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tables/table1.xml" ContentType="application/vnd.openxmlformats-officedocument.spreadsheetml.table+xml"/>
  <Override PartName="/xl/charts/chart4.xml" ContentType="application/vnd.openxmlformats-officedocument.drawingml.chart+xml"/>
  <Override PartName="/xl/theme/themeOverride2.xml" ContentType="application/vnd.openxmlformats-officedocument.themeOverride+xml"/>
  <Override PartName="/xl/drawings/drawing7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3.xml" ContentType="application/vnd.openxmlformats-officedocument.themeOverride+xml"/>
  <Override PartName="/xl/drawings/drawing8.xml" ContentType="application/vnd.openxmlformats-officedocument.drawing+xml"/>
  <Override PartName="/xl/tables/table3.xml" ContentType="application/vnd.openxmlformats-officedocument.spreadsheetml.tab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4.xml" ContentType="application/vnd.openxmlformats-officedocument.themeOverride+xml"/>
  <Override PartName="/xl/drawings/drawing9.xml" ContentType="application/vnd.openxmlformats-officedocument.drawing+xml"/>
  <Override PartName="/xl/tables/table4.xml" ContentType="application/vnd.openxmlformats-officedocument.spreadsheetml.tab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5.xml" ContentType="application/vnd.openxmlformats-officedocument.themeOverride+xml"/>
  <Override PartName="/xl/drawings/drawing10.xml" ContentType="application/vnd.openxmlformats-officedocument.drawing+xml"/>
  <Override PartName="/xl/tables/table5.xml" ContentType="application/vnd.openxmlformats-officedocument.spreadsheetml.tab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6.xml" ContentType="application/vnd.openxmlformats-officedocument.themeOverride+xml"/>
  <Override PartName="/xl/drawings/drawing11.xml" ContentType="application/vnd.openxmlformats-officedocument.drawing+xml"/>
  <Override PartName="/xl/tables/table6.xml" ContentType="application/vnd.openxmlformats-officedocument.spreadsheetml.tabl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7.xml" ContentType="application/vnd.openxmlformats-officedocument.themeOverride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theme/themeOverride8.xml" ContentType="application/vnd.openxmlformats-officedocument.themeOverride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12.xml" ContentType="application/vnd.openxmlformats-officedocument.drawingml.chart+xml"/>
  <Override PartName="/xl/drawings/drawing16.xml" ContentType="application/vnd.openxmlformats-officedocument.drawing+xml"/>
  <Override PartName="/xl/charts/chart13.xml" ContentType="application/vnd.openxmlformats-officedocument.drawingml.chart+xml"/>
  <Override PartName="/xl/theme/themeOverride9.xml" ContentType="application/vnd.openxmlformats-officedocument.themeOverride+xml"/>
  <Override PartName="/xl/charts/chart14.xml" ContentType="application/vnd.openxmlformats-officedocument.drawingml.chart+xml"/>
  <Override PartName="/xl/theme/themeOverride10.xml" ContentType="application/vnd.openxmlformats-officedocument.themeOverride+xml"/>
  <Override PartName="/xl/charts/chart15.xml" ContentType="application/vnd.openxmlformats-officedocument.drawingml.chart+xml"/>
  <Override PartName="/xl/theme/themeOverride11.xml" ContentType="application/vnd.openxmlformats-officedocument.themeOverride+xml"/>
  <Override PartName="/xl/charts/chart16.xml" ContentType="application/vnd.openxmlformats-officedocument.drawingml.chart+xml"/>
  <Override PartName="/xl/theme/themeOverride12.xml" ContentType="application/vnd.openxmlformats-officedocument.themeOverrid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theme/themeOverride13.xml" ContentType="application/vnd.openxmlformats-officedocument.themeOverride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theme/themeOverride14.xml" ContentType="application/vnd.openxmlformats-officedocument.themeOverrid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hidePivotFieldList="1" defaultThemeVersion="124226"/>
  <bookViews>
    <workbookView xWindow="0" yWindow="0" windowWidth="20490" windowHeight="7650" tabRatio="905"/>
  </bookViews>
  <sheets>
    <sheet name="فهرست" sheetId="52" r:id="rId1"/>
    <sheet name="بورس و فرابورس" sheetId="40" r:id="rId2"/>
    <sheet name="ارزش بورس" sheetId="42" r:id="rId3"/>
    <sheet name="ارزش فرابورس" sheetId="41" r:id="rId4"/>
    <sheet name="معاملات بورس - بخش بازار" sheetId="49" r:id="rId5"/>
    <sheet name="معاملات بورس - بازار" sheetId="2" r:id="rId6"/>
    <sheet name="معاملات بورس - نوع اوراق" sheetId="3" r:id="rId7"/>
    <sheet name="معاملات بورس - صنایع - ارزش" sheetId="4" r:id="rId8"/>
    <sheet name="معاملات بورس - صنایع - حجم" sheetId="5" r:id="rId9"/>
    <sheet name="معاملات بورس - صنایع - تعداد" sheetId="6" r:id="rId10"/>
    <sheet name="معاملات فرابورس - بخش بازار" sheetId="50" r:id="rId11"/>
    <sheet name="معاملات فرابورس- بازار" sheetId="7" r:id="rId12"/>
    <sheet name="معاملات فرابورس- نوع اوراق" sheetId="8" r:id="rId13"/>
    <sheet name="معاملات فرابورس-صنایع- ارزش" sheetId="9" r:id="rId14"/>
    <sheet name="معاملات فرابورس-صنایع-حجم" sheetId="10" r:id="rId15"/>
    <sheet name="معاملات فرابورس-صنایع-تعداد" sheetId="11" r:id="rId16"/>
    <sheet name="معاملات بورس کالا و انرژی" sheetId="26" r:id="rId17"/>
    <sheet name="معاملات بورس کالا" sheetId="12" state="hidden" r:id="rId18"/>
    <sheet name="معاملات بورس انرژی" sheetId="13" state="hidden" r:id="rId19"/>
    <sheet name="شاخص ها" sheetId="14" r:id="rId20"/>
    <sheet name="نمودار شاخص بورس و فرابورس" sheetId="27" r:id="rId21"/>
    <sheet name="معاملات صکوک-بورس" sheetId="15" state="hidden" r:id="rId22"/>
    <sheet name="معاملات صکوک- فرابورس" sheetId="16" state="hidden" r:id="rId23"/>
    <sheet name="معاملات صکوک-بورس کالا" sheetId="17" state="hidden" r:id="rId24"/>
    <sheet name="معاملات صکوک- بورس انرژی" sheetId="18" state="hidden" r:id="rId25"/>
    <sheet name="MSCI" sheetId="30" r:id="rId26"/>
    <sheet name="نسبت pe" sheetId="46" r:id="rId27"/>
    <sheet name="نمودار pe بازار" sheetId="47" r:id="rId28"/>
    <sheet name="بیشترین حجم مناطق-حقیقی و حقوقی" sheetId="21" r:id="rId29"/>
    <sheet name="آمار معاملات حقیقی و حقوقی" sheetId="48" r:id="rId30"/>
    <sheet name="خرید و فروش حقیقی و حقوقی" sheetId="51" r:id="rId31"/>
    <sheet name="نسبت معاملات حقیقی و حقوقی" sheetId="39" r:id="rId32"/>
    <sheet name="آمار تامین مالی" sheetId="44" r:id="rId33"/>
    <sheet name="مانده اوراق تامین مالی" sheetId="45" r:id="rId34"/>
    <sheet name="توقف-بسته و تا پایان ماه باز  " sheetId="54" r:id="rId35"/>
    <sheet name=" توقف در ماه بسته و همچنان بسته" sheetId="55" r:id="rId36"/>
    <sheet name="توقف نماد-در کل ماه بسته بودن" sheetId="56" r:id="rId37"/>
    <sheet name="Sheet2" sheetId="23" state="hidden" r:id="rId38"/>
  </sheets>
  <externalReferences>
    <externalReference r:id="rId39"/>
  </externalReferences>
  <definedNames>
    <definedName name="_xlnm._FilterDatabase" localSheetId="2" hidden="1">'ارزش بورس'!$A$9:$G$50</definedName>
    <definedName name="_xlnm._FilterDatabase" localSheetId="3" hidden="1">'ارزش فرابورس'!$A$10:$G$60</definedName>
    <definedName name="_Toc486774299" localSheetId="34">'توقف-بسته و تا پایان ماه باز  '!$E$3</definedName>
  </definedNames>
  <calcPr calcId="162913"/>
</workbook>
</file>

<file path=xl/calcChain.xml><?xml version="1.0" encoding="utf-8"?>
<calcChain xmlns="http://schemas.openxmlformats.org/spreadsheetml/2006/main">
  <c r="N6" i="8" l="1"/>
  <c r="G24" i="39" l="1"/>
  <c r="C24" i="39"/>
  <c r="D24" i="39" s="1"/>
  <c r="H24" i="39" s="1"/>
  <c r="G23" i="39"/>
  <c r="C23" i="39"/>
  <c r="D23" i="39" s="1"/>
  <c r="H23" i="39" s="1"/>
  <c r="G22" i="39"/>
  <c r="C22" i="39"/>
  <c r="D22" i="39" s="1"/>
  <c r="H22" i="39" s="1"/>
  <c r="G21" i="39"/>
  <c r="D21" i="39"/>
  <c r="H21" i="39" s="1"/>
  <c r="C21" i="39"/>
  <c r="E23" i="51"/>
  <c r="E22" i="51"/>
  <c r="E21" i="51"/>
  <c r="E20" i="51"/>
  <c r="C19" i="51"/>
  <c r="E19" i="51" s="1"/>
  <c r="E18" i="51"/>
  <c r="E17" i="51"/>
  <c r="E16" i="51"/>
  <c r="E15" i="51"/>
  <c r="C14" i="51"/>
  <c r="E14" i="51" s="1"/>
  <c r="E12" i="51"/>
  <c r="E11" i="51"/>
  <c r="E10" i="51"/>
  <c r="E9" i="51"/>
  <c r="C8" i="51"/>
  <c r="E8" i="51" s="1"/>
  <c r="E7" i="51"/>
  <c r="E6" i="51"/>
  <c r="E5" i="51"/>
  <c r="E4" i="51"/>
  <c r="C3" i="51"/>
  <c r="E3" i="51" s="1"/>
  <c r="K97" i="48"/>
  <c r="K98" i="48" s="1"/>
  <c r="K99" i="48" s="1"/>
  <c r="K100" i="48" s="1"/>
  <c r="K101" i="48" s="1"/>
  <c r="K102" i="48" s="1"/>
  <c r="K103" i="48" s="1"/>
  <c r="K104" i="48" s="1"/>
  <c r="K105" i="48" s="1"/>
  <c r="K106" i="48" s="1"/>
  <c r="J95" i="48"/>
  <c r="J94" i="48"/>
  <c r="J93" i="48"/>
  <c r="J92" i="48"/>
  <c r="J91" i="48"/>
  <c r="J90" i="48"/>
  <c r="J89" i="48"/>
  <c r="J88" i="48"/>
  <c r="J87" i="48"/>
  <c r="J86" i="48"/>
  <c r="K85" i="48"/>
  <c r="K86" i="48" s="1"/>
  <c r="K87" i="48" s="1"/>
  <c r="K88" i="48" s="1"/>
  <c r="J85" i="48"/>
  <c r="I85" i="48" s="1"/>
  <c r="K81" i="48"/>
  <c r="I81" i="48"/>
  <c r="J81" i="48" s="1"/>
  <c r="K80" i="48"/>
  <c r="I80" i="48"/>
  <c r="J80" i="48" s="1"/>
  <c r="F80" i="48"/>
  <c r="D80" i="48"/>
  <c r="K79" i="48"/>
  <c r="I79" i="48"/>
  <c r="F79" i="48"/>
  <c r="D79" i="48"/>
  <c r="K78" i="48"/>
  <c r="I78" i="48"/>
  <c r="J78" i="48" s="1"/>
  <c r="F78" i="48"/>
  <c r="D78" i="48"/>
  <c r="K77" i="48"/>
  <c r="I77" i="48"/>
  <c r="F77" i="48"/>
  <c r="D77" i="48"/>
  <c r="K76" i="48"/>
  <c r="I76" i="48"/>
  <c r="J76" i="48" s="1"/>
  <c r="F76" i="48"/>
  <c r="D76" i="48"/>
  <c r="K75" i="48"/>
  <c r="I75" i="48"/>
  <c r="F75" i="48"/>
  <c r="D75" i="48"/>
  <c r="K74" i="48"/>
  <c r="I74" i="48"/>
  <c r="J74" i="48" s="1"/>
  <c r="F74" i="48"/>
  <c r="D74" i="48"/>
  <c r="K73" i="48"/>
  <c r="I73" i="48"/>
  <c r="F73" i="48"/>
  <c r="D73" i="48"/>
  <c r="K72" i="48"/>
  <c r="I72" i="48"/>
  <c r="J72" i="48" s="1"/>
  <c r="F72" i="48"/>
  <c r="D72" i="48"/>
  <c r="K71" i="48"/>
  <c r="I71" i="48"/>
  <c r="J71" i="48" s="1"/>
  <c r="F71" i="48"/>
  <c r="D71" i="48"/>
  <c r="K70" i="48"/>
  <c r="I70" i="48"/>
  <c r="J70" i="48" s="1"/>
  <c r="F70" i="48"/>
  <c r="D70" i="48"/>
  <c r="K69" i="48"/>
  <c r="I69" i="48"/>
  <c r="J69" i="48" s="1"/>
  <c r="F69" i="48"/>
  <c r="D69" i="48"/>
  <c r="K68" i="48"/>
  <c r="I68" i="48"/>
  <c r="J68" i="48" s="1"/>
  <c r="F68" i="48"/>
  <c r="D68" i="48"/>
  <c r="K67" i="48"/>
  <c r="I67" i="48"/>
  <c r="J67" i="48" s="1"/>
  <c r="F67" i="48"/>
  <c r="D67" i="48"/>
  <c r="K66" i="48"/>
  <c r="I66" i="48"/>
  <c r="J66" i="48" s="1"/>
  <c r="F66" i="48"/>
  <c r="D66" i="48"/>
  <c r="K65" i="48"/>
  <c r="I65" i="48"/>
  <c r="J65" i="48" s="1"/>
  <c r="F65" i="48"/>
  <c r="D65" i="48"/>
  <c r="K64" i="48"/>
  <c r="I64" i="48"/>
  <c r="J64" i="48" s="1"/>
  <c r="F64" i="48"/>
  <c r="D64" i="48"/>
  <c r="K63" i="48"/>
  <c r="I63" i="48"/>
  <c r="J63" i="48" s="1"/>
  <c r="F63" i="48"/>
  <c r="D63" i="48"/>
  <c r="K62" i="48"/>
  <c r="I62" i="48"/>
  <c r="J62" i="48" s="1"/>
  <c r="F62" i="48"/>
  <c r="D62" i="48"/>
  <c r="K61" i="48"/>
  <c r="I61" i="48"/>
  <c r="J61" i="48" s="1"/>
  <c r="F61" i="48"/>
  <c r="D61" i="48"/>
  <c r="K60" i="48"/>
  <c r="I60" i="48"/>
  <c r="J60" i="48" s="1"/>
  <c r="F60" i="48"/>
  <c r="D60" i="48"/>
  <c r="K59" i="48"/>
  <c r="I59" i="48"/>
  <c r="J59" i="48" s="1"/>
  <c r="F59" i="48"/>
  <c r="D59" i="48"/>
  <c r="F58" i="48"/>
  <c r="D58" i="48"/>
  <c r="K54" i="48"/>
  <c r="I54" i="48"/>
  <c r="J54" i="48" s="1"/>
  <c r="F54" i="48"/>
  <c r="D54" i="48"/>
  <c r="K53" i="48"/>
  <c r="I53" i="48"/>
  <c r="J53" i="48" s="1"/>
  <c r="F53" i="48"/>
  <c r="D53" i="48"/>
  <c r="K52" i="48"/>
  <c r="I52" i="48"/>
  <c r="J52" i="48" s="1"/>
  <c r="F52" i="48"/>
  <c r="D52" i="48"/>
  <c r="K51" i="48"/>
  <c r="I51" i="48"/>
  <c r="J51" i="48" s="1"/>
  <c r="F51" i="48"/>
  <c r="D51" i="48"/>
  <c r="K50" i="48"/>
  <c r="I50" i="48"/>
  <c r="J50" i="48" s="1"/>
  <c r="F50" i="48"/>
  <c r="D50" i="48"/>
  <c r="K49" i="48"/>
  <c r="I49" i="48"/>
  <c r="J49" i="48" s="1"/>
  <c r="F49" i="48"/>
  <c r="D49" i="48"/>
  <c r="K48" i="48"/>
  <c r="I48" i="48"/>
  <c r="J48" i="48" s="1"/>
  <c r="F48" i="48"/>
  <c r="D48" i="48"/>
  <c r="K47" i="48"/>
  <c r="I47" i="48"/>
  <c r="J47" i="48" s="1"/>
  <c r="F47" i="48"/>
  <c r="D47" i="48"/>
  <c r="K46" i="48"/>
  <c r="I46" i="48"/>
  <c r="J46" i="48" s="1"/>
  <c r="F46" i="48"/>
  <c r="D46" i="48"/>
  <c r="K45" i="48"/>
  <c r="J45" i="48"/>
  <c r="I45" i="48"/>
  <c r="F45" i="48"/>
  <c r="D45" i="48"/>
  <c r="K44" i="48"/>
  <c r="I44" i="48"/>
  <c r="L44" i="48" s="1"/>
  <c r="F44" i="48"/>
  <c r="D44" i="48"/>
  <c r="L43" i="48"/>
  <c r="K43" i="48"/>
  <c r="J43" i="48"/>
  <c r="I43" i="48"/>
  <c r="F43" i="48"/>
  <c r="D43" i="48"/>
  <c r="L42" i="48"/>
  <c r="K42" i="48"/>
  <c r="J42" i="48"/>
  <c r="I42" i="48"/>
  <c r="F42" i="48"/>
  <c r="D42" i="48"/>
  <c r="K41" i="48"/>
  <c r="L41" i="48" s="1"/>
  <c r="J41" i="48"/>
  <c r="I41" i="48"/>
  <c r="F41" i="48"/>
  <c r="D41" i="48"/>
  <c r="K40" i="48"/>
  <c r="I40" i="48"/>
  <c r="L40" i="48" s="1"/>
  <c r="F40" i="48"/>
  <c r="D40" i="48"/>
  <c r="L39" i="48"/>
  <c r="K39" i="48"/>
  <c r="J39" i="48"/>
  <c r="I39" i="48"/>
  <c r="F39" i="48"/>
  <c r="D39" i="48"/>
  <c r="L38" i="48"/>
  <c r="K38" i="48"/>
  <c r="J38" i="48"/>
  <c r="I38" i="48"/>
  <c r="F38" i="48"/>
  <c r="D38" i="48"/>
  <c r="K37" i="48"/>
  <c r="I37" i="48"/>
  <c r="J37" i="48" s="1"/>
  <c r="F37" i="48"/>
  <c r="D37" i="48"/>
  <c r="K36" i="48"/>
  <c r="L36" i="48" s="1"/>
  <c r="I36" i="48"/>
  <c r="F36" i="48"/>
  <c r="D36" i="48"/>
  <c r="L35" i="48"/>
  <c r="K35" i="48"/>
  <c r="J35" i="48"/>
  <c r="I35" i="48"/>
  <c r="F35" i="48"/>
  <c r="D35" i="48"/>
  <c r="K34" i="48"/>
  <c r="I34" i="48"/>
  <c r="J34" i="48" s="1"/>
  <c r="F34" i="48"/>
  <c r="D34" i="48"/>
  <c r="K33" i="48"/>
  <c r="I33" i="48"/>
  <c r="J33" i="48" s="1"/>
  <c r="F33" i="48"/>
  <c r="D33" i="48"/>
  <c r="K32" i="48"/>
  <c r="I32" i="48"/>
  <c r="L32" i="48" s="1"/>
  <c r="F32" i="48"/>
  <c r="D32" i="48"/>
  <c r="K26" i="48"/>
  <c r="I26" i="48"/>
  <c r="L26" i="48" s="1"/>
  <c r="K25" i="48"/>
  <c r="J25" i="48" s="1"/>
  <c r="I25" i="48"/>
  <c r="F25" i="48"/>
  <c r="D25" i="48"/>
  <c r="K24" i="48"/>
  <c r="L24" i="48" s="1"/>
  <c r="I24" i="48"/>
  <c r="J24" i="48" s="1"/>
  <c r="F24" i="48"/>
  <c r="D24" i="48"/>
  <c r="K23" i="48"/>
  <c r="L23" i="48" s="1"/>
  <c r="I23" i="48"/>
  <c r="F23" i="48"/>
  <c r="D23" i="48"/>
  <c r="K22" i="48"/>
  <c r="L22" i="48" s="1"/>
  <c r="I22" i="48"/>
  <c r="J22" i="48" s="1"/>
  <c r="F22" i="48"/>
  <c r="D22" i="48"/>
  <c r="K21" i="48"/>
  <c r="L21" i="48" s="1"/>
  <c r="I21" i="48"/>
  <c r="F21" i="48"/>
  <c r="D21" i="48"/>
  <c r="K20" i="48"/>
  <c r="L20" i="48" s="1"/>
  <c r="I20" i="48"/>
  <c r="J20" i="48" s="1"/>
  <c r="F20" i="48"/>
  <c r="D20" i="48"/>
  <c r="K19" i="48"/>
  <c r="L19" i="48" s="1"/>
  <c r="I19" i="48"/>
  <c r="F19" i="48"/>
  <c r="D19" i="48"/>
  <c r="K18" i="48"/>
  <c r="L18" i="48" s="1"/>
  <c r="I18" i="48"/>
  <c r="F18" i="48"/>
  <c r="D18" i="48"/>
  <c r="K17" i="48"/>
  <c r="L17" i="48" s="1"/>
  <c r="I17" i="48"/>
  <c r="F17" i="48"/>
  <c r="D17" i="48"/>
  <c r="K16" i="48"/>
  <c r="L16" i="48" s="1"/>
  <c r="I16" i="48"/>
  <c r="F16" i="48"/>
  <c r="D16" i="48"/>
  <c r="L15" i="48"/>
  <c r="J15" i="48"/>
  <c r="F15" i="48"/>
  <c r="D15" i="48"/>
  <c r="K14" i="48"/>
  <c r="L14" i="48" s="1"/>
  <c r="I14" i="48"/>
  <c r="F14" i="48"/>
  <c r="D14" i="48"/>
  <c r="K13" i="48"/>
  <c r="L13" i="48" s="1"/>
  <c r="I13" i="48"/>
  <c r="F13" i="48"/>
  <c r="D13" i="48"/>
  <c r="K12" i="48"/>
  <c r="L12" i="48" s="1"/>
  <c r="I12" i="48"/>
  <c r="F12" i="48"/>
  <c r="D12" i="48"/>
  <c r="K11" i="48"/>
  <c r="L11" i="48" s="1"/>
  <c r="I11" i="48"/>
  <c r="F11" i="48"/>
  <c r="D11" i="48"/>
  <c r="K10" i="48"/>
  <c r="L10" i="48" s="1"/>
  <c r="I10" i="48"/>
  <c r="F10" i="48"/>
  <c r="D10" i="48"/>
  <c r="K9" i="48"/>
  <c r="L9" i="48" s="1"/>
  <c r="I9" i="48"/>
  <c r="F9" i="48"/>
  <c r="D9" i="48"/>
  <c r="K8" i="48"/>
  <c r="L8" i="48" s="1"/>
  <c r="I8" i="48"/>
  <c r="F8" i="48"/>
  <c r="D8" i="48"/>
  <c r="K7" i="48"/>
  <c r="L7" i="48" s="1"/>
  <c r="I7" i="48"/>
  <c r="F7" i="48"/>
  <c r="D7" i="48"/>
  <c r="K6" i="48"/>
  <c r="J6" i="48" s="1"/>
  <c r="I6" i="48"/>
  <c r="F6" i="48"/>
  <c r="D6" i="48"/>
  <c r="K5" i="48"/>
  <c r="I5" i="48"/>
  <c r="J5" i="48" s="1"/>
  <c r="F5" i="48"/>
  <c r="D5" i="48"/>
  <c r="K4" i="48"/>
  <c r="J4" i="48" s="1"/>
  <c r="I4" i="48"/>
  <c r="F4" i="48"/>
  <c r="D4" i="48"/>
  <c r="F3" i="48"/>
  <c r="D3" i="48"/>
  <c r="H28" i="21"/>
  <c r="G28" i="21"/>
  <c r="F28" i="21"/>
  <c r="H27" i="21"/>
  <c r="G27" i="21"/>
  <c r="F27" i="21"/>
  <c r="E25" i="21"/>
  <c r="E26" i="21" s="1"/>
  <c r="D25" i="21"/>
  <c r="D26" i="21" s="1"/>
  <c r="C25" i="21"/>
  <c r="H25" i="21" s="1"/>
  <c r="H24" i="21"/>
  <c r="G24" i="21"/>
  <c r="F24" i="21"/>
  <c r="H23" i="21"/>
  <c r="G23" i="21"/>
  <c r="F23" i="21"/>
  <c r="H22" i="21"/>
  <c r="G22" i="21"/>
  <c r="F22" i="21"/>
  <c r="H21" i="21"/>
  <c r="G21" i="21"/>
  <c r="F21" i="21"/>
  <c r="H20" i="21"/>
  <c r="G20" i="21"/>
  <c r="F20" i="21"/>
  <c r="H13" i="21"/>
  <c r="G13" i="21"/>
  <c r="F13" i="21"/>
  <c r="H12" i="21"/>
  <c r="G12" i="21"/>
  <c r="F12" i="21"/>
  <c r="E10" i="21"/>
  <c r="E11" i="21" s="1"/>
  <c r="D10" i="21"/>
  <c r="D11" i="21" s="1"/>
  <c r="C10" i="21"/>
  <c r="C11" i="21" s="1"/>
  <c r="H9" i="21"/>
  <c r="G9" i="21"/>
  <c r="F9" i="21"/>
  <c r="H8" i="21"/>
  <c r="G8" i="21"/>
  <c r="F8" i="21"/>
  <c r="H7" i="21"/>
  <c r="G7" i="21"/>
  <c r="F7" i="21"/>
  <c r="M6" i="21"/>
  <c r="H6" i="21"/>
  <c r="G6" i="21"/>
  <c r="F6" i="21"/>
  <c r="H5" i="21"/>
  <c r="G5" i="21"/>
  <c r="F5" i="21"/>
  <c r="L5" i="48" l="1"/>
  <c r="J7" i="48"/>
  <c r="J9" i="48"/>
  <c r="J11" i="48"/>
  <c r="J13" i="48"/>
  <c r="J17" i="48"/>
  <c r="J19" i="48"/>
  <c r="J21" i="48"/>
  <c r="J23" i="48"/>
  <c r="L6" i="48"/>
  <c r="J26" i="48"/>
  <c r="L34" i="48"/>
  <c r="L37" i="48"/>
  <c r="J40" i="48"/>
  <c r="J44" i="48"/>
  <c r="J73" i="48"/>
  <c r="J75" i="48"/>
  <c r="J77" i="48"/>
  <c r="J79" i="48"/>
  <c r="J8" i="48"/>
  <c r="J10" i="48"/>
  <c r="J12" i="48"/>
  <c r="J14" i="48"/>
  <c r="J16" i="48"/>
  <c r="J18" i="48"/>
  <c r="J36" i="48"/>
  <c r="K89" i="48"/>
  <c r="C25" i="39"/>
  <c r="E21" i="39" s="1"/>
  <c r="L33" i="48"/>
  <c r="G25" i="39"/>
  <c r="I25" i="39" s="1"/>
  <c r="L4" i="48"/>
  <c r="L25" i="48"/>
  <c r="J32" i="48"/>
  <c r="L60" i="48"/>
  <c r="L62" i="48"/>
  <c r="L64" i="48"/>
  <c r="L66" i="48"/>
  <c r="L68" i="48"/>
  <c r="L70" i="48"/>
  <c r="L72" i="48"/>
  <c r="L74" i="48"/>
  <c r="L76" i="48"/>
  <c r="L78" i="48"/>
  <c r="L80" i="48"/>
  <c r="L81" i="48"/>
  <c r="I22" i="39"/>
  <c r="I86" i="48"/>
  <c r="I87" i="48" s="1"/>
  <c r="I88" i="48" s="1"/>
  <c r="I89" i="48" s="1"/>
  <c r="I90" i="48" s="1"/>
  <c r="I91" i="48" s="1"/>
  <c r="I92" i="48" s="1"/>
  <c r="I93" i="48" s="1"/>
  <c r="I94" i="48" s="1"/>
  <c r="I95" i="48" s="1"/>
  <c r="I96" i="48" s="1"/>
  <c r="I97" i="48" s="1"/>
  <c r="I98" i="48" s="1"/>
  <c r="I99" i="48" s="1"/>
  <c r="I100" i="48" s="1"/>
  <c r="I101" i="48" s="1"/>
  <c r="I102" i="48" s="1"/>
  <c r="I103" i="48" s="1"/>
  <c r="I104" i="48" s="1"/>
  <c r="I105" i="48" s="1"/>
  <c r="I106" i="48" s="1"/>
  <c r="L59" i="48"/>
  <c r="L61" i="48"/>
  <c r="L63" i="48"/>
  <c r="L65" i="48"/>
  <c r="L67" i="48"/>
  <c r="L69" i="48"/>
  <c r="L71" i="48"/>
  <c r="L73" i="48"/>
  <c r="L75" i="48"/>
  <c r="L77" i="48"/>
  <c r="L79" i="48"/>
  <c r="K90" i="48"/>
  <c r="K91" i="48" s="1"/>
  <c r="K92" i="48" s="1"/>
  <c r="K93" i="48" s="1"/>
  <c r="K94" i="48" s="1"/>
  <c r="K95" i="48" s="1"/>
  <c r="E25" i="39"/>
  <c r="E23" i="39"/>
  <c r="I23" i="39"/>
  <c r="L45" i="48"/>
  <c r="L46" i="48"/>
  <c r="L47" i="48"/>
  <c r="L48" i="48"/>
  <c r="L49" i="48"/>
  <c r="L50" i="48"/>
  <c r="L51" i="48"/>
  <c r="L52" i="48"/>
  <c r="L53" i="48"/>
  <c r="L54" i="48"/>
  <c r="G11" i="21"/>
  <c r="H11" i="21"/>
  <c r="F11" i="21"/>
  <c r="F10" i="21"/>
  <c r="H10" i="21"/>
  <c r="G25" i="21"/>
  <c r="C26" i="21"/>
  <c r="G10" i="21"/>
  <c r="F25" i="21"/>
  <c r="E16" i="50"/>
  <c r="B75" i="41"/>
  <c r="C75" i="41"/>
  <c r="E75" i="41"/>
  <c r="D75" i="41"/>
  <c r="B66" i="42"/>
  <c r="F66" i="42"/>
  <c r="G66" i="42" s="1"/>
  <c r="D66" i="42"/>
  <c r="D25" i="39" l="1"/>
  <c r="H25" i="39" s="1"/>
  <c r="E22" i="39"/>
  <c r="I21" i="39"/>
  <c r="E24" i="39"/>
  <c r="I24" i="39"/>
  <c r="H26" i="21"/>
  <c r="F26" i="21"/>
  <c r="G26" i="21"/>
  <c r="G45" i="4"/>
  <c r="C3" i="45" l="1"/>
  <c r="G41" i="10" l="1"/>
  <c r="G42" i="10"/>
  <c r="G34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C59" i="10"/>
  <c r="J13" i="10" s="1"/>
  <c r="H49" i="10"/>
  <c r="H59" i="10" l="1"/>
  <c r="C10" i="26"/>
  <c r="N5" i="8"/>
  <c r="N8" i="8"/>
  <c r="N4" i="8"/>
  <c r="N13" i="8"/>
  <c r="N5" i="3"/>
  <c r="N4" i="3"/>
  <c r="I30" i="26" l="1"/>
  <c r="G41" i="11" l="1"/>
  <c r="G42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G3" i="10"/>
  <c r="G4" i="10"/>
  <c r="C61" i="9"/>
  <c r="J13" i="9" s="1"/>
  <c r="D61" i="9"/>
  <c r="K13" i="9" s="1"/>
  <c r="E61" i="9"/>
  <c r="G42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N7" i="8"/>
  <c r="N10" i="8"/>
  <c r="N12" i="8"/>
  <c r="F51" i="8"/>
  <c r="F50" i="8"/>
  <c r="F49" i="8"/>
  <c r="D24" i="7"/>
  <c r="D23" i="7"/>
  <c r="D22" i="7"/>
  <c r="E22" i="7"/>
  <c r="C16" i="50"/>
  <c r="D18" i="50"/>
  <c r="D17" i="50"/>
  <c r="D16" i="50"/>
  <c r="C61" i="6"/>
  <c r="J13" i="6" s="1"/>
  <c r="G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8" i="6"/>
  <c r="G29" i="6"/>
  <c r="G30" i="6"/>
  <c r="G31" i="6"/>
  <c r="G32" i="6"/>
  <c r="G33" i="6"/>
  <c r="G34" i="6"/>
  <c r="G35" i="6"/>
  <c r="G36" i="6"/>
  <c r="G38" i="6"/>
  <c r="G39" i="6"/>
  <c r="G40" i="6"/>
  <c r="G41" i="6"/>
  <c r="G3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3" i="6"/>
  <c r="F61" i="9" l="1"/>
  <c r="G61" i="9"/>
  <c r="G34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1" i="5"/>
  <c r="F42" i="5"/>
  <c r="F13" i="5"/>
  <c r="F14" i="5"/>
  <c r="G3" i="4"/>
  <c r="G4" i="4"/>
  <c r="G5" i="4"/>
  <c r="G6" i="4"/>
  <c r="G7" i="4"/>
  <c r="G8" i="4"/>
  <c r="G9" i="4"/>
  <c r="G10" i="4"/>
  <c r="G11" i="4"/>
  <c r="G12" i="4"/>
  <c r="G13" i="4"/>
  <c r="G14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4" i="4"/>
  <c r="G35" i="4"/>
  <c r="G37" i="4"/>
  <c r="G38" i="4"/>
  <c r="G39" i="4"/>
  <c r="G40" i="4"/>
  <c r="G41" i="4"/>
  <c r="G42" i="4"/>
  <c r="F3" i="4"/>
  <c r="F4" i="4"/>
  <c r="F5" i="4"/>
  <c r="F6" i="4"/>
  <c r="F7" i="4"/>
  <c r="F8" i="4"/>
  <c r="F9" i="4"/>
  <c r="F10" i="4"/>
  <c r="F11" i="4"/>
  <c r="F12" i="4"/>
  <c r="F13" i="4"/>
  <c r="F14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0" i="3" l="1"/>
  <c r="P7" i="3"/>
  <c r="P8" i="3"/>
  <c r="P9" i="3"/>
  <c r="N10" i="3"/>
  <c r="N7" i="3"/>
  <c r="P12" i="3"/>
  <c r="P11" i="3"/>
  <c r="P10" i="3"/>
  <c r="O12" i="3"/>
  <c r="O11" i="3"/>
  <c r="O10" i="3"/>
  <c r="N13" i="3"/>
  <c r="N16" i="3" s="1"/>
  <c r="N19" i="3" s="1"/>
  <c r="N12" i="3"/>
  <c r="N11" i="3"/>
  <c r="I13" i="3"/>
  <c r="I7" i="3"/>
  <c r="I8" i="3"/>
  <c r="I9" i="3"/>
  <c r="I14" i="3"/>
  <c r="I15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5" i="3"/>
  <c r="I6" i="3"/>
  <c r="I4" i="3"/>
  <c r="H5" i="3"/>
  <c r="H6" i="3"/>
  <c r="H7" i="3"/>
  <c r="H8" i="3"/>
  <c r="H9" i="3"/>
  <c r="H13" i="3"/>
  <c r="H14" i="3"/>
  <c r="H15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" i="3"/>
  <c r="G42" i="3"/>
  <c r="G41" i="3"/>
  <c r="G40" i="3"/>
  <c r="F42" i="3"/>
  <c r="F41" i="3"/>
  <c r="E40" i="3"/>
  <c r="E24" i="2"/>
  <c r="E23" i="2"/>
  <c r="E22" i="2"/>
  <c r="D24" i="2"/>
  <c r="D23" i="2"/>
  <c r="D22" i="2"/>
  <c r="C22" i="2"/>
  <c r="G22" i="2" s="1"/>
  <c r="E17" i="49"/>
  <c r="E16" i="49"/>
  <c r="E15" i="49"/>
  <c r="D17" i="49"/>
  <c r="D16" i="49"/>
  <c r="D15" i="49"/>
  <c r="C15" i="49"/>
  <c r="F3" i="49"/>
  <c r="B68" i="42"/>
  <c r="C66" i="42" s="1"/>
  <c r="C13" i="40"/>
  <c r="B67" i="42" l="1"/>
  <c r="I40" i="3"/>
  <c r="Q10" i="3"/>
  <c r="F15" i="49"/>
  <c r="H40" i="3"/>
  <c r="N14" i="8" l="1"/>
  <c r="D77" i="41" l="1"/>
  <c r="B77" i="41"/>
  <c r="H11" i="14" l="1"/>
  <c r="G11" i="14"/>
  <c r="G4" i="14"/>
  <c r="H4" i="14"/>
  <c r="G28" i="11" l="1"/>
  <c r="E23" i="7"/>
  <c r="E49" i="8"/>
  <c r="F8" i="11"/>
  <c r="F9" i="11"/>
  <c r="F11" i="11"/>
  <c r="F7" i="11"/>
  <c r="F3" i="11"/>
  <c r="F4" i="11"/>
  <c r="F10" i="11"/>
  <c r="F12" i="11"/>
  <c r="F13" i="11"/>
  <c r="G20" i="10"/>
  <c r="F7" i="10"/>
  <c r="F26" i="10"/>
  <c r="F6" i="10"/>
  <c r="F25" i="10"/>
  <c r="F20" i="10"/>
  <c r="F10" i="10"/>
  <c r="F30" i="10"/>
  <c r="F28" i="10"/>
  <c r="F16" i="10"/>
  <c r="F5" i="10"/>
  <c r="F22" i="10"/>
  <c r="F14" i="10"/>
  <c r="F9" i="10"/>
  <c r="F3" i="10"/>
  <c r="F19" i="10"/>
  <c r="F21" i="10"/>
  <c r="F27" i="10"/>
  <c r="F13" i="10"/>
  <c r="F17" i="10"/>
  <c r="F24" i="10"/>
  <c r="F11" i="10"/>
  <c r="F15" i="10"/>
  <c r="F12" i="10"/>
  <c r="F18" i="10"/>
  <c r="F29" i="10"/>
  <c r="F8" i="10"/>
  <c r="F9" i="9" l="1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3" i="9"/>
  <c r="G4" i="9"/>
  <c r="G51" i="8"/>
  <c r="G50" i="8"/>
  <c r="G49" i="8"/>
  <c r="E51" i="8"/>
  <c r="E50" i="8"/>
  <c r="P11" i="8"/>
  <c r="N11" i="8"/>
  <c r="O6" i="8"/>
  <c r="O5" i="8"/>
  <c r="O4" i="8"/>
  <c r="F19" i="7"/>
  <c r="E24" i="7"/>
  <c r="C24" i="7"/>
  <c r="C23" i="7"/>
  <c r="C22" i="7"/>
  <c r="G19" i="7"/>
  <c r="G12" i="7"/>
  <c r="G13" i="7"/>
  <c r="G14" i="7"/>
  <c r="G15" i="7"/>
  <c r="G16" i="7"/>
  <c r="G17" i="7"/>
  <c r="G18" i="7"/>
  <c r="G20" i="7"/>
  <c r="G21" i="7"/>
  <c r="G5" i="7"/>
  <c r="G6" i="7"/>
  <c r="G7" i="7"/>
  <c r="G8" i="7"/>
  <c r="G9" i="7"/>
  <c r="G10" i="7"/>
  <c r="G11" i="7"/>
  <c r="G4" i="7"/>
  <c r="F4" i="7"/>
  <c r="F7" i="50"/>
  <c r="E18" i="50"/>
  <c r="E17" i="50"/>
  <c r="C18" i="50"/>
  <c r="C17" i="50"/>
  <c r="E61" i="6"/>
  <c r="D61" i="6"/>
  <c r="K13" i="6" s="1"/>
  <c r="E62" i="5"/>
  <c r="D62" i="5"/>
  <c r="K13" i="5" s="1"/>
  <c r="C62" i="5"/>
  <c r="G10" i="5"/>
  <c r="G11" i="5"/>
  <c r="G42" i="5"/>
  <c r="G18" i="5"/>
  <c r="D62" i="4"/>
  <c r="K13" i="4" s="1"/>
  <c r="C62" i="4"/>
  <c r="J13" i="4" l="1"/>
  <c r="J13" i="5"/>
  <c r="I50" i="8"/>
  <c r="R11" i="8"/>
  <c r="F22" i="7"/>
  <c r="F16" i="50"/>
  <c r="F61" i="6"/>
  <c r="F62" i="5"/>
  <c r="G61" i="6"/>
  <c r="H50" i="8"/>
  <c r="G62" i="5"/>
  <c r="F62" i="4"/>
  <c r="E42" i="3"/>
  <c r="I42" i="3" s="1"/>
  <c r="E41" i="3"/>
  <c r="I41" i="3" s="1"/>
  <c r="F4" i="49"/>
  <c r="F5" i="49"/>
  <c r="F6" i="49"/>
  <c r="F7" i="49"/>
  <c r="F8" i="49"/>
  <c r="F9" i="49"/>
  <c r="F10" i="49"/>
  <c r="F11" i="49"/>
  <c r="F12" i="49"/>
  <c r="F13" i="49"/>
  <c r="F14" i="49"/>
  <c r="C17" i="49"/>
  <c r="F17" i="49" s="1"/>
  <c r="C16" i="49"/>
  <c r="F10" i="2"/>
  <c r="C23" i="2"/>
  <c r="C24" i="2"/>
  <c r="G5" i="2"/>
  <c r="G4" i="2"/>
  <c r="F4" i="2"/>
  <c r="F77" i="41"/>
  <c r="B76" i="41"/>
  <c r="C76" i="41" s="1"/>
  <c r="D68" i="42"/>
  <c r="E66" i="42" s="1"/>
  <c r="D18" i="40"/>
  <c r="F16" i="49" l="1"/>
  <c r="H5" i="14"/>
  <c r="H6" i="14"/>
  <c r="H7" i="14"/>
  <c r="H8" i="14"/>
  <c r="H9" i="14"/>
  <c r="H10" i="14"/>
  <c r="G5" i="14"/>
  <c r="G6" i="14"/>
  <c r="G7" i="14"/>
  <c r="G8" i="14"/>
  <c r="G9" i="14"/>
  <c r="G10" i="14"/>
  <c r="F6" i="9"/>
  <c r="G24" i="7" l="1"/>
  <c r="G23" i="7"/>
  <c r="G22" i="7"/>
  <c r="H55" i="10" l="1"/>
  <c r="E3" i="45" l="1"/>
  <c r="G4" i="11" l="1"/>
  <c r="G5" i="1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30" i="11"/>
  <c r="G31" i="11"/>
  <c r="G32" i="11"/>
  <c r="G33" i="11"/>
  <c r="G34" i="11"/>
  <c r="G35" i="11"/>
  <c r="G36" i="11"/>
  <c r="G37" i="11"/>
  <c r="G38" i="11"/>
  <c r="G39" i="11"/>
  <c r="G40" i="11"/>
  <c r="G3" i="11"/>
  <c r="F6" i="11"/>
  <c r="F5" i="11"/>
  <c r="E59" i="11"/>
  <c r="D59" i="11"/>
  <c r="M13" i="11" s="1"/>
  <c r="C59" i="11"/>
  <c r="L13" i="11" s="1"/>
  <c r="A4" i="11"/>
  <c r="A5" i="11" s="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H58" i="10" l="1"/>
  <c r="E59" i="10"/>
  <c r="D59" i="10"/>
  <c r="K13" i="10" s="1"/>
  <c r="F3" i="9"/>
  <c r="P6" i="8"/>
  <c r="P7" i="8"/>
  <c r="P5" i="8"/>
  <c r="R5" i="8" s="1"/>
  <c r="P4" i="8"/>
  <c r="Q4" i="8"/>
  <c r="O13" i="8"/>
  <c r="O14" i="8"/>
  <c r="O15" i="8"/>
  <c r="O10" i="8"/>
  <c r="O11" i="8"/>
  <c r="Q11" i="8" s="1"/>
  <c r="O12" i="8"/>
  <c r="O7" i="8"/>
  <c r="O8" i="8"/>
  <c r="O9" i="8"/>
  <c r="Q5" i="8"/>
  <c r="N15" i="8"/>
  <c r="N9" i="8"/>
  <c r="G9" i="50"/>
  <c r="G4" i="50"/>
  <c r="F4" i="50"/>
  <c r="G4" i="5"/>
  <c r="G5" i="5"/>
  <c r="G6" i="5"/>
  <c r="G7" i="5"/>
  <c r="G8" i="5"/>
  <c r="G9" i="5"/>
  <c r="G12" i="5"/>
  <c r="G13" i="5"/>
  <c r="G14" i="5"/>
  <c r="G15" i="5"/>
  <c r="G16" i="5"/>
  <c r="G17" i="5"/>
  <c r="G19" i="5"/>
  <c r="G20" i="5"/>
  <c r="G21" i="5"/>
  <c r="G22" i="5"/>
  <c r="G23" i="5"/>
  <c r="G24" i="5"/>
  <c r="G25" i="5"/>
  <c r="G26" i="5"/>
  <c r="G27" i="5"/>
  <c r="G28" i="5"/>
  <c r="G29" i="5"/>
  <c r="G30" i="5"/>
  <c r="G32" i="5"/>
  <c r="G33" i="5"/>
  <c r="G36" i="5"/>
  <c r="G37" i="5"/>
  <c r="G41" i="5"/>
  <c r="F3" i="5"/>
  <c r="F4" i="5"/>
  <c r="F12" i="5"/>
  <c r="F6" i="5"/>
  <c r="F10" i="5"/>
  <c r="F11" i="5"/>
  <c r="F5" i="5"/>
  <c r="F8" i="5"/>
  <c r="F15" i="5"/>
  <c r="F7" i="5"/>
  <c r="F9" i="5"/>
  <c r="G3" i="5"/>
  <c r="E62" i="4"/>
  <c r="G62" i="4" s="1"/>
  <c r="P15" i="3"/>
  <c r="P14" i="3"/>
  <c r="P13" i="3"/>
  <c r="P6" i="3"/>
  <c r="P18" i="3" s="1"/>
  <c r="P21" i="3" s="1"/>
  <c r="P4" i="3"/>
  <c r="R4" i="3" s="1"/>
  <c r="R10" i="3"/>
  <c r="H42" i="3"/>
  <c r="H41" i="3"/>
  <c r="G15" i="2"/>
  <c r="G13" i="2"/>
  <c r="G15" i="49"/>
  <c r="G75" i="41"/>
  <c r="G76" i="41" s="1"/>
  <c r="F75" i="41"/>
  <c r="F76" i="41" s="1"/>
  <c r="E76" i="41"/>
  <c r="D76" i="41"/>
  <c r="E67" i="42"/>
  <c r="G4" i="40"/>
  <c r="F4" i="40"/>
  <c r="P16" i="3" l="1"/>
  <c r="P19" i="3" s="1"/>
  <c r="F67" i="42"/>
  <c r="R13" i="3"/>
  <c r="Q6" i="8"/>
  <c r="F22" i="2"/>
  <c r="C67" i="42"/>
  <c r="F59" i="10"/>
  <c r="G59" i="10"/>
  <c r="O15" i="3" l="1"/>
  <c r="O14" i="3"/>
  <c r="O13" i="3"/>
  <c r="H49" i="8" l="1"/>
  <c r="C5" i="45" l="1"/>
  <c r="C11" i="45"/>
  <c r="C10" i="45"/>
  <c r="C8" i="45"/>
  <c r="C6" i="45"/>
  <c r="C4" i="45"/>
  <c r="C9" i="45"/>
  <c r="C7" i="45"/>
  <c r="H54" i="10"/>
  <c r="H57" i="10"/>
  <c r="G5" i="50"/>
  <c r="P5" i="3"/>
  <c r="P17" i="3" s="1"/>
  <c r="P20" i="3" s="1"/>
  <c r="O4" i="3"/>
  <c r="O5" i="3"/>
  <c r="O7" i="3"/>
  <c r="O6" i="3"/>
  <c r="N6" i="3"/>
  <c r="R11" i="3"/>
  <c r="Q4" i="3" l="1"/>
  <c r="O16" i="3"/>
  <c r="O19" i="3" s="1"/>
  <c r="Q6" i="3"/>
  <c r="P10" i="8" l="1"/>
  <c r="P12" i="8"/>
  <c r="P8" i="8"/>
  <c r="P9" i="8"/>
  <c r="Q9" i="8"/>
  <c r="Q8" i="8"/>
  <c r="I12" i="8"/>
  <c r="H12" i="8"/>
  <c r="I11" i="8"/>
  <c r="H11" i="8"/>
  <c r="I10" i="8"/>
  <c r="H10" i="8"/>
  <c r="Q7" i="8" l="1"/>
  <c r="N14" i="3" l="1"/>
  <c r="G6" i="49"/>
  <c r="G7" i="49"/>
  <c r="G8" i="49"/>
  <c r="G9" i="49"/>
  <c r="G10" i="49"/>
  <c r="G11" i="49"/>
  <c r="G12" i="49"/>
  <c r="G13" i="49"/>
  <c r="G14" i="49"/>
  <c r="G6" i="40"/>
  <c r="G16" i="49" l="1"/>
  <c r="N8" i="3" l="1"/>
  <c r="N17" i="3" s="1"/>
  <c r="N20" i="3" l="1"/>
  <c r="H52" i="5"/>
  <c r="H62" i="5"/>
  <c r="H53" i="5"/>
  <c r="H61" i="5"/>
  <c r="F4" i="10"/>
  <c r="G68" i="42"/>
  <c r="H50" i="10" l="1"/>
  <c r="H51" i="10"/>
  <c r="H52" i="10"/>
  <c r="H53" i="10"/>
  <c r="H56" i="10"/>
  <c r="G5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1" i="10"/>
  <c r="G22" i="10"/>
  <c r="G23" i="10"/>
  <c r="G24" i="10"/>
  <c r="G25" i="10"/>
  <c r="G26" i="10"/>
  <c r="G27" i="10"/>
  <c r="G28" i="10"/>
  <c r="G29" i="10"/>
  <c r="G30" i="10"/>
  <c r="G32" i="10"/>
  <c r="G33" i="10"/>
  <c r="G35" i="10"/>
  <c r="G36" i="10"/>
  <c r="G37" i="10"/>
  <c r="G38" i="10"/>
  <c r="G39" i="10"/>
  <c r="G40" i="10"/>
  <c r="F23" i="10"/>
  <c r="F7" i="9"/>
  <c r="F4" i="9"/>
  <c r="F8" i="9"/>
  <c r="F5" i="9"/>
  <c r="R7" i="8"/>
  <c r="R8" i="8"/>
  <c r="R9" i="8"/>
  <c r="R10" i="8"/>
  <c r="R12" i="8"/>
  <c r="Q10" i="8"/>
  <c r="Q12" i="8"/>
  <c r="H5" i="8"/>
  <c r="H6" i="8"/>
  <c r="H7" i="8"/>
  <c r="H8" i="8"/>
  <c r="H9" i="8"/>
  <c r="H13" i="8"/>
  <c r="H14" i="8"/>
  <c r="H15" i="8"/>
  <c r="H22" i="8"/>
  <c r="H23" i="8"/>
  <c r="H24" i="8"/>
  <c r="H25" i="8"/>
  <c r="H26" i="8"/>
  <c r="H27" i="8"/>
  <c r="H28" i="8"/>
  <c r="H29" i="8"/>
  <c r="H30" i="8"/>
  <c r="H37" i="8"/>
  <c r="H38" i="8"/>
  <c r="H39" i="8"/>
  <c r="H40" i="8"/>
  <c r="H41" i="8"/>
  <c r="H42" i="8"/>
  <c r="H46" i="8"/>
  <c r="H47" i="8"/>
  <c r="H48" i="8"/>
  <c r="H4" i="8"/>
  <c r="F5" i="7"/>
  <c r="F6" i="7"/>
  <c r="F7" i="7"/>
  <c r="F9" i="7"/>
  <c r="F10" i="7"/>
  <c r="F11" i="7"/>
  <c r="F12" i="7"/>
  <c r="F14" i="7"/>
  <c r="F15" i="7"/>
  <c r="F16" i="7"/>
  <c r="F17" i="7"/>
  <c r="F20" i="7"/>
  <c r="F21" i="7"/>
  <c r="G18" i="50"/>
  <c r="G6" i="50"/>
  <c r="G7" i="50"/>
  <c r="G8" i="50"/>
  <c r="G10" i="50"/>
  <c r="G11" i="50"/>
  <c r="G12" i="50"/>
  <c r="G13" i="50"/>
  <c r="G14" i="50"/>
  <c r="G15" i="50"/>
  <c r="F5" i="50"/>
  <c r="F6" i="50"/>
  <c r="F8" i="50"/>
  <c r="F9" i="50"/>
  <c r="F10" i="50"/>
  <c r="F11" i="50"/>
  <c r="F12" i="50"/>
  <c r="F13" i="50"/>
  <c r="F14" i="50"/>
  <c r="F15" i="50"/>
  <c r="G17" i="50" l="1"/>
  <c r="H51" i="8"/>
  <c r="G16" i="50"/>
  <c r="H55" i="5" l="1"/>
  <c r="H54" i="5"/>
  <c r="H56" i="5"/>
  <c r="H57" i="5"/>
  <c r="H58" i="5"/>
  <c r="H59" i="5"/>
  <c r="H60" i="5"/>
  <c r="R5" i="3" l="1"/>
  <c r="N15" i="3"/>
  <c r="R15" i="3" s="1"/>
  <c r="O9" i="3"/>
  <c r="O18" i="3" s="1"/>
  <c r="O21" i="3" s="1"/>
  <c r="N9" i="3"/>
  <c r="N18" i="3" s="1"/>
  <c r="N21" i="3" s="1"/>
  <c r="O8" i="3"/>
  <c r="O17" i="3" s="1"/>
  <c r="O20" i="3" s="1"/>
  <c r="R7" i="3"/>
  <c r="R8" i="3"/>
  <c r="G18" i="2"/>
  <c r="G6" i="2"/>
  <c r="G7" i="2"/>
  <c r="G8" i="2"/>
  <c r="G9" i="2"/>
  <c r="G10" i="2"/>
  <c r="G11" i="2"/>
  <c r="G12" i="2"/>
  <c r="G14" i="2"/>
  <c r="G16" i="2"/>
  <c r="G17" i="2"/>
  <c r="G19" i="2"/>
  <c r="G20" i="2"/>
  <c r="G21" i="2"/>
  <c r="G17" i="49"/>
  <c r="G23" i="2" l="1"/>
  <c r="G24" i="2"/>
  <c r="R9" i="3"/>
  <c r="R12" i="3"/>
  <c r="R14" i="3"/>
  <c r="R6" i="3"/>
  <c r="Q14" i="3"/>
  <c r="Q12" i="3"/>
  <c r="Q8" i="3"/>
  <c r="Q15" i="3"/>
  <c r="Q13" i="3"/>
  <c r="Q11" i="3"/>
  <c r="Q9" i="3"/>
  <c r="Q7" i="3"/>
  <c r="Q5" i="3"/>
  <c r="G67" i="42" l="1"/>
  <c r="R4" i="8" l="1"/>
  <c r="G59" i="11" l="1"/>
  <c r="F59" i="11"/>
  <c r="G5" i="9"/>
  <c r="I51" i="8"/>
  <c r="I49" i="8"/>
  <c r="I48" i="8"/>
  <c r="I47" i="8"/>
  <c r="I46" i="8"/>
  <c r="I42" i="8"/>
  <c r="I41" i="8"/>
  <c r="I40" i="8"/>
  <c r="I39" i="8"/>
  <c r="I38" i="8"/>
  <c r="I37" i="8"/>
  <c r="I30" i="8"/>
  <c r="I29" i="8"/>
  <c r="I28" i="8"/>
  <c r="I27" i="8"/>
  <c r="I26" i="8"/>
  <c r="I25" i="8"/>
  <c r="I24" i="8"/>
  <c r="I23" i="8"/>
  <c r="I22" i="8"/>
  <c r="I21" i="8"/>
  <c r="I20" i="8"/>
  <c r="I19" i="8"/>
  <c r="I9" i="8"/>
  <c r="I8" i="8"/>
  <c r="I7" i="8"/>
  <c r="I6" i="8"/>
  <c r="I5" i="8"/>
  <c r="I4" i="8"/>
  <c r="F18" i="50"/>
  <c r="F17" i="50"/>
  <c r="R6" i="8" l="1"/>
  <c r="F23" i="7"/>
  <c r="F24" i="7"/>
  <c r="F24" i="2" l="1"/>
  <c r="F23" i="2"/>
  <c r="F21" i="2"/>
  <c r="F20" i="2"/>
  <c r="F19" i="2"/>
  <c r="F18" i="2"/>
  <c r="F17" i="2"/>
  <c r="F16" i="2"/>
  <c r="F15" i="2"/>
  <c r="F14" i="2"/>
  <c r="F13" i="2"/>
  <c r="F12" i="2"/>
  <c r="F11" i="2"/>
  <c r="F9" i="2"/>
  <c r="F8" i="2"/>
  <c r="F7" i="2"/>
  <c r="F6" i="2"/>
  <c r="F5" i="2"/>
  <c r="D26" i="40"/>
  <c r="D25" i="40"/>
  <c r="D23" i="40"/>
  <c r="D20" i="40"/>
  <c r="E13" i="40"/>
  <c r="G13" i="40" s="1"/>
  <c r="F13" i="40"/>
  <c r="G12" i="40"/>
  <c r="F12" i="40"/>
  <c r="G11" i="40"/>
  <c r="F11" i="40"/>
  <c r="G10" i="40"/>
  <c r="F10" i="40"/>
  <c r="G9" i="40"/>
  <c r="F9" i="40"/>
  <c r="G8" i="40"/>
  <c r="F8" i="40"/>
  <c r="F6" i="40"/>
  <c r="G5" i="40"/>
  <c r="F5" i="40"/>
  <c r="D27" i="40" l="1"/>
  <c r="D19" i="40"/>
  <c r="D22" i="40"/>
  <c r="D24" i="40"/>
  <c r="N12" i="23" l="1"/>
  <c r="M12" i="23"/>
  <c r="L12" i="23"/>
  <c r="G12" i="23"/>
  <c r="N11" i="23"/>
  <c r="M11" i="23"/>
  <c r="L11" i="23"/>
  <c r="N10" i="23"/>
  <c r="M10" i="23"/>
  <c r="L10" i="23"/>
  <c r="N9" i="23"/>
  <c r="M9" i="23"/>
  <c r="L9" i="23"/>
  <c r="G9" i="23"/>
  <c r="N8" i="23"/>
  <c r="M8" i="23"/>
  <c r="L8" i="23"/>
  <c r="G8" i="23"/>
  <c r="N7" i="23"/>
  <c r="M7" i="23"/>
  <c r="L7" i="23"/>
  <c r="G7" i="23"/>
  <c r="N6" i="23"/>
  <c r="M6" i="23"/>
  <c r="L6" i="23"/>
  <c r="N5" i="23"/>
  <c r="M5" i="23"/>
  <c r="L5" i="23"/>
  <c r="G5" i="23"/>
  <c r="N4" i="23"/>
  <c r="M4" i="23"/>
  <c r="L4" i="23"/>
  <c r="G4" i="23"/>
  <c r="I15" i="18"/>
  <c r="H15" i="18"/>
  <c r="I14" i="18"/>
  <c r="H14" i="18"/>
  <c r="I13" i="18"/>
  <c r="H13" i="18"/>
  <c r="I12" i="18"/>
  <c r="H12" i="18"/>
  <c r="I10" i="18"/>
  <c r="H10" i="18"/>
  <c r="I9" i="18"/>
  <c r="H9" i="18"/>
  <c r="I7" i="18"/>
  <c r="H7" i="18"/>
  <c r="I6" i="18"/>
  <c r="H6" i="18"/>
  <c r="I4" i="18"/>
  <c r="H4" i="18"/>
  <c r="I12" i="17"/>
  <c r="H12" i="17"/>
  <c r="I11" i="17"/>
  <c r="H11" i="17"/>
  <c r="I10" i="17"/>
  <c r="H10" i="17"/>
  <c r="I9" i="17"/>
  <c r="H9" i="17"/>
  <c r="I8" i="17"/>
  <c r="H8" i="17"/>
  <c r="I7" i="17"/>
  <c r="H7" i="17"/>
  <c r="I6" i="17"/>
  <c r="H6" i="17"/>
  <c r="I5" i="17"/>
  <c r="H5" i="17"/>
  <c r="I4" i="17"/>
  <c r="H4" i="17"/>
  <c r="I9" i="16"/>
  <c r="H9" i="16"/>
  <c r="I8" i="16"/>
  <c r="H8" i="16"/>
  <c r="I7" i="16"/>
  <c r="H7" i="16"/>
  <c r="I6" i="16"/>
  <c r="H6" i="16"/>
  <c r="I5" i="16"/>
  <c r="H5" i="16"/>
  <c r="I4" i="16"/>
  <c r="H4" i="16"/>
  <c r="H43" i="15"/>
  <c r="G43" i="15"/>
  <c r="H42" i="15"/>
  <c r="G42" i="15"/>
  <c r="H41" i="15"/>
  <c r="G41" i="15"/>
  <c r="H40" i="15"/>
  <c r="G40" i="15"/>
  <c r="H39" i="15"/>
  <c r="G39" i="15"/>
  <c r="H38" i="15"/>
  <c r="G38" i="15"/>
  <c r="H37" i="15"/>
  <c r="G37" i="15"/>
  <c r="H36" i="15"/>
  <c r="G36" i="15"/>
  <c r="H35" i="15"/>
  <c r="G35" i="15"/>
  <c r="H34" i="15"/>
  <c r="G34" i="15"/>
  <c r="H33" i="15"/>
  <c r="G33" i="15"/>
  <c r="H32" i="15"/>
  <c r="G32" i="15"/>
  <c r="H31" i="15"/>
  <c r="G31" i="15"/>
  <c r="H30" i="15"/>
  <c r="G30" i="15"/>
  <c r="H29" i="15"/>
  <c r="G29" i="15"/>
  <c r="H28" i="15"/>
  <c r="G28" i="15"/>
  <c r="H27" i="15"/>
  <c r="G27" i="15"/>
  <c r="H26" i="15"/>
  <c r="G26" i="15"/>
  <c r="H25" i="15"/>
  <c r="G25" i="15"/>
  <c r="H24" i="15"/>
  <c r="G24" i="15"/>
  <c r="H23" i="15"/>
  <c r="G23" i="15"/>
  <c r="H22" i="15"/>
  <c r="G22" i="15"/>
  <c r="H21" i="15"/>
  <c r="G21" i="15"/>
  <c r="H20" i="15"/>
  <c r="G20" i="15"/>
  <c r="I15" i="15"/>
  <c r="H15" i="15"/>
  <c r="I14" i="15"/>
  <c r="H14" i="15"/>
  <c r="I13" i="15"/>
  <c r="H13" i="15"/>
  <c r="I12" i="15"/>
  <c r="H12" i="15"/>
  <c r="I11" i="15"/>
  <c r="H11" i="15"/>
  <c r="I10" i="15"/>
  <c r="H10" i="15"/>
  <c r="I9" i="15"/>
  <c r="H9" i="15"/>
  <c r="I8" i="15"/>
  <c r="H8" i="15"/>
  <c r="I7" i="15"/>
  <c r="H7" i="15"/>
  <c r="I6" i="15"/>
  <c r="H6" i="15"/>
  <c r="I5" i="15"/>
  <c r="H5" i="15"/>
  <c r="I4" i="15"/>
  <c r="H4" i="15"/>
  <c r="E37" i="13"/>
  <c r="E36" i="13"/>
  <c r="E35" i="13"/>
  <c r="E34" i="13"/>
  <c r="E33" i="13"/>
  <c r="E32" i="13"/>
  <c r="E31" i="13"/>
  <c r="E30" i="13"/>
  <c r="E29" i="13"/>
  <c r="F25" i="13"/>
  <c r="F24" i="13"/>
  <c r="F23" i="13"/>
  <c r="F19" i="13"/>
  <c r="F18" i="13"/>
  <c r="F17" i="13"/>
  <c r="F16" i="13"/>
  <c r="F15" i="13"/>
  <c r="F14" i="13"/>
  <c r="E10" i="13"/>
  <c r="E9" i="13"/>
  <c r="E8" i="13"/>
  <c r="E7" i="13"/>
  <c r="E6" i="13"/>
  <c r="E5" i="13"/>
  <c r="E49" i="12"/>
  <c r="E48" i="12"/>
  <c r="E47" i="12"/>
  <c r="E46" i="12"/>
  <c r="E45" i="12"/>
  <c r="E44" i="12"/>
  <c r="E43" i="12"/>
  <c r="E42" i="12"/>
  <c r="E41" i="12"/>
  <c r="E40" i="12"/>
  <c r="E39" i="12"/>
  <c r="E38" i="12"/>
  <c r="E37" i="12"/>
  <c r="E36" i="12"/>
  <c r="E35" i="12"/>
  <c r="E34" i="12"/>
  <c r="E33" i="12"/>
  <c r="E32" i="12"/>
  <c r="E31" i="12"/>
  <c r="E30" i="12"/>
  <c r="E29" i="12"/>
  <c r="F25" i="12"/>
  <c r="F24" i="12"/>
  <c r="F23" i="12"/>
  <c r="F22" i="12"/>
  <c r="F21" i="12"/>
  <c r="F20" i="12"/>
  <c r="F19" i="12"/>
  <c r="F18" i="12"/>
  <c r="F17" i="12"/>
  <c r="E13" i="12"/>
  <c r="E12" i="12"/>
  <c r="E11" i="12"/>
  <c r="E10" i="12"/>
  <c r="E9" i="12"/>
  <c r="E8" i="12"/>
  <c r="E7" i="12"/>
  <c r="E6" i="12"/>
  <c r="E5" i="12"/>
</calcChain>
</file>

<file path=xl/sharedStrings.xml><?xml version="1.0" encoding="utf-8"?>
<sst xmlns="http://schemas.openxmlformats.org/spreadsheetml/2006/main" count="3796" uniqueCount="1287">
  <si>
    <t>نام نوع بازار</t>
  </si>
  <si>
    <t>بازار اول</t>
  </si>
  <si>
    <t>بازار دوم</t>
  </si>
  <si>
    <t/>
  </si>
  <si>
    <t>نام نوع صنعت</t>
  </si>
  <si>
    <t>ابزارپزشکي، اپتيکي و اندازه‌گيري</t>
  </si>
  <si>
    <t>استخراج زغال سنگ</t>
  </si>
  <si>
    <t>استخراج ساير معادن</t>
  </si>
  <si>
    <t>استخراج نفت گاز و خدمات جنبي جز اکتشاف</t>
  </si>
  <si>
    <t>استخراج کانه هاي فلزي</t>
  </si>
  <si>
    <t>انبوه سازي، املاك و مستغلات</t>
  </si>
  <si>
    <t>انتشار، چاپ و تکثير</t>
  </si>
  <si>
    <t>بانكها و موسسات اعتباري</t>
  </si>
  <si>
    <t>بيمه وصندوق بازنشستگي به جزتامين اجتماعي</t>
  </si>
  <si>
    <t>حمل ونقل، انبارداري و ارتباطات</t>
  </si>
  <si>
    <t>خدمات فني و مهندسي</t>
  </si>
  <si>
    <t>خودرو و ساخت قطعات</t>
  </si>
  <si>
    <t>دباغي، پرداخت چرم و ساخت انواع پاپوش</t>
  </si>
  <si>
    <t>رايانه و فعاليت‌هاي وابسته به آن</t>
  </si>
  <si>
    <t>زراعت و خدمات وابسته</t>
  </si>
  <si>
    <t>ساخت دستگاه‌ها و وسايل ارتباطي</t>
  </si>
  <si>
    <t>ساخت محصولات فلزي</t>
  </si>
  <si>
    <t>ساير محصولات كاني غيرفلزي</t>
  </si>
  <si>
    <t>ساير واسطه گريهاي مالي</t>
  </si>
  <si>
    <t>سرمايه گذاريها</t>
  </si>
  <si>
    <t>سيمان، آهك و گچ</t>
  </si>
  <si>
    <t>شرکتهاي چند رشته اي صنعتي</t>
  </si>
  <si>
    <t>عرضه برق، گاز، بخاروآب گرم</t>
  </si>
  <si>
    <t>فراورده هاي نفتي، كك و سوخت هسته اي</t>
  </si>
  <si>
    <t>فلزات اساسي</t>
  </si>
  <si>
    <t>قند و شكر</t>
  </si>
  <si>
    <t>كاشي و سراميك</t>
  </si>
  <si>
    <t>لاستيك و پلاستيك</t>
  </si>
  <si>
    <t>ماشين آلات و تجهيزات</t>
  </si>
  <si>
    <t>ماشين آلات و دستگاه‌هاي برقي</t>
  </si>
  <si>
    <t>محصولات شيميايي</t>
  </si>
  <si>
    <t>محصولات غذايي و آشاميدني به جز قند و شكر</t>
  </si>
  <si>
    <t>محصولات كاغذي</t>
  </si>
  <si>
    <t>محصولات چوبي</t>
  </si>
  <si>
    <t>مخابرات</t>
  </si>
  <si>
    <t>منسوجات</t>
  </si>
  <si>
    <t>مواد و محصولات دارويي</t>
  </si>
  <si>
    <t>واسطه‌گري‌هاي مالي و پولي</t>
  </si>
  <si>
    <t>مجموع</t>
  </si>
  <si>
    <t>1395/07/28</t>
  </si>
  <si>
    <t>1395/06/31</t>
  </si>
  <si>
    <t>1394/12/26</t>
  </si>
  <si>
    <t>تاریخ</t>
  </si>
  <si>
    <t>نسبت به ماه قبل</t>
  </si>
  <si>
    <t>نام بورس</t>
  </si>
  <si>
    <t>بورس اوراق بهادار تهران</t>
  </si>
  <si>
    <t>حجم معامله -هزار سهم</t>
  </si>
  <si>
    <t>بازار اوراق بدهي</t>
  </si>
  <si>
    <t>بازار اوراق مشتقه</t>
  </si>
  <si>
    <t>بازار صندوق هاي سرمايه گذاري قابل معامله در بورس</t>
  </si>
  <si>
    <t>ارزش معامله - ميليارد ريال</t>
  </si>
  <si>
    <t>تعداد معامله قبل از تخصيص</t>
  </si>
  <si>
    <t>صندوق سرمايه گذاري قابل معامله</t>
  </si>
  <si>
    <t>فعاليت هاي پشتيباني و كمكي حمل و نقل</t>
  </si>
  <si>
    <t>پيمانكاري صنعتي</t>
  </si>
  <si>
    <t>نام نوع اوراق بهادار</t>
  </si>
  <si>
    <t>اوراق صكوك</t>
  </si>
  <si>
    <t>اوراق مشاركت</t>
  </si>
  <si>
    <t>اوراق گواهي سپرده</t>
  </si>
  <si>
    <t>اختيار فروش تبعي</t>
  </si>
  <si>
    <t>حق تقدم بورس</t>
  </si>
  <si>
    <t>سهام عادي بورس</t>
  </si>
  <si>
    <t>صندوق سرمايه گذاري</t>
  </si>
  <si>
    <t>درصد تغییرات</t>
  </si>
  <si>
    <t>شهریورماه 1395</t>
  </si>
  <si>
    <t>مهرماه 1395</t>
  </si>
  <si>
    <t>حجم معامله - هزار سهم</t>
  </si>
  <si>
    <t>ردیف</t>
  </si>
  <si>
    <t>بازار ابزارهاي نوين مالي</t>
  </si>
  <si>
    <t>بازار سوم</t>
  </si>
  <si>
    <t>بازار پايه</t>
  </si>
  <si>
    <t>اوراق فرابورس</t>
  </si>
  <si>
    <t>سهام عادي فرابورس</t>
  </si>
  <si>
    <t>حق تقدم فرابورس</t>
  </si>
  <si>
    <t>حق تقدم بازار پايه</t>
  </si>
  <si>
    <t>سهام عادي بازار پايه</t>
  </si>
  <si>
    <t>اطلاعات و ارتباطات</t>
  </si>
  <si>
    <t>اوراق تامين مالي</t>
  </si>
  <si>
    <t>اوراق حق تقدم استفاده از تسهيلات مسكن</t>
  </si>
  <si>
    <t>تجارت عمده فروشي به جز وسايل نقليه موتور</t>
  </si>
  <si>
    <t>تجارت عمده وخرده فروشي وسائط نقليه موتور</t>
  </si>
  <si>
    <t>حمل و نقل آبي</t>
  </si>
  <si>
    <t>خرده فروشي،باستثناي وسايل نقليه موتوري</t>
  </si>
  <si>
    <t>فعاليتهاي كمكي به نهادهاي مالي واسط</t>
  </si>
  <si>
    <t>هتل و رستوران</t>
  </si>
  <si>
    <t>بازار فيزيكي</t>
  </si>
  <si>
    <t>بازار مشتقه</t>
  </si>
  <si>
    <t>گواهی سپرده کالایی</t>
  </si>
  <si>
    <t>اوراق کالا</t>
  </si>
  <si>
    <t xml:space="preserve">ارزش معامله - ميليارد ريال </t>
  </si>
  <si>
    <t xml:space="preserve">حجم معامله -هزار سهم </t>
  </si>
  <si>
    <t xml:space="preserve">تعداد معامله قبل از تخصيص </t>
  </si>
  <si>
    <t>اوراق مشاركت بورس انرژي</t>
  </si>
  <si>
    <t>سلف موازي استاندارد برق- روزانه</t>
  </si>
  <si>
    <t>سلف موازي استاندارد برق- هفتگي</t>
  </si>
  <si>
    <t>نام شاخص</t>
  </si>
  <si>
    <t>فرابورس ايران</t>
  </si>
  <si>
    <t>نسبت به ابتدای سال</t>
  </si>
  <si>
    <t>شاخص 30 شركت بزرگ</t>
  </si>
  <si>
    <t>شاخص صنعت</t>
  </si>
  <si>
    <t>شاخص قيمت</t>
  </si>
  <si>
    <t>شاخص كل (هم وزن)</t>
  </si>
  <si>
    <t>شاخص كل</t>
  </si>
  <si>
    <t>شاخص كل فرابورس</t>
  </si>
  <si>
    <t>تعداد معامله پس از تخصيص</t>
  </si>
  <si>
    <t>ارزش معامله - میلیارد ریال</t>
  </si>
  <si>
    <t>بازار ابزارهای نوین مالی</t>
  </si>
  <si>
    <t>اصفهان</t>
  </si>
  <si>
    <t>تهران</t>
  </si>
  <si>
    <t>خراسان رضوی</t>
  </si>
  <si>
    <t>هرمزگان</t>
  </si>
  <si>
    <t>Grand Total</t>
  </si>
  <si>
    <t>سایر</t>
  </si>
  <si>
    <t>سایر استان ها</t>
  </si>
  <si>
    <t>شرح</t>
  </si>
  <si>
    <t>قیمت ($)</t>
  </si>
  <si>
    <t>تغییرات قیمت (%)</t>
  </si>
  <si>
    <t>شاخص کل</t>
  </si>
  <si>
    <t>تاثیر عوامل بر شاخص (واحد) - مهرماه 1395</t>
  </si>
  <si>
    <t>یک ماه</t>
  </si>
  <si>
    <t>از ابتدای سال</t>
  </si>
  <si>
    <t>میزان تاثیر بر شاخص کل</t>
  </si>
  <si>
    <t>رتبه تاثیر بر شاخص کل</t>
  </si>
  <si>
    <t>تعداد شرکت های حساس به عامل</t>
  </si>
  <si>
    <t>نفت</t>
  </si>
  <si>
    <t>دلار</t>
  </si>
  <si>
    <t>فولاد</t>
  </si>
  <si>
    <t>سنگ آهن</t>
  </si>
  <si>
    <t>زغال سنگ</t>
  </si>
  <si>
    <t>روی</t>
  </si>
  <si>
    <t>متانول</t>
  </si>
  <si>
    <t>اوره</t>
  </si>
  <si>
    <t>شکر</t>
  </si>
  <si>
    <t>95/07/28</t>
  </si>
  <si>
    <t>95/06/31</t>
  </si>
  <si>
    <t>94/12/26</t>
  </si>
  <si>
    <t>شاخص کل فرابورس</t>
  </si>
  <si>
    <t xml:space="preserve">تغییرات شاخص (واحد) </t>
  </si>
  <si>
    <t>بورس تهران</t>
  </si>
  <si>
    <t>بازار اول بورس</t>
  </si>
  <si>
    <t>بازار دوم بورس</t>
  </si>
  <si>
    <t>بازار اول فرابورس</t>
  </si>
  <si>
    <t>بازار دوم فرابورس</t>
  </si>
  <si>
    <t>مجموع کل</t>
  </si>
  <si>
    <t>درصد از كل</t>
  </si>
  <si>
    <t>1395-07-28</t>
  </si>
  <si>
    <t>1395-06-31</t>
  </si>
  <si>
    <t>1394-12-26</t>
  </si>
  <si>
    <t>تعداد معامله</t>
  </si>
  <si>
    <t>-</t>
  </si>
  <si>
    <t>سایر صنایع</t>
  </si>
  <si>
    <t>بازار</t>
  </si>
  <si>
    <t>حجم معاملات</t>
  </si>
  <si>
    <t>ارزش معاملات</t>
  </si>
  <si>
    <t>بازار معاملات آتی بورس کالا</t>
  </si>
  <si>
    <t>گروه کالا</t>
  </si>
  <si>
    <t>گروه کالاهاي کشاورزي</t>
  </si>
  <si>
    <t>گروه کالاهاي فلزي</t>
  </si>
  <si>
    <t>بازار فرعی</t>
  </si>
  <si>
    <t>کل بازار</t>
  </si>
  <si>
    <t>واحد</t>
  </si>
  <si>
    <t>ارزش معاملات (میلیارد ریال)</t>
  </si>
  <si>
    <t>بازار فیزیکی</t>
  </si>
  <si>
    <t>تن</t>
  </si>
  <si>
    <t>بازار ‏مشتقه(تابلو ‏سلف موازی ‏استاندارد)‏</t>
  </si>
  <si>
    <t>برق</t>
  </si>
  <si>
    <t>تاريخ</t>
  </si>
  <si>
    <t>1395-01-07</t>
  </si>
  <si>
    <t>1395-01-08</t>
  </si>
  <si>
    <t>1395-01-09</t>
  </si>
  <si>
    <t>1395-01-10</t>
  </si>
  <si>
    <t>1395-01-11</t>
  </si>
  <si>
    <t>1395-01-14</t>
  </si>
  <si>
    <t>1395-01-15</t>
  </si>
  <si>
    <t>1395-01-16</t>
  </si>
  <si>
    <t>1395-01-17</t>
  </si>
  <si>
    <t>1395-01-18</t>
  </si>
  <si>
    <t>1395-01-21</t>
  </si>
  <si>
    <t>1395-01-22</t>
  </si>
  <si>
    <t>1395-01-23</t>
  </si>
  <si>
    <t>1395-01-24</t>
  </si>
  <si>
    <t>1395-01-25</t>
  </si>
  <si>
    <t>1395-01-28</t>
  </si>
  <si>
    <t>1395-01-29</t>
  </si>
  <si>
    <t>1395-01-30</t>
  </si>
  <si>
    <t>1395-01-31</t>
  </si>
  <si>
    <t>1395-02-01</t>
  </si>
  <si>
    <t>1395-02-04</t>
  </si>
  <si>
    <t>1395-02-05</t>
  </si>
  <si>
    <t>1395-02-06</t>
  </si>
  <si>
    <t>1395-02-07</t>
  </si>
  <si>
    <t>1395-02-08</t>
  </si>
  <si>
    <t>1395-02-11</t>
  </si>
  <si>
    <t>1395-02-12</t>
  </si>
  <si>
    <t>1395-02-13</t>
  </si>
  <si>
    <t>1395-02-14</t>
  </si>
  <si>
    <t>1395-02-15</t>
  </si>
  <si>
    <t>1395-02-18</t>
  </si>
  <si>
    <t>1395-02-19</t>
  </si>
  <si>
    <t>1395-02-20</t>
  </si>
  <si>
    <t>1395-02-21</t>
  </si>
  <si>
    <t>1395-02-22</t>
  </si>
  <si>
    <t>1395-02-25</t>
  </si>
  <si>
    <t>1395-02-26</t>
  </si>
  <si>
    <t>1395-02-27</t>
  </si>
  <si>
    <t>1395-02-28</t>
  </si>
  <si>
    <t>1395-02-29</t>
  </si>
  <si>
    <t>1395-03-01</t>
  </si>
  <si>
    <t>1395-03-03</t>
  </si>
  <si>
    <t>1395-03-04</t>
  </si>
  <si>
    <t>1395-03-05</t>
  </si>
  <si>
    <t>1395-03-08</t>
  </si>
  <si>
    <t>1395-03-09</t>
  </si>
  <si>
    <t>1395-03-10</t>
  </si>
  <si>
    <t>1395-03-11</t>
  </si>
  <si>
    <t>1395-03-12</t>
  </si>
  <si>
    <t>1395-03-16</t>
  </si>
  <si>
    <t>1395-03-17</t>
  </si>
  <si>
    <t>1395-03-18</t>
  </si>
  <si>
    <t>1395-03-19</t>
  </si>
  <si>
    <t>1395-03-22</t>
  </si>
  <si>
    <t>1395-03-23</t>
  </si>
  <si>
    <t>1395-03-24</t>
  </si>
  <si>
    <t>1395-03-25</t>
  </si>
  <si>
    <t>1395-03-26</t>
  </si>
  <si>
    <t>1395-03-29</t>
  </si>
  <si>
    <t>1395-03-30</t>
  </si>
  <si>
    <t>1395-03-31</t>
  </si>
  <si>
    <t>1395-04-01</t>
  </si>
  <si>
    <t>1395-04-02</t>
  </si>
  <si>
    <t>1395-04-05</t>
  </si>
  <si>
    <t>1395-04-06</t>
  </si>
  <si>
    <t>1395-04-08</t>
  </si>
  <si>
    <t>1395-04-09</t>
  </si>
  <si>
    <t>1395-04-12</t>
  </si>
  <si>
    <t>1395-04-13</t>
  </si>
  <si>
    <t>1395-04-14</t>
  </si>
  <si>
    <t>1395-04-15</t>
  </si>
  <si>
    <t>1395-04-19</t>
  </si>
  <si>
    <t>1395-04-20</t>
  </si>
  <si>
    <t>1395-04-21</t>
  </si>
  <si>
    <t>1395-04-22</t>
  </si>
  <si>
    <t>1395-04-23</t>
  </si>
  <si>
    <t>1395-04-26</t>
  </si>
  <si>
    <t>1395-04-27</t>
  </si>
  <si>
    <t>1395-04-28</t>
  </si>
  <si>
    <t>1395-04-29</t>
  </si>
  <si>
    <t>1395-04-30</t>
  </si>
  <si>
    <t>1395-05-02</t>
  </si>
  <si>
    <t>1395-05-03</t>
  </si>
  <si>
    <t>1395-05-04</t>
  </si>
  <si>
    <t>1395-05-05</t>
  </si>
  <si>
    <t>1395-05-06</t>
  </si>
  <si>
    <t>1395-05-10</t>
  </si>
  <si>
    <t>1395-05-11</t>
  </si>
  <si>
    <t>1395-05-12</t>
  </si>
  <si>
    <t>1395-05-13</t>
  </si>
  <si>
    <t>1395-05-16</t>
  </si>
  <si>
    <t>1395-05-17</t>
  </si>
  <si>
    <t>1395-05-18</t>
  </si>
  <si>
    <t>1395-05-19</t>
  </si>
  <si>
    <t>1395-05-20</t>
  </si>
  <si>
    <t>1395-05-23</t>
  </si>
  <si>
    <t>1395-05-24</t>
  </si>
  <si>
    <t>1395-05-25</t>
  </si>
  <si>
    <t>1395-05-26</t>
  </si>
  <si>
    <t>1395-05-27</t>
  </si>
  <si>
    <t>1395-05-30</t>
  </si>
  <si>
    <t>1395-05-31</t>
  </si>
  <si>
    <t>1395-06-01</t>
  </si>
  <si>
    <t>1395-06-02</t>
  </si>
  <si>
    <t>1395-06-03</t>
  </si>
  <si>
    <t>1395-06-06</t>
  </si>
  <si>
    <t>1395-06-07</t>
  </si>
  <si>
    <t>1395-06-08</t>
  </si>
  <si>
    <t>1395-06-09</t>
  </si>
  <si>
    <t>1395-06-10</t>
  </si>
  <si>
    <t>1395-06-13</t>
  </si>
  <si>
    <t>1395-06-14</t>
  </si>
  <si>
    <t>1395-06-15</t>
  </si>
  <si>
    <t>1395-06-16</t>
  </si>
  <si>
    <t>1395-06-17</t>
  </si>
  <si>
    <t>1395-06-20</t>
  </si>
  <si>
    <t>1395-06-21</t>
  </si>
  <si>
    <t>1395-06-23</t>
  </si>
  <si>
    <t>1395-06-24</t>
  </si>
  <si>
    <t>1395-06-27</t>
  </si>
  <si>
    <t>1395-06-28</t>
  </si>
  <si>
    <t>1395-06-29</t>
  </si>
  <si>
    <t>1395-07-03</t>
  </si>
  <si>
    <t>1395-07-04</t>
  </si>
  <si>
    <t>1395-07-05</t>
  </si>
  <si>
    <t>1395-07-06</t>
  </si>
  <si>
    <t>1395-07-07</t>
  </si>
  <si>
    <t>1395-07-10</t>
  </si>
  <si>
    <t>1395-07-11</t>
  </si>
  <si>
    <t>1395-07-12</t>
  </si>
  <si>
    <t>1395-07-13</t>
  </si>
  <si>
    <t>1395-07-14</t>
  </si>
  <si>
    <t>1395-07-17</t>
  </si>
  <si>
    <t>1395-07-18</t>
  </si>
  <si>
    <t>1395-07-19</t>
  </si>
  <si>
    <t>1395-07-24</t>
  </si>
  <si>
    <t>1395-07-25</t>
  </si>
  <si>
    <t>1395-07-26</t>
  </si>
  <si>
    <t>1395-07-27</t>
  </si>
  <si>
    <t>1395-08-01</t>
  </si>
  <si>
    <t>1395-08-02</t>
  </si>
  <si>
    <t>1395-08-03</t>
  </si>
  <si>
    <t>1395-08-04</t>
  </si>
  <si>
    <t>1395-08-05</t>
  </si>
  <si>
    <t>1395-08-08</t>
  </si>
  <si>
    <t>1395-08-09</t>
  </si>
  <si>
    <t>1395-08-10</t>
  </si>
  <si>
    <t>1395-08-11</t>
  </si>
  <si>
    <t>1395-08-12</t>
  </si>
  <si>
    <t>1395-08-15</t>
  </si>
  <si>
    <t>1395-08-16</t>
  </si>
  <si>
    <t>1395-08-17</t>
  </si>
  <si>
    <t>1395-08-18</t>
  </si>
  <si>
    <t>1395-08-19</t>
  </si>
  <si>
    <t>1395-08-22</t>
  </si>
  <si>
    <t>1395-08-23</t>
  </si>
  <si>
    <t>1395-08-24</t>
  </si>
  <si>
    <t>1395-08-25</t>
  </si>
  <si>
    <t>1395-08-26</t>
  </si>
  <si>
    <t>1395-08-29</t>
  </si>
  <si>
    <t>حقوقي</t>
  </si>
  <si>
    <t>البرز</t>
  </si>
  <si>
    <t>date</t>
  </si>
  <si>
    <t>date_m</t>
  </si>
  <si>
    <t>MSCI</t>
  </si>
  <si>
    <t>COMCEC</t>
  </si>
  <si>
    <t>مجموع 5 استان</t>
  </si>
  <si>
    <t>معاملات برخط</t>
  </si>
  <si>
    <t>معاملات غیر برخط</t>
  </si>
  <si>
    <t>نوع بازار</t>
  </si>
  <si>
    <t>درصد</t>
  </si>
  <si>
    <t>1395-09-01</t>
  </si>
  <si>
    <t>1395-09-02</t>
  </si>
  <si>
    <t>1395-09-03</t>
  </si>
  <si>
    <t>1395-09-06</t>
  </si>
  <si>
    <t>1395-09-07</t>
  </si>
  <si>
    <t>1395-09-09</t>
  </si>
  <si>
    <t>1395-09-13</t>
  </si>
  <si>
    <t>1395-09-14</t>
  </si>
  <si>
    <t>1395-09-15</t>
  </si>
  <si>
    <t>1395-09-16</t>
  </si>
  <si>
    <t>1395-09-17</t>
  </si>
  <si>
    <t>1395-09-20</t>
  </si>
  <si>
    <t>1395-09-21</t>
  </si>
  <si>
    <t>1395-09-22</t>
  </si>
  <si>
    <t>1395-09-23</t>
  </si>
  <si>
    <t>1395-09-24</t>
  </si>
  <si>
    <t>1395-09-28</t>
  </si>
  <si>
    <t>1395-09-29</t>
  </si>
  <si>
    <t>1395-09-30</t>
  </si>
  <si>
    <t>اختيار خريد</t>
  </si>
  <si>
    <t>مشتقه</t>
  </si>
  <si>
    <t>اوراق بدهی</t>
  </si>
  <si>
    <t>حقوقی</t>
  </si>
  <si>
    <t>حقیقی</t>
  </si>
  <si>
    <t>بیش‌ترین حجم خرید و  فروش</t>
  </si>
  <si>
    <t>ETFs</t>
  </si>
  <si>
    <t>سهام</t>
  </si>
  <si>
    <t>ميليارد ريال</t>
  </si>
  <si>
    <t>ارزش بازار</t>
  </si>
  <si>
    <t>فرابورس ایران</t>
  </si>
  <si>
    <t>میلیارد ریال</t>
  </si>
  <si>
    <t>نوع اوراق</t>
  </si>
  <si>
    <t>درصد از کل</t>
  </si>
  <si>
    <t>مشارکت</t>
  </si>
  <si>
    <t>اجاره</t>
  </si>
  <si>
    <t>سلف</t>
  </si>
  <si>
    <t>مرابحه</t>
  </si>
  <si>
    <t>اسناد خزانه اسلامی</t>
  </si>
  <si>
    <t xml:space="preserve">انتشار و معامله ثانویه اوراق بهادار شرکتی </t>
  </si>
  <si>
    <t>جمع کل بازار اوراق بدهی</t>
  </si>
  <si>
    <t>انتشار انواع ابزارهای تأمین مالی</t>
  </si>
  <si>
    <t>عنوان</t>
  </si>
  <si>
    <t>انتشار اوراق سلف موازی استاندارد</t>
  </si>
  <si>
    <t>اوراق اجاره دولتی</t>
  </si>
  <si>
    <t>اوراق مرابحه دولتی</t>
  </si>
  <si>
    <t>1395-11-30</t>
  </si>
  <si>
    <t xml:space="preserve">مجموع کل </t>
  </si>
  <si>
    <t>میلیارد ريال</t>
  </si>
  <si>
    <t>بازار اولیه و ثانویه</t>
  </si>
  <si>
    <t>نهادهای مالی</t>
  </si>
  <si>
    <t>جمع کل</t>
  </si>
  <si>
    <t>انتشار اوراق بهادار بدهی با مجوز سازمان بورس*</t>
  </si>
  <si>
    <t>امتیاز تسهیلات مسکن***</t>
  </si>
  <si>
    <t xml:space="preserve">جمع </t>
  </si>
  <si>
    <t>تاريخ انتهاي ماه</t>
  </si>
  <si>
    <t>تاريخ ميلادي انتهاي ماه</t>
  </si>
  <si>
    <t>كل بازار</t>
  </si>
  <si>
    <t>بانک ها، موسسات اعتباری و سایرنهادهای مالی</t>
  </si>
  <si>
    <t>شرکت های چندرشته ای صنعتی</t>
  </si>
  <si>
    <t>محصولات شیمیائی</t>
  </si>
  <si>
    <t>خدمات فنی و مهندسی</t>
  </si>
  <si>
    <t>فرآورده های نفتی کک و سوخت هسته ای</t>
  </si>
  <si>
    <t>سیمان، آهک و گچ</t>
  </si>
  <si>
    <t>سرمایه گذاری ها</t>
  </si>
  <si>
    <t>مواد و محصولات داروئی</t>
  </si>
  <si>
    <t>حمل و نقل، انبارداری و ارتباطات</t>
  </si>
  <si>
    <t>رایانه و فعالیت های وابسته به آن</t>
  </si>
  <si>
    <t>انبوه سازی املاک و مستغلات</t>
  </si>
  <si>
    <t>محصولات غذایی و آشامیدنی بجز قند و شکر</t>
  </si>
  <si>
    <t>بیمه و وصندوق بازنشستگی بجزتامین اجتماعی</t>
  </si>
  <si>
    <t>ماشین آلات دستگاه های برقی</t>
  </si>
  <si>
    <t>استخراج نفت و گاز و خدمات جنبی جزاکتشاف</t>
  </si>
  <si>
    <t>سایرواسطه گری های مالی</t>
  </si>
  <si>
    <t>ماشین و تجهیزات</t>
  </si>
  <si>
    <t>پیمان کاری صنعتی</t>
  </si>
  <si>
    <t>ساخت محصولات فلزی</t>
  </si>
  <si>
    <t>لاستیک و پلاستیک</t>
  </si>
  <si>
    <t>سایرمحصولات کانی غیرفلزی</t>
  </si>
  <si>
    <t>قندو شکر</t>
  </si>
  <si>
    <t>کاشی و سرامیک</t>
  </si>
  <si>
    <t>دباغی، پرداخت چرم و ساخت انواع پاپوش</t>
  </si>
  <si>
    <t>وسائل اندازه گیری، پزشکی و اپتیکی</t>
  </si>
  <si>
    <t>ساخت رادیو و تلویزیون و دستگاه ها ووسایل ارتباطاتی</t>
  </si>
  <si>
    <t>محصولات کاغذی</t>
  </si>
  <si>
    <t>استخراج ذغال سنگ</t>
  </si>
  <si>
    <t>کشاورزی، دامپروری و خدمات وابسته به آن</t>
  </si>
  <si>
    <t>انتشار، چاپ و تکثیر</t>
  </si>
  <si>
    <t>محصولات چوبی</t>
  </si>
  <si>
    <t>استخراج سایرمعادن</t>
  </si>
  <si>
    <t>میانگین</t>
  </si>
  <si>
    <t>تامین برق، گاز، بخار و آب گرم</t>
  </si>
  <si>
    <t>فعالیتهای کمکی به نهادهای مالی واسط</t>
  </si>
  <si>
    <t>1395-12-28</t>
  </si>
  <si>
    <t>ماه</t>
  </si>
  <si>
    <t>1395/01</t>
  </si>
  <si>
    <t>1395/02</t>
  </si>
  <si>
    <t>1395/03</t>
  </si>
  <si>
    <t>1395/04</t>
  </si>
  <si>
    <t>1395/05</t>
  </si>
  <si>
    <t>1395/06</t>
  </si>
  <si>
    <t>1395/07</t>
  </si>
  <si>
    <t>1395/08</t>
  </si>
  <si>
    <t>1395/09</t>
  </si>
  <si>
    <t>1395/10</t>
  </si>
  <si>
    <t>1395/11</t>
  </si>
  <si>
    <t>1395/12</t>
  </si>
  <si>
    <t>1396/01</t>
  </si>
  <si>
    <t>1396/02</t>
  </si>
  <si>
    <t>1396/03</t>
  </si>
  <si>
    <t>تجمعی</t>
  </si>
  <si>
    <t>ارزش معاملات در هر ماه</t>
  </si>
  <si>
    <t>ارزش تجمعی معاملات تا انتهای ماه قبل</t>
  </si>
  <si>
    <t>1396-03-31</t>
  </si>
  <si>
    <t>1396-04-31</t>
  </si>
  <si>
    <t>1395/12/28</t>
  </si>
  <si>
    <t>نسبت به پایان سال 95</t>
  </si>
  <si>
    <t>عمده</t>
  </si>
  <si>
    <t>بلوک</t>
  </si>
  <si>
    <t>نرمال</t>
  </si>
  <si>
    <t>میانگین روزانه</t>
  </si>
  <si>
    <r>
      <t xml:space="preserve">بازار </t>
    </r>
    <r>
      <rPr>
        <sz val="10"/>
        <color rgb="FF000000"/>
        <rFont val="Times New Roman"/>
        <family val="1"/>
      </rPr>
      <t>ETF</t>
    </r>
  </si>
  <si>
    <t>نوع اوراق بهادار</t>
  </si>
  <si>
    <t>اختیار خرید</t>
  </si>
  <si>
    <r>
      <t>صندوق سرمایه‌گذاری (</t>
    </r>
    <r>
      <rPr>
        <b/>
        <sz val="10"/>
        <color rgb="FF000000"/>
        <rFont val="Times New Roman"/>
        <family val="1"/>
      </rPr>
      <t>ETF</t>
    </r>
    <r>
      <rPr>
        <b/>
        <sz val="11"/>
        <color rgb="FF000000"/>
        <rFont val="B Mitra"/>
        <charset val="178"/>
      </rPr>
      <t>)</t>
    </r>
  </si>
  <si>
    <t>نام صنعت</t>
  </si>
  <si>
    <t xml:space="preserve">تعداد معامله </t>
  </si>
  <si>
    <t>نام بازار</t>
  </si>
  <si>
    <t>شرکت‌های کوچک و متوسط</t>
  </si>
  <si>
    <t>1396/04</t>
  </si>
  <si>
    <t>تغییر نسبت به ماه گذشته</t>
  </si>
  <si>
    <t>ارزش معامله - بورس (میلیارد ریال)</t>
  </si>
  <si>
    <t>ارزش خرید - حقوقی - بورس (میلیارد ریال)</t>
  </si>
  <si>
    <t>ارزش خرید - حقیقی - بورس (میلیارد ریال)</t>
  </si>
  <si>
    <t>ارزش فروش - حقوقی - بورس (میلیارد ریال)</t>
  </si>
  <si>
    <t>ارزش فروش - حقیقی - بورس (میلیارد ریال)</t>
  </si>
  <si>
    <t>حجم معامله - بورس (میلیون سهم)</t>
  </si>
  <si>
    <t>حجم خرید - حقوقی - بورس (میلیون سهم)</t>
  </si>
  <si>
    <t>حجم خرید - حقیقی - بورس (میلیون سهم)</t>
  </si>
  <si>
    <t>حجم فروش - حقوقی - بورس (میلیون سهم)</t>
  </si>
  <si>
    <t>حجم فروش - حقیقی - بورس (میلیون سهم)</t>
  </si>
  <si>
    <t>ارزش معامله - فرابورس (میلیارد ریال)</t>
  </si>
  <si>
    <t>ارزش خرید - حقوقی - فرابورس (میلیارد ریال)</t>
  </si>
  <si>
    <t>ارزش خرید - حقیقی - فرابورس (میلیارد ریال)</t>
  </si>
  <si>
    <t>ارزش فروش - حقوقی - فرابورس (میلیارد ریال)</t>
  </si>
  <si>
    <t>ارزش فروش - حقیقی - فرابورس (میلیارد ریال)</t>
  </si>
  <si>
    <t>حجم معامله - فرابورس (میلیون سهم)</t>
  </si>
  <si>
    <t>حجم خرید - حقوقی - فرابورس (میلیون سهم)</t>
  </si>
  <si>
    <t>حجم خرید - حقیقی - فرابورس (میلیون سهم)</t>
  </si>
  <si>
    <t>حجم فروش - حقوقی - فرابورس (میلیون سهم)</t>
  </si>
  <si>
    <t>حجم فروش - حقیقی - فرابورس (میلیون سهم)</t>
  </si>
  <si>
    <t>نسبت ارزش معاملات حقوقی</t>
  </si>
  <si>
    <t>نسبت ارزش معاملات حقیقی</t>
  </si>
  <si>
    <t>1395-10-01</t>
  </si>
  <si>
    <t>1395-10-04</t>
  </si>
  <si>
    <t>1395-10-05</t>
  </si>
  <si>
    <t>1395-10-06</t>
  </si>
  <si>
    <t>1395-10-07</t>
  </si>
  <si>
    <t>1395-10-08</t>
  </si>
  <si>
    <t>1395-10-11</t>
  </si>
  <si>
    <t>1395-10-12</t>
  </si>
  <si>
    <t>1395-10-13</t>
  </si>
  <si>
    <t>1395-10-14</t>
  </si>
  <si>
    <t>1395-10-15</t>
  </si>
  <si>
    <t>1395-10-18</t>
  </si>
  <si>
    <t>1395-10-19</t>
  </si>
  <si>
    <t>1395-10-20</t>
  </si>
  <si>
    <t>1395-10-22</t>
  </si>
  <si>
    <t>1395-10-25</t>
  </si>
  <si>
    <t>1395-10-26</t>
  </si>
  <si>
    <t>1395-10-27</t>
  </si>
  <si>
    <t>1395-10-28</t>
  </si>
  <si>
    <t>1395-10-29</t>
  </si>
  <si>
    <t>1395-11-02</t>
  </si>
  <si>
    <t>1395-11-03</t>
  </si>
  <si>
    <t>1395-11-04</t>
  </si>
  <si>
    <t>1395-11-05</t>
  </si>
  <si>
    <t>1395-11-06</t>
  </si>
  <si>
    <t>1395-11-09</t>
  </si>
  <si>
    <t>1395-11-10</t>
  </si>
  <si>
    <t>1395-11-11</t>
  </si>
  <si>
    <t>1395-11-12</t>
  </si>
  <si>
    <t>1395-11-13</t>
  </si>
  <si>
    <t>1395-11-16</t>
  </si>
  <si>
    <t>1395-11-17</t>
  </si>
  <si>
    <t>1395-11-18</t>
  </si>
  <si>
    <t>1395-11-19</t>
  </si>
  <si>
    <t>1395-11-20</t>
  </si>
  <si>
    <t>1395-11-23</t>
  </si>
  <si>
    <t>1395-11-24</t>
  </si>
  <si>
    <t>1395-11-25</t>
  </si>
  <si>
    <t>1395-11-26</t>
  </si>
  <si>
    <t>1395-11-27</t>
  </si>
  <si>
    <t>1395-12-01</t>
  </si>
  <si>
    <t>1395-12-02</t>
  </si>
  <si>
    <t>1395-12-03</t>
  </si>
  <si>
    <t>1395-12-04</t>
  </si>
  <si>
    <t>1395-12-07</t>
  </si>
  <si>
    <t>1395-12-08</t>
  </si>
  <si>
    <t>1395-12-09</t>
  </si>
  <si>
    <t>1395-12-10</t>
  </si>
  <si>
    <t>1395-12-11</t>
  </si>
  <si>
    <t>1395-12-14</t>
  </si>
  <si>
    <t>1395-12-15</t>
  </si>
  <si>
    <t>1395-12-16</t>
  </si>
  <si>
    <t>1395-12-17</t>
  </si>
  <si>
    <t>1395-12-18</t>
  </si>
  <si>
    <t>1395-12-21</t>
  </si>
  <si>
    <t>1395-12-22</t>
  </si>
  <si>
    <t>1395-12-23</t>
  </si>
  <si>
    <t>1395-12-24</t>
  </si>
  <si>
    <t>1395-12-25</t>
  </si>
  <si>
    <t>1396-01-05</t>
  </si>
  <si>
    <t>1396-01-06</t>
  </si>
  <si>
    <t>1396-01-07</t>
  </si>
  <si>
    <t>1396-01-08</t>
  </si>
  <si>
    <t>1396-01-09</t>
  </si>
  <si>
    <t>1396-01-14</t>
  </si>
  <si>
    <t>1396-01-15</t>
  </si>
  <si>
    <t>1396-01-16</t>
  </si>
  <si>
    <t>1396-01-19</t>
  </si>
  <si>
    <t>1396-01-20</t>
  </si>
  <si>
    <t>1396-01-21</t>
  </si>
  <si>
    <t>1396-01-23</t>
  </si>
  <si>
    <t>1396-01-26</t>
  </si>
  <si>
    <t>1396-01-27</t>
  </si>
  <si>
    <t>1396-01-28</t>
  </si>
  <si>
    <t>1396-01-29</t>
  </si>
  <si>
    <t>1396-01-30</t>
  </si>
  <si>
    <t>1396-02-02</t>
  </si>
  <si>
    <t>1396-02-03</t>
  </si>
  <si>
    <t>1396-02-04</t>
  </si>
  <si>
    <t>1396-02-06</t>
  </si>
  <si>
    <t>1396-02-09</t>
  </si>
  <si>
    <t>1396-02-10</t>
  </si>
  <si>
    <t>1396-02-11</t>
  </si>
  <si>
    <t>1396-02-12</t>
  </si>
  <si>
    <t>1396-02-13</t>
  </si>
  <si>
    <t>1396-02-16</t>
  </si>
  <si>
    <t>1396-02-17</t>
  </si>
  <si>
    <t>1396-02-18</t>
  </si>
  <si>
    <t>1396-02-19</t>
  </si>
  <si>
    <t>1396-02-20</t>
  </si>
  <si>
    <t>1396-02-23</t>
  </si>
  <si>
    <t>1396-02-24</t>
  </si>
  <si>
    <t>1396-02-25</t>
  </si>
  <si>
    <t>1396-02-26</t>
  </si>
  <si>
    <t>1396-02-27</t>
  </si>
  <si>
    <t>1396-02-30</t>
  </si>
  <si>
    <t>1396-02-31</t>
  </si>
  <si>
    <t>1396-03-01</t>
  </si>
  <si>
    <t>1396-03-02</t>
  </si>
  <si>
    <t>1396-03-03</t>
  </si>
  <si>
    <t>1396-03-06</t>
  </si>
  <si>
    <t>1396-03-07</t>
  </si>
  <si>
    <t>1396-03-08</t>
  </si>
  <si>
    <t>1396-03-09</t>
  </si>
  <si>
    <t>1396-03-10</t>
  </si>
  <si>
    <t>1396-03-13</t>
  </si>
  <si>
    <t>1396-03-16</t>
  </si>
  <si>
    <t>1396-03-17</t>
  </si>
  <si>
    <t>1396-03-20</t>
  </si>
  <si>
    <t>1396-03-21</t>
  </si>
  <si>
    <t>1396-03-22</t>
  </si>
  <si>
    <t>1396-03-23</t>
  </si>
  <si>
    <t>1396-03-24</t>
  </si>
  <si>
    <t>1396-03-27</t>
  </si>
  <si>
    <t>1396-03-28</t>
  </si>
  <si>
    <t>1396-03-29</t>
  </si>
  <si>
    <t>1396-03-30</t>
  </si>
  <si>
    <t>1396-04-03</t>
  </si>
  <si>
    <t>1396-04-04</t>
  </si>
  <si>
    <t>1396-04-07</t>
  </si>
  <si>
    <t>1396-04-10</t>
  </si>
  <si>
    <t>1396-04-11</t>
  </si>
  <si>
    <t>1396-04-12</t>
  </si>
  <si>
    <t>1396-04-13</t>
  </si>
  <si>
    <t>1396-04-14</t>
  </si>
  <si>
    <t>1396-04-17</t>
  </si>
  <si>
    <t>1396-04-18</t>
  </si>
  <si>
    <t>1396-04-19</t>
  </si>
  <si>
    <t>1396-04-20</t>
  </si>
  <si>
    <t>1396-04-21</t>
  </si>
  <si>
    <t>1396-04-24</t>
  </si>
  <si>
    <t>1396-04-25</t>
  </si>
  <si>
    <t>1396-04-26</t>
  </si>
  <si>
    <t>1396-04-27</t>
  </si>
  <si>
    <t>1396-04-28</t>
  </si>
  <si>
    <t>شاخص كل بورس تهران</t>
  </si>
  <si>
    <t>شاخص قيمت (هم وزن)</t>
  </si>
  <si>
    <t>شاخص50 شركت فعال‌تر</t>
  </si>
  <si>
    <t>آمار و اطلاعات کلی</t>
  </si>
  <si>
    <t>ارزش کل بازار به تفکیک بازارها</t>
  </si>
  <si>
    <t>ارزش بازارها به تفکیک صنایع</t>
  </si>
  <si>
    <t>آمار معاملات</t>
  </si>
  <si>
    <t>آمار معاملات در بورس کالا</t>
  </si>
  <si>
    <t>آمار معاملات در بورس انرژی</t>
  </si>
  <si>
    <t>شاخص‌های بازار سرمایه</t>
  </si>
  <si>
    <t>مقایسه شاخص کل با شاخص‌های کشورهای در حال توسعه و اسلامی</t>
  </si>
  <si>
    <t>آمار معاملات حقیقی و حقوقی در سهام</t>
  </si>
  <si>
    <t>آمار معاملات حقیقی و حقوقی در اوراق بدهی</t>
  </si>
  <si>
    <t>ارزش و حجم معاملات به تفکیک خرید و فروش حقیقی و حقوقی در بورس و فرابورس</t>
  </si>
  <si>
    <t>ارزش معاملات حقیقی و حقوقی به تفکیک نوع اوراق بهادار</t>
  </si>
  <si>
    <t>لیست نمادهای متوقف</t>
  </si>
  <si>
    <t>نسبت حجم معاملات به تفکیک معاملات برخط و غیربرخط</t>
  </si>
  <si>
    <t>ارزش صندوق‌های سرمایه‌گذاری به تفکیک انواع صندوق‌ها</t>
  </si>
  <si>
    <t>آمار تأمین مالی</t>
  </si>
  <si>
    <t>آمار معاملات در بورس اوراق بهادار تهران به تفکیک بخش</t>
  </si>
  <si>
    <t>آمار معاملات در بورس اوراق بهادار تهران به تفکیک بازار</t>
  </si>
  <si>
    <t>آمار معاملات در بورس اوراق بهادار تهران به تفکیک نوع اوراق</t>
  </si>
  <si>
    <t>ارزش معاملات در بازار بورس اوراق بهادار تهران به تفکیک صنایع</t>
  </si>
  <si>
    <t>حجم معاملات در بازار بورس اوراق بهادار تهران به تفکیک صنایع</t>
  </si>
  <si>
    <t>تعداد معاملات در بازار بورس اوراق بهادار تهران به تفکیک صنایع</t>
  </si>
  <si>
    <t>آمار معاملات در فرابورس ایران به تفکیک بخش</t>
  </si>
  <si>
    <t>آمار معاملات در فرابورس ایران به تفکیک بازار</t>
  </si>
  <si>
    <t>آمار معاملات در فرابورس ایران به تفکیک نوع اوراق</t>
  </si>
  <si>
    <t>ارزش معاملات در بازار فرابورس ایران به تفکیک صنایع</t>
  </si>
  <si>
    <t>حجم معاملات در بازار فرابورس ایران به تفکیک صنایع</t>
  </si>
  <si>
    <t>تعداد معاملات در بازار فرابورس ایران به تفکیک صنایع</t>
  </si>
  <si>
    <t>نمودار شاخص ها</t>
  </si>
  <si>
    <t>نمودار P/E بازار</t>
  </si>
  <si>
    <t xml:space="preserve">نسبت P/E </t>
  </si>
  <si>
    <t>مقایسه معاملات سرمایه گذاران حقیقی و حقوقی در بورس و فرابورس</t>
  </si>
  <si>
    <t>عملکرد سرمایه گذاران در بازار سرمایه به صورت منطقه ای</t>
  </si>
  <si>
    <t>استان ها با بیشترین و کمترین حجم معاملات اشخاص حقیقی</t>
  </si>
  <si>
    <t>سال 95</t>
  </si>
  <si>
    <t>گروه محصولات نفتی و ‌پتروشيمي</t>
  </si>
  <si>
    <t>بورس انرژی</t>
  </si>
  <si>
    <t>1396-01-31</t>
  </si>
  <si>
    <r>
      <t xml:space="preserve">تاریخ انتهای ماه (بیش‌ترین </t>
    </r>
    <r>
      <rPr>
        <b/>
        <sz val="9"/>
        <color rgb="FF000000"/>
        <rFont val="Times New Roman"/>
        <family val="1"/>
      </rPr>
      <t>P/E</t>
    </r>
    <r>
      <rPr>
        <b/>
        <sz val="9"/>
        <color rgb="FF000000"/>
        <rFont val="B Koodak"/>
        <charset val="178"/>
      </rPr>
      <t>)</t>
    </r>
  </si>
  <si>
    <t>عملکرد از ابتدای سال 96</t>
  </si>
  <si>
    <t>عملکرد 95</t>
  </si>
  <si>
    <t>تأسیس شرکت‌های سهامی عام</t>
  </si>
  <si>
    <t>عرضه اولیه سهام شرکت‌ها در بورس و فرابورس</t>
  </si>
  <si>
    <t>جمع تأمین مالی بازار اولیه و ثانویه</t>
  </si>
  <si>
    <t>افزایش ارزش صندوق‌ها نسبت به ابتدای سال</t>
  </si>
  <si>
    <t>سایر نهادهای مالی*</t>
  </si>
  <si>
    <t>جمع تأمین مالی نهادهای مالی</t>
  </si>
  <si>
    <t>اوراق مشارکت دولت، شهرداری‌ها و بانک‌ها **</t>
  </si>
  <si>
    <t>گواهی سپرده سرمایه‌گذاری عام و خاص**</t>
  </si>
  <si>
    <t>پايان سال 95</t>
  </si>
  <si>
    <t>معاملات ثانویه اوراق مشارکت شهرداری‌ها و دولت</t>
  </si>
  <si>
    <t>نام اوراق</t>
  </si>
  <si>
    <t>نماد</t>
  </si>
  <si>
    <t>نام ناشر/باني</t>
  </si>
  <si>
    <t>ماهيت ناشر</t>
  </si>
  <si>
    <t>بورس منتشره كننده  اوراق</t>
  </si>
  <si>
    <t>مبلغ كل اوراق منتشره (میلیون ریال)</t>
  </si>
  <si>
    <t>تاريخ انتشار</t>
  </si>
  <si>
    <t>تاريخ سررسيد</t>
  </si>
  <si>
    <t>غیر دولتی</t>
  </si>
  <si>
    <t>اسناد خزانه اسلامي</t>
  </si>
  <si>
    <t>وزارت امور اقتصادی و دارایی به نمایندگی از دولت ج. ا. ا.</t>
  </si>
  <si>
    <t>دولتی</t>
  </si>
  <si>
    <t>علت توقف</t>
  </si>
  <si>
    <t>تعداد روزهای توقف</t>
  </si>
  <si>
    <t xml:space="preserve">بورس  </t>
  </si>
  <si>
    <t>صنعت</t>
  </si>
  <si>
    <t>تاریخ توقف</t>
  </si>
  <si>
    <t>بانك تجارت</t>
  </si>
  <si>
    <t>وتجارت</t>
  </si>
  <si>
    <t>كنتورسازي‌ايران‌</t>
  </si>
  <si>
    <t>آكنتور</t>
  </si>
  <si>
    <t>بانك  پاسارگاد</t>
  </si>
  <si>
    <t>وپاسار</t>
  </si>
  <si>
    <t>بانك صادرات ايران</t>
  </si>
  <si>
    <t>وبصادر</t>
  </si>
  <si>
    <t>بانك‌پارسيان‌</t>
  </si>
  <si>
    <t>وپارس</t>
  </si>
  <si>
    <t>ابهام در ارائه اطلاعات</t>
  </si>
  <si>
    <t>صنايع‌ آذرآب‌</t>
  </si>
  <si>
    <t>فاذر</t>
  </si>
  <si>
    <t>ابهام درارائه اطلاعات</t>
  </si>
  <si>
    <t>مانده و سررسید اوراق بدهی منتشره</t>
  </si>
  <si>
    <t>جمع اوراق بهادار دولتی و شهرداری ها</t>
  </si>
  <si>
    <r>
      <t>(</t>
    </r>
    <r>
      <rPr>
        <b/>
        <sz val="8"/>
        <color rgb="FFFFFFFF"/>
        <rFont val="B Koodak"/>
        <charset val="178"/>
      </rPr>
      <t>میلیارد ریال</t>
    </r>
    <r>
      <rPr>
        <b/>
        <sz val="8"/>
        <color rgb="FFFFFFFF"/>
        <rFont val="Calibri"/>
        <family val="2"/>
      </rPr>
      <t>)</t>
    </r>
  </si>
  <si>
    <t>(میلیارد ریال)</t>
  </si>
  <si>
    <t>1396-05-31</t>
  </si>
  <si>
    <t>مشتقات</t>
  </si>
  <si>
    <t>نسبت گردش معاملات</t>
  </si>
  <si>
    <t>نسبت حجم معاملات</t>
  </si>
  <si>
    <t>متوسط تعداد معامله در هر شرکت</t>
  </si>
  <si>
    <t>1396/05</t>
  </si>
  <si>
    <r>
      <t>(</t>
    </r>
    <r>
      <rPr>
        <b/>
        <sz val="8"/>
        <color rgb="FFFFFFFF"/>
        <rFont val="B Koodak"/>
        <charset val="178"/>
      </rPr>
      <t>تعداد قرارداد</t>
    </r>
    <r>
      <rPr>
        <b/>
        <sz val="8"/>
        <color rgb="FFFFFFFF"/>
        <rFont val="Calibri"/>
        <family val="2"/>
      </rPr>
      <t>)</t>
    </r>
  </si>
  <si>
    <t>(تن)</t>
  </si>
  <si>
    <t>1396-05-01</t>
  </si>
  <si>
    <t>1396-05-02</t>
  </si>
  <si>
    <t>1396-05-03</t>
  </si>
  <si>
    <t>1396-05-04</t>
  </si>
  <si>
    <t>1396-05-07</t>
  </si>
  <si>
    <t>1396-05-08</t>
  </si>
  <si>
    <t>1396-05-09</t>
  </si>
  <si>
    <t>1396-05-10</t>
  </si>
  <si>
    <t>1396-05-11</t>
  </si>
  <si>
    <t>1396-05-15</t>
  </si>
  <si>
    <t>1396-05-16</t>
  </si>
  <si>
    <t>1396-05-17</t>
  </si>
  <si>
    <t>1396-05-18</t>
  </si>
  <si>
    <t>1396-05-21</t>
  </si>
  <si>
    <t>1396-05-22</t>
  </si>
  <si>
    <t>1396-05-23</t>
  </si>
  <si>
    <t>1396-05-24</t>
  </si>
  <si>
    <t>1396-05-25</t>
  </si>
  <si>
    <t>1396-05-28</t>
  </si>
  <si>
    <t>1396-05-29</t>
  </si>
  <si>
    <t>1396-05-30</t>
  </si>
  <si>
    <t>1396/06</t>
  </si>
  <si>
    <r>
      <t>(</t>
    </r>
    <r>
      <rPr>
        <b/>
        <sz val="8"/>
        <color rgb="FFFFFFFF"/>
        <rFont val="B Koodak"/>
        <charset val="178"/>
      </rPr>
      <t>تن</t>
    </r>
    <r>
      <rPr>
        <b/>
        <sz val="8"/>
        <color rgb="FFFFFFFF"/>
        <rFont val="Calibri"/>
        <family val="2"/>
      </rPr>
      <t>)</t>
    </r>
  </si>
  <si>
    <t>قرارداد</t>
  </si>
  <si>
    <t>سلف بلند مدت</t>
  </si>
  <si>
    <t>1396-06-01</t>
  </si>
  <si>
    <t>1396-06-04</t>
  </si>
  <si>
    <t>1396-06-05</t>
  </si>
  <si>
    <t>1396-06-06</t>
  </si>
  <si>
    <t>1396-06-07</t>
  </si>
  <si>
    <t>1396-06-08</t>
  </si>
  <si>
    <t>1396-06-11</t>
  </si>
  <si>
    <t>1396-06-12</t>
  </si>
  <si>
    <t>1396-06-13</t>
  </si>
  <si>
    <t>1396-06-14</t>
  </si>
  <si>
    <t>1396-06-15</t>
  </si>
  <si>
    <t>1396-06-19</t>
  </si>
  <si>
    <t>1396-06-20</t>
  </si>
  <si>
    <t>1396-06-21</t>
  </si>
  <si>
    <t>1396-06-22</t>
  </si>
  <si>
    <t>1396-06-25</t>
  </si>
  <si>
    <t>1396-06-26</t>
  </si>
  <si>
    <t>1396-06-27</t>
  </si>
  <si>
    <t>1396-06-28</t>
  </si>
  <si>
    <t>1396-06-29</t>
  </si>
  <si>
    <r>
      <t xml:space="preserve">تاریخ انتهای ماه (کمترین </t>
    </r>
    <r>
      <rPr>
        <b/>
        <sz val="9"/>
        <color rgb="FF000000"/>
        <rFont val="Times New Roman"/>
        <family val="1"/>
      </rPr>
      <t>P/E</t>
    </r>
    <r>
      <rPr>
        <sz val="11"/>
        <color rgb="FF000000"/>
        <rFont val="B Mitra"/>
        <charset val="178"/>
      </rPr>
      <t>)</t>
    </r>
  </si>
  <si>
    <t>گواهی سپرده</t>
  </si>
  <si>
    <t>شرکت</t>
  </si>
  <si>
    <t>95/6/13</t>
  </si>
  <si>
    <t>95/9/2 </t>
  </si>
  <si>
    <t>96/4/27</t>
  </si>
  <si>
    <t>95/4/29</t>
  </si>
  <si>
    <t>95/8/15</t>
  </si>
  <si>
    <t>95/11/26</t>
  </si>
  <si>
    <t>تعديل پيش بيني درآمد هر سهم </t>
  </si>
  <si>
    <t>96/4/3 </t>
  </si>
  <si>
    <t>1396-07-30</t>
  </si>
  <si>
    <t>1396/07/30</t>
  </si>
  <si>
    <t>نسبت به ماه مشابه سال قبل</t>
  </si>
  <si>
    <t>هزار سهم</t>
  </si>
  <si>
    <t>نسبت به ماه مشابه قبل</t>
  </si>
  <si>
    <t>نسبت به ماه مشاه سال قبل</t>
  </si>
  <si>
    <t>1396-07-01</t>
  </si>
  <si>
    <t>1396-07-02</t>
  </si>
  <si>
    <t>1396-07-03</t>
  </si>
  <si>
    <t>1396-07-04</t>
  </si>
  <si>
    <t>1396-07-05</t>
  </si>
  <si>
    <t>1396-07-10</t>
  </si>
  <si>
    <t>1396-07-11</t>
  </si>
  <si>
    <t>1396-07-12</t>
  </si>
  <si>
    <t>1396-07-15</t>
  </si>
  <si>
    <t>1396-07-16</t>
  </si>
  <si>
    <t>1396-07-17</t>
  </si>
  <si>
    <t>1396-07-18</t>
  </si>
  <si>
    <t>1396-07-19</t>
  </si>
  <si>
    <t>1396-07-22</t>
  </si>
  <si>
    <t>1396-07-23</t>
  </si>
  <si>
    <t>1396-07-24</t>
  </si>
  <si>
    <t>1396-07-25</t>
  </si>
  <si>
    <t>1396-07-26</t>
  </si>
  <si>
    <t>1396-07-29</t>
  </si>
  <si>
    <t>نسبت به ماه مشابه در سال قبل</t>
  </si>
  <si>
    <t>آذربایجان شرقی</t>
  </si>
  <si>
    <t>گیلان</t>
  </si>
  <si>
    <t>1396/07</t>
  </si>
  <si>
    <t>صکوک اختصاصي</t>
  </si>
  <si>
    <t>اعتباري ملل</t>
  </si>
  <si>
    <t>وملل</t>
  </si>
  <si>
    <t>بانك ايران زمين</t>
  </si>
  <si>
    <t>وزمين</t>
  </si>
  <si>
    <t>دريافت اطلاعات با اهميت</t>
  </si>
  <si>
    <t>94/2/27</t>
  </si>
  <si>
    <t>بانك دي</t>
  </si>
  <si>
    <t>دي</t>
  </si>
  <si>
    <t>پايان مهلت پذيره نويسي</t>
  </si>
  <si>
    <t>96/6/25</t>
  </si>
  <si>
    <t>بانك سرمايه</t>
  </si>
  <si>
    <t>سمايه</t>
  </si>
  <si>
    <t>عدم ارائه اطلاعات</t>
  </si>
  <si>
    <t>95/8/3 </t>
  </si>
  <si>
    <t>بانك گردشگري</t>
  </si>
  <si>
    <t>وگردش</t>
  </si>
  <si>
    <t>شركت اعتباري  كوثر مركزي</t>
  </si>
  <si>
    <t>وكوثر</t>
  </si>
  <si>
    <t>افزایش سرمایه شرکتهای سهامی عام - از محل مازاد تجدید ارزیابی- (مجوزهای ارائه شده)</t>
  </si>
  <si>
    <t>1396-08-30</t>
  </si>
  <si>
    <t>1396/08/30</t>
  </si>
  <si>
    <t>1396-08-01</t>
  </si>
  <si>
    <t>1396-08-02</t>
  </si>
  <si>
    <t>1396-08-03</t>
  </si>
  <si>
    <t>1396-08-06</t>
  </si>
  <si>
    <t>1396-08-07</t>
  </si>
  <si>
    <t>1396-08-08</t>
  </si>
  <si>
    <t>1396-08-09</t>
  </si>
  <si>
    <t>1396-08-10</t>
  </si>
  <si>
    <t>1396-08-13</t>
  </si>
  <si>
    <t>1396-08-14</t>
  </si>
  <si>
    <t>1396-08-15</t>
  </si>
  <si>
    <t>1396-08-16</t>
  </si>
  <si>
    <t>1396-08-17</t>
  </si>
  <si>
    <t>1396-08-20</t>
  </si>
  <si>
    <t>1396-08-21</t>
  </si>
  <si>
    <t>1396-08-22</t>
  </si>
  <si>
    <t>1396-08-23</t>
  </si>
  <si>
    <t>1396-08-24</t>
  </si>
  <si>
    <t>1396-08-27</t>
  </si>
  <si>
    <t>1396-08-29</t>
  </si>
  <si>
    <t>بازار ابزارهای مشتقه</t>
  </si>
  <si>
    <t>صکوک اختصاصی</t>
  </si>
  <si>
    <t>دارایی فکری</t>
  </si>
  <si>
    <t>تامين‌ ماسه‌ ريخته‌گري‌</t>
  </si>
  <si>
    <t>كماسه</t>
  </si>
  <si>
    <t>96/8/20</t>
  </si>
  <si>
    <t>سرمايه‌گذاري‌نيرو</t>
  </si>
  <si>
    <t>ونيرو</t>
  </si>
  <si>
    <t>تعديل با اهميت پيش بيني درآمد هر سهم سال مالي 1395</t>
  </si>
  <si>
    <t>95/5/25</t>
  </si>
  <si>
    <t>ابهام در اطلاعات</t>
  </si>
  <si>
    <r>
      <t xml:space="preserve"> </t>
    </r>
    <r>
      <rPr>
        <b/>
        <i/>
        <u/>
        <sz val="10"/>
        <color rgb="FFFFFFFF"/>
        <rFont val="B Koodak"/>
        <charset val="178"/>
      </rPr>
      <t>اشخاص حقوقی</t>
    </r>
  </si>
  <si>
    <r>
      <t xml:space="preserve"> </t>
    </r>
    <r>
      <rPr>
        <b/>
        <i/>
        <u/>
        <sz val="10"/>
        <color rgb="FFFFFFFF"/>
        <rFont val="B Koodak"/>
        <charset val="178"/>
      </rPr>
      <t>اشخاص حقیقی</t>
    </r>
  </si>
  <si>
    <t>1396/08</t>
  </si>
  <si>
    <t>اختيار فروش تبعي فرابورس</t>
  </si>
  <si>
    <t>1396/09/30</t>
  </si>
  <si>
    <t>1396-09-01</t>
  </si>
  <si>
    <t>1396-09-04</t>
  </si>
  <si>
    <t>1396-09-05</t>
  </si>
  <si>
    <t>1396-09-07</t>
  </si>
  <si>
    <t>1396-09-08</t>
  </si>
  <si>
    <t>1396-09-11</t>
  </si>
  <si>
    <t>1396-09-12</t>
  </si>
  <si>
    <t>1396-09-13</t>
  </si>
  <si>
    <t>1396-09-14</t>
  </si>
  <si>
    <t>1396-09-18</t>
  </si>
  <si>
    <t>1396-09-19</t>
  </si>
  <si>
    <t>1396-09-20</t>
  </si>
  <si>
    <t>1396-09-21</t>
  </si>
  <si>
    <t>1396-09-22</t>
  </si>
  <si>
    <t>1396-09-25</t>
  </si>
  <si>
    <t>1396-09-26</t>
  </si>
  <si>
    <t>1396-09-27</t>
  </si>
  <si>
    <t>1396-09-28</t>
  </si>
  <si>
    <t>1396-09-29</t>
  </si>
  <si>
    <t>1396-09-31</t>
  </si>
  <si>
    <t>اوراق اجاره</t>
  </si>
  <si>
    <t>نوسازي‌وساختمان‌تهران‌</t>
  </si>
  <si>
    <t>ثنوسا</t>
  </si>
  <si>
    <t>سرمايه‌ گذاري‌ صنعت‌ بيمه‌</t>
  </si>
  <si>
    <t>وبيمه</t>
  </si>
  <si>
    <t>96/9/13</t>
  </si>
  <si>
    <t>كاشي‌ وسراميك‌ حافظ‌</t>
  </si>
  <si>
    <t>كحافظ</t>
  </si>
  <si>
    <t>96/9/22</t>
  </si>
  <si>
    <t>بورس</t>
  </si>
  <si>
    <t>1396/09</t>
  </si>
  <si>
    <t>شركتهاي كوچك و متوسط</t>
  </si>
  <si>
    <t>1396/10/30</t>
  </si>
  <si>
    <t>دی‌ماه 1396</t>
  </si>
  <si>
    <t xml:space="preserve">قرارداداختیار معامله </t>
  </si>
  <si>
    <t>سلف موازی استاندارد</t>
  </si>
  <si>
    <t>صندوق های کالایی</t>
  </si>
  <si>
    <t>1396-10-02</t>
  </si>
  <si>
    <t>1396-10-03</t>
  </si>
  <si>
    <t>1396-10-04</t>
  </si>
  <si>
    <t>1396-10-05</t>
  </si>
  <si>
    <t>1396-10-06</t>
  </si>
  <si>
    <t>1396-10-09</t>
  </si>
  <si>
    <t>1396-10-10</t>
  </si>
  <si>
    <t>1396-10-11</t>
  </si>
  <si>
    <t>1396-10-12</t>
  </si>
  <si>
    <t>1396-10-13</t>
  </si>
  <si>
    <t>1396-10-16</t>
  </si>
  <si>
    <t>1396-10-17</t>
  </si>
  <si>
    <t>1396-10-18</t>
  </si>
  <si>
    <t>1396-10-19</t>
  </si>
  <si>
    <t>1396-10-20</t>
  </si>
  <si>
    <t>1396-10-23</t>
  </si>
  <si>
    <t>1396-10-24</t>
  </si>
  <si>
    <t>1396-10-25</t>
  </si>
  <si>
    <t>1396-10-26</t>
  </si>
  <si>
    <t>1396-10-27</t>
  </si>
  <si>
    <t>1396-10-30</t>
  </si>
  <si>
    <t>اسناد خزانه اسلامي961124 </t>
  </si>
  <si>
    <t>سخاب5</t>
  </si>
  <si>
    <t>96/06/15</t>
  </si>
  <si>
    <t>96/11/24</t>
  </si>
  <si>
    <t>افشاي اطلاعات با اهميت گروه الف</t>
  </si>
  <si>
    <t>تغييرات بيش از 20 درصدي قيمت سهام</t>
  </si>
  <si>
    <t>توليدي‌ كاشي‌ تكسرام‌</t>
  </si>
  <si>
    <t>كترام</t>
  </si>
  <si>
    <t>گروه‌صنعتي‌بوتان‌</t>
  </si>
  <si>
    <t>لبوتان</t>
  </si>
  <si>
    <t>صنايع‌جوشكاب‌يزد</t>
  </si>
  <si>
    <t>بكاب</t>
  </si>
  <si>
    <t>كارخانجات توليدي شهيد قندي</t>
  </si>
  <si>
    <t>بكام</t>
  </si>
  <si>
    <t>بين‌ المللي‌ محصولات‌  پارس‌</t>
  </si>
  <si>
    <t>شپارس</t>
  </si>
  <si>
    <t>كارتن‌ ايران‌</t>
  </si>
  <si>
    <t>چكارن</t>
  </si>
  <si>
    <t>افشاي اطلاعات با اهميت گروه ب</t>
  </si>
  <si>
    <t>داروسازي‌ اسوه‌</t>
  </si>
  <si>
    <t>داسوه</t>
  </si>
  <si>
    <t>برگزاري مجمع عمومي عادي ساليانه صاحبان سهام</t>
  </si>
  <si>
    <t>سرمايه گذاري مسكن تهران</t>
  </si>
  <si>
    <t>ثتران</t>
  </si>
  <si>
    <t>قاسم ايران</t>
  </si>
  <si>
    <t>قاسم</t>
  </si>
  <si>
    <t>شركت آهن و فولاد ارفع</t>
  </si>
  <si>
    <t>ارفع</t>
  </si>
  <si>
    <t>صنعت روي زنگان</t>
  </si>
  <si>
    <t>زنگان</t>
  </si>
  <si>
    <t>نوسان قيمت بيش از 20 درصد</t>
  </si>
  <si>
    <t>اطلاعات دريافتي مبني بر ابهام در اطلاعات شركت</t>
  </si>
  <si>
    <t>سرمايه‌گذاري‌توسعه‌آذربايجان‌</t>
  </si>
  <si>
    <t>وآذر</t>
  </si>
  <si>
    <t>قند  نيشابور</t>
  </si>
  <si>
    <t>قنيشا</t>
  </si>
  <si>
    <t>صنعتي‌ بهشهر</t>
  </si>
  <si>
    <t>غبشهر</t>
  </si>
  <si>
    <t>سيمان لار سبزوار</t>
  </si>
  <si>
    <t>سبزوا</t>
  </si>
  <si>
    <t>داده گسترعصرنوين-هاي وب</t>
  </si>
  <si>
    <t>هاي وب</t>
  </si>
  <si>
    <t>ابهام نسبت به شفافيت اطلاعات</t>
  </si>
  <si>
    <t>دی 96</t>
  </si>
  <si>
    <t>زنجان</t>
  </si>
  <si>
    <t>1396/10</t>
  </si>
  <si>
    <t>دی‌ماه 96</t>
  </si>
  <si>
    <t>برگزاري مجمع عمومي عادي به طور فوق العاده</t>
  </si>
  <si>
    <t>قرارداد آتی</t>
  </si>
  <si>
    <t>1396/11/30</t>
  </si>
  <si>
    <t>بهمن‌ماه 1396</t>
  </si>
  <si>
    <t>بهمن‌ماه 1395</t>
  </si>
  <si>
    <t>اختیار فروش</t>
  </si>
  <si>
    <t>انباشته از ابتدای سال 96 تا انتهای دی‌ماه 96</t>
  </si>
  <si>
    <r>
      <t>انباشته از ابتدای سال 96 تا</t>
    </r>
    <r>
      <rPr>
        <b/>
        <sz val="10"/>
        <color rgb="FF000000"/>
        <rFont val="Calibri"/>
        <family val="2"/>
      </rPr>
      <t xml:space="preserve"> </t>
    </r>
    <r>
      <rPr>
        <b/>
        <sz val="10"/>
        <color rgb="FF000000"/>
        <rFont val="B Koodak"/>
        <charset val="178"/>
      </rPr>
      <t>انتهای بهمن‌ماه 96</t>
    </r>
  </si>
  <si>
    <t>انباشته از ابتدای سال 96 تا انتهای دی‌ماه96</t>
  </si>
  <si>
    <r>
      <t>انباشته از ابتدای سال 96 تا</t>
    </r>
    <r>
      <rPr>
        <b/>
        <sz val="10"/>
        <color rgb="FF000000"/>
        <rFont val="Calibri"/>
        <family val="2"/>
      </rPr>
      <t xml:space="preserve"> </t>
    </r>
    <r>
      <rPr>
        <b/>
        <sz val="10"/>
        <color rgb="FF000000"/>
        <rFont val="B Koodak"/>
        <charset val="178"/>
      </rPr>
      <t>انتهای بهمن‌ماه96</t>
    </r>
  </si>
  <si>
    <t>1396-11-01</t>
  </si>
  <si>
    <t>1396-11-02</t>
  </si>
  <si>
    <t>1396-11-03</t>
  </si>
  <si>
    <t>1396-11-04</t>
  </si>
  <si>
    <t>1396-11-07</t>
  </si>
  <si>
    <t>1396-11-08</t>
  </si>
  <si>
    <t>1396-11-09</t>
  </si>
  <si>
    <t>1396-11-10</t>
  </si>
  <si>
    <t>1396-11-11</t>
  </si>
  <si>
    <t>1396-11-14</t>
  </si>
  <si>
    <t>1396-11-15</t>
  </si>
  <si>
    <t>1396-11-16</t>
  </si>
  <si>
    <t>1396-11-17</t>
  </si>
  <si>
    <t>1396-11-18</t>
  </si>
  <si>
    <t>1396-11-21</t>
  </si>
  <si>
    <t>1396-11-23</t>
  </si>
  <si>
    <t>1396-11-24</t>
  </si>
  <si>
    <t>1396-11-25</t>
  </si>
  <si>
    <t>1396-11-28</t>
  </si>
  <si>
    <t>1396-11-29</t>
  </si>
  <si>
    <t>1396-11-30</t>
  </si>
  <si>
    <t>عملکرد بهمن‌ماه 1396</t>
  </si>
  <si>
    <t>پایان بهمن‌ماه 96</t>
  </si>
  <si>
    <t>اوراقی که در  بهمن‌ماه سررسید شده‌اند</t>
  </si>
  <si>
    <t>اوراقی که در اسفندماه سررسید خواهند شد</t>
  </si>
  <si>
    <t>اوراق مشاركت شهرداري شيراز1393</t>
  </si>
  <si>
    <t>مشير612</t>
  </si>
  <si>
    <t>شهرداري شيراز</t>
  </si>
  <si>
    <t>شهرداری</t>
  </si>
  <si>
    <t xml:space="preserve"> 93/08/27</t>
  </si>
  <si>
    <t xml:space="preserve"> 96/12/18</t>
  </si>
  <si>
    <t>اوراق مشاركت شهرداري شيراز1392</t>
  </si>
  <si>
    <t>مراز2</t>
  </si>
  <si>
    <t xml:space="preserve"> شهرداري شيراز</t>
  </si>
  <si>
    <t xml:space="preserve">93/01/25
</t>
  </si>
  <si>
    <t xml:space="preserve"> 96/12/27 </t>
  </si>
  <si>
    <t>اجاره پترو ريگ سه ماهه 20 درصد</t>
  </si>
  <si>
    <t>صدانا</t>
  </si>
  <si>
    <t xml:space="preserve">شرکت دانا پتروريگ كيش </t>
  </si>
  <si>
    <t xml:space="preserve"> 93/01/18 </t>
  </si>
  <si>
    <t xml:space="preserve">96/12/24  </t>
  </si>
  <si>
    <t>مشاركت شهرداري مشهد-3ماهه 18%</t>
  </si>
  <si>
    <t>مشهد612</t>
  </si>
  <si>
    <t>شهرداري مشهد</t>
  </si>
  <si>
    <t>95/05/30</t>
  </si>
  <si>
    <t>96/12/27</t>
  </si>
  <si>
    <t>مشاركت شهرداري مشهد 1392</t>
  </si>
  <si>
    <t>مشهد9612</t>
  </si>
  <si>
    <t xml:space="preserve"> 93/06/31 </t>
  </si>
  <si>
    <t xml:space="preserve">96/12/27 </t>
  </si>
  <si>
    <t>اوراق سلف موازي استاندارد سيمان</t>
  </si>
  <si>
    <t>اوراق سلف موازی استاندارد</t>
  </si>
  <si>
    <t>عصفها</t>
  </si>
  <si>
    <t>شرکت سیمان اصفهان</t>
  </si>
  <si>
    <t>بورس کالا</t>
  </si>
  <si>
    <t>95/12/25</t>
  </si>
  <si>
    <t>96/12/25</t>
  </si>
  <si>
    <t>سلف استاندارد پلي اتيلن F7000</t>
  </si>
  <si>
    <t>عيلام</t>
  </si>
  <si>
    <t> شركت پتروشيمي ايلام</t>
  </si>
  <si>
    <t>95/12/18</t>
  </si>
  <si>
    <t>96/12/18</t>
  </si>
  <si>
    <t xml:space="preserve">اوراق سلف استاندارد تيرآهن14  </t>
  </si>
  <si>
    <t>عذوب2</t>
  </si>
  <si>
    <t>شرکت ذوب آهن اصفهان</t>
  </si>
  <si>
    <t>95/12/17</t>
  </si>
  <si>
    <t>96/12/17</t>
  </si>
  <si>
    <t>سلف موازي برق ماهتاب گستر 961</t>
  </si>
  <si>
    <t>سماه961</t>
  </si>
  <si>
    <t>شرکت آرین ماهتاب گستر </t>
  </si>
  <si>
    <t>اسناد خزانه اسلامي961227 </t>
  </si>
  <si>
    <t>سخاب6</t>
  </si>
  <si>
    <t>96/06/28</t>
  </si>
  <si>
    <t>اوراقی که در بهمن‌ماه منتشر شده‌اند</t>
  </si>
  <si>
    <t>اخزا606</t>
  </si>
  <si>
    <t>96/11/04</t>
  </si>
  <si>
    <t>98/07/22</t>
  </si>
  <si>
    <t>سلف نفت خام سبك داخلي 971 </t>
  </si>
  <si>
    <t>سنفت971</t>
  </si>
  <si>
    <t>97/11/04</t>
  </si>
  <si>
    <t>اسنادخزانه-م5بودجه96-970926 </t>
  </si>
  <si>
    <t>اخزا605</t>
  </si>
  <si>
    <t>96/11/09</t>
  </si>
  <si>
    <t>97/09/26</t>
  </si>
  <si>
    <t>سلف گازمايع 971 </t>
  </si>
  <si>
    <t>سبندر971</t>
  </si>
  <si>
    <t>پتروشیمی بندر امام</t>
  </si>
  <si>
    <t>97/11/09</t>
  </si>
  <si>
    <t>ص اجاره گل گهر 1411-3 ماهه 17%</t>
  </si>
  <si>
    <t>صگل1411</t>
  </si>
  <si>
    <t>شرکت معدنی و صنعتی گل گهر (سهامی عام)</t>
  </si>
  <si>
    <t>96/11/10</t>
  </si>
  <si>
    <t>1400/11/10</t>
  </si>
  <si>
    <t>ص اجاره گل گهر 411- 3 ماهه 17% </t>
  </si>
  <si>
    <t>صگل411</t>
  </si>
  <si>
    <t>اسنادخزانه-م14بودجه96-981016</t>
  </si>
  <si>
    <t>اخزا614</t>
  </si>
  <si>
    <t>96/11/15</t>
  </si>
  <si>
    <t>98/10/16</t>
  </si>
  <si>
    <t>اسنادخزانه-م7بودجه96-971010</t>
  </si>
  <si>
    <t>اخزا607</t>
  </si>
  <si>
    <t>96/11/16</t>
  </si>
  <si>
    <t>97/10/10</t>
  </si>
  <si>
    <t>اسنادخزانه-م8بودجه96-980411 </t>
  </si>
  <si>
    <t>اخزا608</t>
  </si>
  <si>
    <t>96/11/28</t>
  </si>
  <si>
    <t>98/04/11</t>
  </si>
  <si>
    <t>اسنادخزانه-م9بودجه96-980411</t>
  </si>
  <si>
    <t>اخزا609</t>
  </si>
  <si>
    <t>96/11/29</t>
  </si>
  <si>
    <t>اسنادخزانه-م10بودجه96-980911</t>
  </si>
  <si>
    <t>اخزا610</t>
  </si>
  <si>
    <t>96/11/30</t>
  </si>
  <si>
    <t>98/09/11</t>
  </si>
  <si>
    <t>تا 30 بهمن96</t>
  </si>
  <si>
    <t>توسعه معدني و صنعتي صبانور</t>
  </si>
  <si>
    <t>كنور</t>
  </si>
  <si>
    <t>توسعه‌معادن‌وفلزات‌</t>
  </si>
  <si>
    <t>ومعادن</t>
  </si>
  <si>
    <t>معدني و صنعتي گل گهر</t>
  </si>
  <si>
    <t>كگل</t>
  </si>
  <si>
    <t>حفاري شمال</t>
  </si>
  <si>
    <t>حفاري</t>
  </si>
  <si>
    <t>بانك‌ كارآفرين‌</t>
  </si>
  <si>
    <t>وكار</t>
  </si>
  <si>
    <t>برگزاري مجمع عمومي عادي به طور فوق العاده به منظور انتخاب اعضا هيئت مديره</t>
  </si>
  <si>
    <t>ايران‌ خودرو</t>
  </si>
  <si>
    <t>خودرو</t>
  </si>
  <si>
    <t>شفاف سازي و اطلاع رساني مناسب به بازار</t>
  </si>
  <si>
    <t>توليدمحورخودرو</t>
  </si>
  <si>
    <t>خمحور</t>
  </si>
  <si>
    <t>رينگ‌سازي‌مشهد</t>
  </si>
  <si>
    <t>خرينگ</t>
  </si>
  <si>
    <t>زامياد</t>
  </si>
  <si>
    <t>خزاميا</t>
  </si>
  <si>
    <t>سايپا</t>
  </si>
  <si>
    <t>خساپا</t>
  </si>
  <si>
    <t>سايپا ديزل‌</t>
  </si>
  <si>
    <t>خكاوه</t>
  </si>
  <si>
    <t>قطعات‌ اتومبيل‌ ايران‌</t>
  </si>
  <si>
    <t>ختوقا</t>
  </si>
  <si>
    <t>گسترش‌سرمايه‌گذاري‌ايران‌خودرو</t>
  </si>
  <si>
    <t>خگستر</t>
  </si>
  <si>
    <t>توليدي چدن سازان</t>
  </si>
  <si>
    <t>چدن</t>
  </si>
  <si>
    <t>سراميك‌هاي‌صنعتي‌اردكان‌</t>
  </si>
  <si>
    <t>كسرا</t>
  </si>
  <si>
    <t>صنايع‌خاك‌چيني‌ايران‌</t>
  </si>
  <si>
    <t>كخاك</t>
  </si>
  <si>
    <t>برگزاري مجمع عمومي فوق العاده به منظور تصميم گيري در خصوص افزايش سرمايه و اصلاح اساسنامه</t>
  </si>
  <si>
    <t>فراورده‌ هاي‌ نسوزايران‌</t>
  </si>
  <si>
    <t>كفرا</t>
  </si>
  <si>
    <t>فرآورده‌هاي‌ نسوز پارس‌</t>
  </si>
  <si>
    <t>كفپارس</t>
  </si>
  <si>
    <t>ليزينگ رايان‌ سايپا</t>
  </si>
  <si>
    <t>ولساپا</t>
  </si>
  <si>
    <t>واسپاري ملت</t>
  </si>
  <si>
    <t>ولملت</t>
  </si>
  <si>
    <t>سرمايه‌ گذاري‌ صنعت‌ ومعدن‌</t>
  </si>
  <si>
    <t>وصنعت</t>
  </si>
  <si>
    <t>سرمايه‌گذاري‌ سايپا</t>
  </si>
  <si>
    <t>وساپا</t>
  </si>
  <si>
    <t>سرمايه‌گذاري‌توسعه‌ملي‌</t>
  </si>
  <si>
    <t>وتوسم</t>
  </si>
  <si>
    <t>برگزاري مجمع عمومي عادي ساليانه به منظور تصويب صورت هاي مالي</t>
  </si>
  <si>
    <t>سيمان آرتا اردبيل</t>
  </si>
  <si>
    <t>ساربيل</t>
  </si>
  <si>
    <t>سيمان‌ بهبهان‌</t>
  </si>
  <si>
    <t>سبهان</t>
  </si>
  <si>
    <t>سيمان‌ دورود</t>
  </si>
  <si>
    <t>سدور</t>
  </si>
  <si>
    <t>سيمان‌هرمزگان‌</t>
  </si>
  <si>
    <t>سهرمز</t>
  </si>
  <si>
    <t>سرمايه گذاري گروه توسعه ملي</t>
  </si>
  <si>
    <t>وبانك</t>
  </si>
  <si>
    <t>گروه مديريت سرمايه گذاري اميد</t>
  </si>
  <si>
    <t>واميد</t>
  </si>
  <si>
    <t>پتروشيمي فجر</t>
  </si>
  <si>
    <t>بفجر</t>
  </si>
  <si>
    <t>برگزاري مجمع عمومي عادي به طور فوق العاده به منظور انتخاب اعضاءهيئت مديره</t>
  </si>
  <si>
    <t>پالايش نفت بندرعباس</t>
  </si>
  <si>
    <t>شبندر</t>
  </si>
  <si>
    <t>برگزاري مجمع عمومي عادي به طور فوق العاده به منظور انتخاب اعضاء هيئت مديره</t>
  </si>
  <si>
    <t>سرمايه‌گذاري‌ صنعت‌ نفت‌</t>
  </si>
  <si>
    <t>ونفت</t>
  </si>
  <si>
    <t>نفت‌ پارس‌</t>
  </si>
  <si>
    <t>شنفت</t>
  </si>
  <si>
    <t>فولاد مباركه اصفهان</t>
  </si>
  <si>
    <t>لوله‌وماشين‌سازي‌ايران‌</t>
  </si>
  <si>
    <t>فلوله</t>
  </si>
  <si>
    <t>نورد آلومينيوم‌</t>
  </si>
  <si>
    <t>فنوال</t>
  </si>
  <si>
    <t>نوردوقطعات‌ فولادي‌</t>
  </si>
  <si>
    <t>فنورد</t>
  </si>
  <si>
    <t>فرآورده‌هاي‌غدايي‌وقندپيرانشهر</t>
  </si>
  <si>
    <t>قپيرا</t>
  </si>
  <si>
    <t>قند لرستان‌</t>
  </si>
  <si>
    <t>قلرست</t>
  </si>
  <si>
    <t>قند مرودشت‌</t>
  </si>
  <si>
    <t>قمرو</t>
  </si>
  <si>
    <t>كارخانجات‌ قند قزوين‌</t>
  </si>
  <si>
    <t>قزوين</t>
  </si>
  <si>
    <t>تراكتورسازي‌ايران‌</t>
  </si>
  <si>
    <t>تايرا</t>
  </si>
  <si>
    <t>سرما آفرين‌</t>
  </si>
  <si>
    <t>لسرما</t>
  </si>
  <si>
    <t>فيبر ايران‌</t>
  </si>
  <si>
    <t>چفيبر</t>
  </si>
  <si>
    <t>س. صنايع‌شيميايي‌ايران</t>
  </si>
  <si>
    <t>شيران</t>
  </si>
  <si>
    <t>صنايع‌ شيميايي‌ فارس‌</t>
  </si>
  <si>
    <t>شفارس</t>
  </si>
  <si>
    <t>مديريت صنعت شوينده ت.ص.بهشهر</t>
  </si>
  <si>
    <t>شوينده</t>
  </si>
  <si>
    <t>بهنوش‌ ايران‌</t>
  </si>
  <si>
    <t>غبهنوش</t>
  </si>
  <si>
    <t>توليدمواداوليه‌داروپخش‌</t>
  </si>
  <si>
    <t>دتماد</t>
  </si>
  <si>
    <t>دارويي‌ لقمان‌</t>
  </si>
  <si>
    <t>دلقما</t>
  </si>
  <si>
    <t>سبحان دارو</t>
  </si>
  <si>
    <t>دسبحان</t>
  </si>
  <si>
    <t>سرمايه‌ گذاري‌ البرز(هلدينگ‌</t>
  </si>
  <si>
    <t>والبر</t>
  </si>
  <si>
    <t>مهندسي ساختمان تاسيسات راه آهن</t>
  </si>
  <si>
    <t>بالاس</t>
  </si>
  <si>
    <t>كشتيراني درياي خزر</t>
  </si>
  <si>
    <t>حخزر</t>
  </si>
  <si>
    <t>توسعه خدمات دريايي وبندري سينا</t>
  </si>
  <si>
    <t>حسينا</t>
  </si>
  <si>
    <t>شير و گوشت زاگرس شهركرد</t>
  </si>
  <si>
    <t>زشگزا</t>
  </si>
  <si>
    <t>س. تدبيرگران فارس وخوزستان</t>
  </si>
  <si>
    <t>سدبير</t>
  </si>
  <si>
    <t>برگزاري مجمع عمومي فوق العاده صاحبان سهام</t>
  </si>
  <si>
    <t>گسترش سرمايه گذاري ايرانيان</t>
  </si>
  <si>
    <t>وگستر</t>
  </si>
  <si>
    <t>مديريت انرژي اميد  تابان هور</t>
  </si>
  <si>
    <t>وهور</t>
  </si>
  <si>
    <t>سهامي ذوب آهن اصفهان</t>
  </si>
  <si>
    <t>ذوب</t>
  </si>
  <si>
    <t>قند شيروان قوچان و بجنورد</t>
  </si>
  <si>
    <t>قشير</t>
  </si>
  <si>
    <t>پتروشيمي زاگرس</t>
  </si>
  <si>
    <t>زاگرس</t>
  </si>
  <si>
    <t>شير پگاه آذربايجان شرقي</t>
  </si>
  <si>
    <t>غپآذر</t>
  </si>
  <si>
    <t>داروسازي توليد دارو</t>
  </si>
  <si>
    <t>دتوليد</t>
  </si>
  <si>
    <t>داروسازي كاسپين تامين</t>
  </si>
  <si>
    <t>كاسپين</t>
  </si>
  <si>
    <t>شركت كي بي سي</t>
  </si>
  <si>
    <t>كي بي سي</t>
  </si>
  <si>
    <t>برگزاري مجامع عمومي عادي ساليانه به منظور تصويب صورت هاي مالي- عمومي عادي به طور فوق العاده به منظور انتخاب اعضاء هيئت مديره</t>
  </si>
  <si>
    <t>96/11/25</t>
  </si>
  <si>
    <t>بيمه دانا</t>
  </si>
  <si>
    <t>دانا</t>
  </si>
  <si>
    <t>برگزاري مجمع عمومي فوق العاده به منظور تصميم گيري در خصوص افزايش سرمايه</t>
  </si>
  <si>
    <t>ايركا پارت صنعت</t>
  </si>
  <si>
    <t>خكار</t>
  </si>
  <si>
    <t>سازه‌ پويش‌</t>
  </si>
  <si>
    <t>خپويش</t>
  </si>
  <si>
    <t>ليزينگ‌صنعت‌ومعدن‌</t>
  </si>
  <si>
    <t>ولصنم</t>
  </si>
  <si>
    <t>سرمايه‌گذاري‌توكافولاد(هلدينگ</t>
  </si>
  <si>
    <t>وتوكا</t>
  </si>
  <si>
    <t>عدم افشاي به موقع اطلاعات با اهميت</t>
  </si>
  <si>
    <t>مس‌ شهيدباهنر</t>
  </si>
  <si>
    <t>فباهنر</t>
  </si>
  <si>
    <t>لعابيران‌</t>
  </si>
  <si>
    <t>شلعاب</t>
  </si>
  <si>
    <t>بيمه  دي</t>
  </si>
  <si>
    <t>ودي</t>
  </si>
  <si>
    <t>انتقال نماد از بازار اول به بازار دوم</t>
  </si>
  <si>
    <t>96/11/3</t>
  </si>
  <si>
    <t>برگزاري جلسه هيات مديره در خصوص افزايش سرمايه</t>
  </si>
  <si>
    <t>شير پاستوريزه پگاه گلستان</t>
  </si>
  <si>
    <t>غگلستا</t>
  </si>
  <si>
    <t>بررسي وضعيت شفافيت اطلاعاتي ناشر</t>
  </si>
  <si>
    <t>كشت و صنعت شهداب ناب خراسان</t>
  </si>
  <si>
    <t>غشهداب</t>
  </si>
  <si>
    <t>96/11/18</t>
  </si>
  <si>
    <t>گروه سرمايه گذاري ميراث فرهنگي</t>
  </si>
  <si>
    <t>سمگا</t>
  </si>
  <si>
    <t>برگزاري مجامع عمومي فوق العاده و عادي بطور فوق العاده صاحبان سهام</t>
  </si>
  <si>
    <t>96/11/23</t>
  </si>
  <si>
    <t>برگزاري مجمع عمومي عادي ساليانه به منظور تصويب صورتهاي مالي</t>
  </si>
  <si>
    <t xml:space="preserve">96/10/13
</t>
  </si>
  <si>
    <t>به دليل افشاي اطلاعات با اهميت مصاديق گروه (ب)</t>
  </si>
  <si>
    <t>96/11/8</t>
  </si>
  <si>
    <t xml:space="preserve"> </t>
  </si>
  <si>
    <t xml:space="preserve">اوراق مشارکت دولت </t>
  </si>
  <si>
    <t>انتشار اوراق سلف موازی استاندارد دولتی</t>
  </si>
  <si>
    <t>1395/11/30</t>
  </si>
  <si>
    <t>نسبت به کل حجم بهمن‌ماه 96</t>
  </si>
  <si>
    <t>بهمن 96</t>
  </si>
  <si>
    <t>سیستان و بلوچستان</t>
  </si>
  <si>
    <t>مقایسه ارزش معاملات اشخاص حقیقی و حقوقی از ابتدای سال 1396 تا پایان بهمن‌ماه 1396</t>
  </si>
  <si>
    <t>1396/11</t>
  </si>
  <si>
    <t>مقایسه ارزش معاملات اشخاص حقیقی و حقوقی در سهام از ابتدای سال 1396 تا پایان بهمن‌ماه 1396</t>
  </si>
  <si>
    <r>
      <t>مقایسه ارزش معاملات اشخاص حقیقی و حقوقی در</t>
    </r>
    <r>
      <rPr>
        <u/>
        <sz val="10"/>
        <color theme="1"/>
        <rFont val="B Koodak"/>
        <charset val="178"/>
      </rPr>
      <t xml:space="preserve"> اوراق</t>
    </r>
    <r>
      <rPr>
        <sz val="10"/>
        <color theme="1"/>
        <rFont val="B Koodak"/>
        <charset val="178"/>
      </rPr>
      <t xml:space="preserve"> از ابتدای سال 1396 تا پایان بهمن‌ماه 1396</t>
    </r>
  </si>
  <si>
    <t>بهمن‌ماه 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</si>
</sst>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#,##0.0"/>
    <numFmt numFmtId="167" formatCode="_(* #,##0.0_);_(* \(#,##0.0\);_(* &quot;-&quot;??_);_(@_)"/>
  </numFmts>
  <fonts count="101">
    <font>
      <sz val="11"/>
      <color theme="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IPT.Mitra"/>
      <charset val="2"/>
    </font>
    <font>
      <b/>
      <sz val="11"/>
      <color theme="1"/>
      <name val="IPT.Mitra"/>
      <charset val="2"/>
    </font>
    <font>
      <sz val="8"/>
      <color theme="1"/>
      <name val="Calibri"/>
      <family val="2"/>
    </font>
    <font>
      <sz val="11"/>
      <color theme="1"/>
      <name val="Calibri"/>
      <family val="2"/>
    </font>
    <font>
      <b/>
      <sz val="9"/>
      <color theme="1"/>
      <name val="B Mitra"/>
      <charset val="178"/>
    </font>
    <font>
      <sz val="10"/>
      <color theme="1"/>
      <name val="B Mitra"/>
      <charset val="178"/>
    </font>
    <font>
      <b/>
      <sz val="10"/>
      <color theme="1"/>
      <name val="B Koodak"/>
      <charset val="178"/>
    </font>
    <font>
      <b/>
      <sz val="10"/>
      <color theme="1"/>
      <name val="Koodak"/>
      <charset val="178"/>
    </font>
    <font>
      <b/>
      <sz val="10"/>
      <color theme="0"/>
      <name val="B Koodak"/>
      <charset val="178"/>
    </font>
    <font>
      <b/>
      <sz val="10"/>
      <color theme="0"/>
      <name val="Koodak"/>
      <charset val="178"/>
    </font>
    <font>
      <sz val="11"/>
      <color theme="1"/>
      <name val="B Mitra"/>
      <charset val="178"/>
    </font>
    <font>
      <b/>
      <sz val="11"/>
      <color theme="1"/>
      <name val="B Mitra"/>
      <charset val="178"/>
    </font>
    <font>
      <b/>
      <sz val="10"/>
      <color theme="1"/>
      <name val="B Mitra"/>
      <charset val="178"/>
    </font>
    <font>
      <sz val="11"/>
      <color theme="1"/>
      <name val="IPT.Nazanin"/>
      <charset val="2"/>
    </font>
    <font>
      <sz val="12"/>
      <color theme="1"/>
      <name val="B Mitra"/>
      <charset val="178"/>
    </font>
    <font>
      <sz val="12"/>
      <color theme="1"/>
      <name val="IPT.Mitra"/>
      <charset val="2"/>
    </font>
    <font>
      <sz val="14"/>
      <color theme="1"/>
      <name val="IPT.Mitra"/>
      <charset val="2"/>
    </font>
    <font>
      <sz val="11"/>
      <color theme="1"/>
      <name val="Calibri"/>
      <family val="2"/>
    </font>
    <font>
      <sz val="10"/>
      <color rgb="FF000000"/>
      <name val="B Mitra"/>
      <charset val="178"/>
    </font>
    <font>
      <sz val="12"/>
      <color rgb="FF000000"/>
      <name val="B Mitra"/>
      <charset val="178"/>
    </font>
    <font>
      <b/>
      <sz val="10"/>
      <color rgb="FF000000"/>
      <name val="Cambria"/>
      <family val="1"/>
    </font>
    <font>
      <b/>
      <sz val="10"/>
      <color rgb="FF000000"/>
      <name val="B Koodak"/>
      <charset val="178"/>
    </font>
    <font>
      <sz val="11"/>
      <color rgb="FF000000"/>
      <name val="Calibri"/>
      <family val="2"/>
    </font>
    <font>
      <b/>
      <sz val="10"/>
      <color rgb="FF000000"/>
      <name val="B Mitra"/>
      <charset val="178"/>
    </font>
    <font>
      <b/>
      <sz val="10"/>
      <color rgb="FFFFFFFF"/>
      <name val="B Koodak"/>
      <charset val="178"/>
    </font>
    <font>
      <sz val="12"/>
      <color rgb="FF000000"/>
      <name val="IPT.Mitra"/>
      <charset val="2"/>
    </font>
    <font>
      <b/>
      <sz val="9"/>
      <color rgb="FF000000"/>
      <name val="Cambria"/>
      <family val="1"/>
    </font>
    <font>
      <b/>
      <sz val="9"/>
      <color rgb="FF000000"/>
      <name val="Calibri"/>
      <family val="2"/>
    </font>
    <font>
      <sz val="11"/>
      <color rgb="FF000000"/>
      <name val="Times New Roman"/>
      <family val="1"/>
    </font>
    <font>
      <sz val="11"/>
      <color rgb="FF21212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</font>
    <font>
      <sz val="10"/>
      <color theme="1"/>
      <name val="B Koodak"/>
      <charset val="178"/>
    </font>
    <font>
      <sz val="10"/>
      <color theme="0"/>
      <name val="B Koodak"/>
      <charset val="178"/>
    </font>
    <font>
      <b/>
      <i/>
      <sz val="12"/>
      <color rgb="FF000000"/>
      <name val="B Mitra"/>
      <charset val="178"/>
    </font>
    <font>
      <b/>
      <sz val="11"/>
      <color rgb="FF000000"/>
      <name val="B Mitra"/>
      <charset val="178"/>
    </font>
    <font>
      <b/>
      <sz val="12"/>
      <color theme="1"/>
      <name val="B Mitra"/>
      <charset val="178"/>
    </font>
    <font>
      <b/>
      <sz val="9"/>
      <color rgb="FF000000"/>
      <name val="Times New Roman"/>
      <family val="1"/>
    </font>
    <font>
      <b/>
      <sz val="9"/>
      <color rgb="FF000000"/>
      <name val="B Koodak"/>
      <charset val="178"/>
    </font>
    <font>
      <sz val="12"/>
      <name val="B Mitra"/>
      <charset val="178"/>
    </font>
    <font>
      <sz val="10"/>
      <color indexed="8"/>
      <name val="Arial"/>
      <family val="2"/>
    </font>
    <font>
      <b/>
      <sz val="11"/>
      <color rgb="FF000000"/>
      <name val="B Koodak"/>
      <charset val="178"/>
    </font>
    <font>
      <sz val="11"/>
      <color rgb="FF000000"/>
      <name val="B Mitra"/>
      <charset val="178"/>
    </font>
    <font>
      <sz val="10"/>
      <color rgb="FFFFFFFF"/>
      <name val="B Koodak"/>
      <charset val="178"/>
    </font>
    <font>
      <b/>
      <sz val="10"/>
      <color rgb="FF000000"/>
      <name val="Calibri"/>
      <family val="2"/>
    </font>
    <font>
      <b/>
      <sz val="10"/>
      <color rgb="FFFFFFFF"/>
      <name val="Calibri"/>
      <family val="2"/>
    </font>
    <font>
      <b/>
      <sz val="10"/>
      <color rgb="FFFFFFFF"/>
      <name val="Koodak"/>
      <charset val="178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1"/>
      <color rgb="FF000000"/>
      <name val="Cambria"/>
      <family val="1"/>
      <scheme val="major"/>
    </font>
    <font>
      <b/>
      <sz val="9"/>
      <color rgb="FF000000"/>
      <name val="B Mitra"/>
      <charset val="178"/>
    </font>
    <font>
      <sz val="10"/>
      <color rgb="FFFFFFFF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b/>
      <sz val="12"/>
      <name val="B Mitra"/>
      <charset val="178"/>
    </font>
    <font>
      <b/>
      <sz val="14"/>
      <name val="B Titr"/>
      <charset val="178"/>
    </font>
    <font>
      <sz val="11"/>
      <name val="B Mitra"/>
      <charset val="178"/>
    </font>
    <font>
      <b/>
      <sz val="12"/>
      <color rgb="FF000000"/>
      <name val="IPT.Mitra"/>
      <charset val="2"/>
    </font>
    <font>
      <sz val="11"/>
      <color rgb="FFFFFFFF"/>
      <name val="B Koodak"/>
      <charset val="178"/>
    </font>
    <font>
      <sz val="9"/>
      <color rgb="FFFFFFFF"/>
      <name val="B Koodak"/>
      <charset val="178"/>
    </font>
    <font>
      <b/>
      <sz val="8"/>
      <color rgb="FFFFFFFF"/>
      <name val="B Koodak"/>
      <charset val="178"/>
    </font>
    <font>
      <b/>
      <sz val="8"/>
      <color rgb="FFFFFFFF"/>
      <name val="Calibri"/>
      <family val="2"/>
    </font>
    <font>
      <sz val="9"/>
      <color rgb="FF000000"/>
      <name val="B Mitra"/>
      <charset val="178"/>
    </font>
    <font>
      <sz val="12"/>
      <color rgb="FF000000"/>
      <name val="Calibri"/>
      <family val="2"/>
    </font>
    <font>
      <sz val="12"/>
      <color rgb="FFFFFFFF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</font>
    <font>
      <sz val="10"/>
      <color theme="0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12"/>
      <color theme="1"/>
      <name val="Calibri"/>
      <family val="2"/>
    </font>
    <font>
      <b/>
      <sz val="10"/>
      <color theme="0"/>
      <name val="Calibri"/>
      <family val="2"/>
    </font>
    <font>
      <sz val="12"/>
      <name val="Calibri"/>
      <family val="2"/>
    </font>
    <font>
      <b/>
      <sz val="12"/>
      <color rgb="FF000000"/>
      <name val="Calibri"/>
      <family val="2"/>
    </font>
    <font>
      <b/>
      <sz val="8"/>
      <color rgb="FFFFFFFF"/>
      <name val="B Mitra"/>
      <charset val="178"/>
    </font>
    <font>
      <u/>
      <sz val="10"/>
      <color theme="1"/>
      <name val="B Koodak"/>
      <charset val="178"/>
    </font>
    <font>
      <b/>
      <sz val="14"/>
      <color theme="1"/>
      <name val="Calibri"/>
      <family val="2"/>
    </font>
    <font>
      <sz val="10"/>
      <color theme="1"/>
      <name val="B Mitra"/>
      <charset val="178"/>
    </font>
    <font>
      <sz val="8"/>
      <color theme="1"/>
      <name val="Calibri"/>
      <family val="2"/>
    </font>
    <font>
      <sz val="10"/>
      <name val="Arial"/>
      <family val="2"/>
    </font>
    <font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B Mitra"/>
      <charset val="178"/>
    </font>
    <font>
      <b/>
      <sz val="11"/>
      <name val="Calibri"/>
      <family val="2"/>
    </font>
    <font>
      <b/>
      <sz val="12"/>
      <name val="Calibri"/>
      <family val="2"/>
    </font>
    <font>
      <b/>
      <sz val="14"/>
      <color rgb="FF000000"/>
      <name val="B Mitra"/>
      <charset val="178"/>
    </font>
    <font>
      <sz val="12"/>
      <color rgb="FFFFFFFF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u/>
      <sz val="10"/>
      <color rgb="FFFFFFFF"/>
      <name val="B Koodak"/>
      <charset val="178"/>
    </font>
    <font>
      <b/>
      <sz val="11"/>
      <color rgb="FF000000"/>
      <name val="IPT.Mitra"/>
      <charset val="2"/>
    </font>
    <font>
      <sz val="11"/>
      <color rgb="FFFF0000"/>
      <name val="Calibri"/>
      <family val="2"/>
    </font>
    <font>
      <b/>
      <sz val="12"/>
      <color theme="0"/>
      <name val="B Mitra"/>
      <charset val="178"/>
    </font>
    <font>
      <sz val="11"/>
      <color theme="1"/>
      <name val="SimHei"/>
      <family val="3"/>
    </font>
    <font>
      <b/>
      <sz val="11"/>
      <color theme="1"/>
      <name val="Calibri"/>
    </font>
  </fonts>
  <fills count="19">
    <fill>
      <patternFill patternType="none"/>
    </fill>
    <fill>
      <patternFill patternType="gray125"/>
    </fill>
    <fill>
      <patternFill patternType="solid">
        <fgColor rgb="FFEFEEE1"/>
        <bgColor indexed="64"/>
      </patternFill>
    </fill>
    <fill>
      <patternFill patternType="solid">
        <fgColor rgb="FF73AD9A"/>
        <bgColor indexed="64"/>
      </patternFill>
    </fill>
    <fill>
      <patternFill patternType="solid">
        <fgColor rgb="FFE0DDC6"/>
        <bgColor indexed="64"/>
      </patternFill>
    </fill>
    <fill>
      <patternFill patternType="solid">
        <fgColor rgb="FFF9F9F9"/>
      </patternFill>
    </fill>
    <fill>
      <patternFill patternType="solid">
        <fgColor rgb="FFD5D9E2"/>
      </patternFill>
    </fill>
    <fill>
      <patternFill patternType="solid">
        <fgColor rgb="FFFFF6DD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EEAF6"/>
        <bgColor indexed="64"/>
      </patternFill>
    </fill>
    <fill>
      <patternFill patternType="solid">
        <fgColor rgb="FF2E74B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68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rgb="FF959595"/>
      </bottom>
      <diagonal/>
    </border>
    <border>
      <left style="thin">
        <color theme="0"/>
      </left>
      <right/>
      <top style="thin">
        <color rgb="FF959595"/>
      </top>
      <bottom style="thick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959595"/>
      </left>
      <right style="thin">
        <color theme="0"/>
      </right>
      <top style="thin">
        <color rgb="FF959595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959595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rgb="FF959595"/>
      </left>
      <right style="thin">
        <color theme="0"/>
      </right>
      <top/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rgb="FF959595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rgb="FF959595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959595"/>
      </top>
      <bottom/>
      <diagonal/>
    </border>
    <border>
      <left style="thin">
        <color indexed="64"/>
      </left>
      <right/>
      <top/>
      <bottom style="thin">
        <color rgb="FF959595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double">
        <color auto="1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959595"/>
      </top>
      <bottom/>
      <diagonal/>
    </border>
    <border>
      <left/>
      <right/>
      <top style="thin">
        <color rgb="FF959595"/>
      </top>
      <bottom/>
      <diagonal/>
    </border>
    <border>
      <left style="thin">
        <color indexed="64"/>
      </left>
      <right style="thin">
        <color indexed="64"/>
      </right>
      <top style="double">
        <color auto="1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959595"/>
      </bottom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50">
    <xf numFmtId="0" fontId="0" fillId="0" borderId="0"/>
    <xf numFmtId="43" fontId="10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0" borderId="0"/>
    <xf numFmtId="9" fontId="38" fillId="0" borderId="0" applyFont="0" applyFill="0" applyBorder="0" applyAlignment="0" applyProtection="0"/>
    <xf numFmtId="0" fontId="5" fillId="0" borderId="0"/>
    <xf numFmtId="0" fontId="5" fillId="0" borderId="0"/>
    <xf numFmtId="0" fontId="47" fillId="0" borderId="0"/>
    <xf numFmtId="43" fontId="38" fillId="0" borderId="0" applyFont="0" applyFill="0" applyBorder="0" applyAlignment="0" applyProtection="0"/>
    <xf numFmtId="0" fontId="10" fillId="0" borderId="0"/>
    <xf numFmtId="0" fontId="60" fillId="0" borderId="0" applyNumberFormat="0" applyFill="0" applyBorder="0" applyAlignment="0" applyProtection="0"/>
    <xf numFmtId="0" fontId="4" fillId="0" borderId="0"/>
    <xf numFmtId="0" fontId="5" fillId="0" borderId="0"/>
    <xf numFmtId="0" fontId="4" fillId="0" borderId="0"/>
    <xf numFmtId="0" fontId="86" fillId="0" borderId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57">
    <xf numFmtId="0" fontId="0" fillId="0" borderId="0" xfId="0"/>
    <xf numFmtId="3" fontId="7" fillId="4" borderId="0" xfId="0" applyNumberFormat="1" applyFont="1" applyFill="1" applyBorder="1" applyAlignment="1">
      <alignment horizontal="center" vertical="center" wrapText="1"/>
    </xf>
    <xf numFmtId="164" fontId="7" fillId="4" borderId="0" xfId="0" applyNumberFormat="1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center" vertical="center" wrapText="1"/>
    </xf>
    <xf numFmtId="3" fontId="8" fillId="4" borderId="0" xfId="0" applyNumberFormat="1" applyFont="1" applyFill="1" applyBorder="1" applyAlignment="1">
      <alignment horizontal="center" vertical="center" wrapText="1"/>
    </xf>
    <xf numFmtId="10" fontId="8" fillId="4" borderId="1" xfId="0" applyNumberFormat="1" applyFont="1" applyFill="1" applyBorder="1" applyAlignment="1">
      <alignment horizontal="center" vertical="center" wrapText="1"/>
    </xf>
    <xf numFmtId="10" fontId="8" fillId="4" borderId="0" xfId="0" applyNumberFormat="1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 wrapText="1"/>
    </xf>
    <xf numFmtId="10" fontId="7" fillId="4" borderId="0" xfId="0" applyNumberFormat="1" applyFont="1" applyFill="1" applyBorder="1" applyAlignment="1">
      <alignment horizontal="center" vertical="center" wrapText="1"/>
    </xf>
    <xf numFmtId="3" fontId="7" fillId="4" borderId="4" xfId="0" applyNumberFormat="1" applyFont="1" applyFill="1" applyBorder="1" applyAlignment="1">
      <alignment horizontal="center" vertical="center" wrapText="1"/>
    </xf>
    <xf numFmtId="10" fontId="7" fillId="4" borderId="4" xfId="0" applyNumberFormat="1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3" fontId="7" fillId="4" borderId="3" xfId="0" applyNumberFormat="1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 wrapText="1"/>
    </xf>
    <xf numFmtId="0" fontId="14" fillId="2" borderId="0" xfId="0" applyFont="1" applyFill="1" applyBorder="1" applyAlignment="1">
      <alignment vertical="center" wrapText="1"/>
    </xf>
    <xf numFmtId="3" fontId="7" fillId="4" borderId="5" xfId="0" applyNumberFormat="1" applyFont="1" applyFill="1" applyBorder="1" applyAlignment="1">
      <alignment horizontal="center" vertical="center" wrapText="1"/>
    </xf>
    <xf numFmtId="0" fontId="19" fillId="4" borderId="0" xfId="0" applyFont="1" applyFill="1" applyBorder="1" applyAlignment="1">
      <alignment horizontal="center" vertical="center" wrapText="1"/>
    </xf>
    <xf numFmtId="10" fontId="7" fillId="4" borderId="3" xfId="0" applyNumberFormat="1" applyFont="1" applyFill="1" applyBorder="1" applyAlignment="1">
      <alignment horizontal="center" vertical="center" wrapText="1"/>
    </xf>
    <xf numFmtId="10" fontId="7" fillId="4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3" borderId="11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vertical="center" wrapText="1"/>
    </xf>
    <xf numFmtId="164" fontId="7" fillId="4" borderId="3" xfId="0" applyNumberFormat="1" applyFont="1" applyFill="1" applyBorder="1" applyAlignment="1">
      <alignment horizontal="center" vertical="center" wrapText="1"/>
    </xf>
    <xf numFmtId="164" fontId="7" fillId="4" borderId="5" xfId="0" applyNumberFormat="1" applyFont="1" applyFill="1" applyBorder="1" applyAlignment="1">
      <alignment horizontal="center" vertical="center" wrapText="1"/>
    </xf>
    <xf numFmtId="3" fontId="7" fillId="4" borderId="12" xfId="0" applyNumberFormat="1" applyFont="1" applyFill="1" applyBorder="1" applyAlignment="1">
      <alignment horizontal="center" vertical="center" wrapText="1"/>
    </xf>
    <xf numFmtId="164" fontId="7" fillId="4" borderId="12" xfId="0" applyNumberFormat="1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3" fontId="7" fillId="4" borderId="6" xfId="0" applyNumberFormat="1" applyFont="1" applyFill="1" applyBorder="1" applyAlignment="1">
      <alignment horizontal="center" vertical="center" wrapText="1"/>
    </xf>
    <xf numFmtId="164" fontId="7" fillId="4" borderId="6" xfId="0" applyNumberFormat="1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3" fontId="7" fillId="4" borderId="7" xfId="0" applyNumberFormat="1" applyFont="1" applyFill="1" applyBorder="1" applyAlignment="1">
      <alignment horizontal="center" vertical="center" wrapText="1"/>
    </xf>
    <xf numFmtId="164" fontId="7" fillId="4" borderId="7" xfId="0" applyNumberFormat="1" applyFont="1" applyFill="1" applyBorder="1" applyAlignment="1">
      <alignment horizontal="center" vertical="center" wrapText="1"/>
    </xf>
    <xf numFmtId="164" fontId="7" fillId="4" borderId="4" xfId="0" applyNumberFormat="1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3" fontId="22" fillId="4" borderId="0" xfId="0" applyNumberFormat="1" applyFont="1" applyFill="1" applyBorder="1" applyAlignment="1">
      <alignment horizontal="center" vertical="center" wrapText="1"/>
    </xf>
    <xf numFmtId="0" fontId="17" fillId="4" borderId="13" xfId="0" applyFont="1" applyFill="1" applyBorder="1" applyAlignment="1">
      <alignment horizontal="center" vertical="center" wrapText="1"/>
    </xf>
    <xf numFmtId="3" fontId="23" fillId="4" borderId="0" xfId="0" applyNumberFormat="1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3" fontId="23" fillId="4" borderId="13" xfId="0" applyNumberFormat="1" applyFont="1" applyFill="1" applyBorder="1" applyAlignment="1">
      <alignment horizontal="center" vertical="center" wrapText="1"/>
    </xf>
    <xf numFmtId="166" fontId="23" fillId="4" borderId="0" xfId="0" applyNumberFormat="1" applyFont="1" applyFill="1" applyBorder="1" applyAlignment="1">
      <alignment horizontal="center" vertical="center" wrapText="1"/>
    </xf>
    <xf numFmtId="166" fontId="22" fillId="4" borderId="0" xfId="0" applyNumberFormat="1" applyFont="1" applyFill="1" applyBorder="1" applyAlignment="1">
      <alignment horizontal="center" vertical="center" wrapText="1"/>
    </xf>
    <xf numFmtId="164" fontId="23" fillId="4" borderId="0" xfId="4" applyNumberFormat="1" applyFont="1" applyFill="1" applyBorder="1" applyAlignment="1">
      <alignment horizontal="center" vertical="center" wrapText="1"/>
    </xf>
    <xf numFmtId="4" fontId="7" fillId="4" borderId="0" xfId="0" applyNumberFormat="1" applyFont="1" applyFill="1" applyBorder="1" applyAlignment="1">
      <alignment horizontal="center" vertical="center" wrapText="1"/>
    </xf>
    <xf numFmtId="4" fontId="7" fillId="4" borderId="5" xfId="0" applyNumberFormat="1" applyFont="1" applyFill="1" applyBorder="1" applyAlignment="1">
      <alignment horizontal="center" vertical="center" wrapText="1"/>
    </xf>
    <xf numFmtId="0" fontId="24" fillId="0" borderId="0" xfId="6"/>
    <xf numFmtId="10" fontId="0" fillId="0" borderId="0" xfId="4" applyNumberFormat="1" applyFont="1"/>
    <xf numFmtId="0" fontId="12" fillId="4" borderId="16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3" fontId="0" fillId="0" borderId="0" xfId="0" applyNumberFormat="1"/>
    <xf numFmtId="0" fontId="10" fillId="0" borderId="0" xfId="0" applyFont="1"/>
    <xf numFmtId="10" fontId="0" fillId="0" borderId="0" xfId="0" applyNumberFormat="1"/>
    <xf numFmtId="0" fontId="12" fillId="4" borderId="2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left" vertical="top" wrapText="1"/>
    </xf>
    <xf numFmtId="0" fontId="39" fillId="9" borderId="21" xfId="0" applyFont="1" applyFill="1" applyBorder="1" applyAlignment="1">
      <alignment horizontal="center" wrapText="1"/>
    </xf>
    <xf numFmtId="0" fontId="40" fillId="10" borderId="23" xfId="0" applyFont="1" applyFill="1" applyBorder="1" applyAlignment="1">
      <alignment horizontal="center" vertical="center" wrapText="1"/>
    </xf>
    <xf numFmtId="0" fontId="17" fillId="7" borderId="23" xfId="0" applyFont="1" applyFill="1" applyBorder="1" applyAlignment="1">
      <alignment horizontal="center" vertical="center" wrapText="1"/>
    </xf>
    <xf numFmtId="0" fontId="18" fillId="7" borderId="23" xfId="0" applyFont="1" applyFill="1" applyBorder="1" applyAlignment="1">
      <alignment horizontal="center" vertical="center" wrapText="1"/>
    </xf>
    <xf numFmtId="0" fontId="40" fillId="10" borderId="25" xfId="0" applyFont="1" applyFill="1" applyBorder="1" applyAlignment="1">
      <alignment horizontal="center" vertical="center" wrapText="1"/>
    </xf>
    <xf numFmtId="0" fontId="39" fillId="9" borderId="4" xfId="0" applyFont="1" applyFill="1" applyBorder="1" applyAlignment="1">
      <alignment vertical="center" wrapText="1"/>
    </xf>
    <xf numFmtId="0" fontId="5" fillId="0" borderId="0" xfId="9"/>
    <xf numFmtId="0" fontId="41" fillId="0" borderId="0" xfId="0" applyFont="1" applyAlignment="1">
      <alignment horizontal="justify" vertical="center" readingOrder="2"/>
    </xf>
    <xf numFmtId="0" fontId="7" fillId="9" borderId="21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17" fillId="7" borderId="25" xfId="0" applyFont="1" applyFill="1" applyBorder="1" applyAlignment="1">
      <alignment horizontal="center" vertical="center" wrapText="1"/>
    </xf>
    <xf numFmtId="0" fontId="21" fillId="0" borderId="0" xfId="8" applyFont="1" applyAlignment="1">
      <alignment vertical="center"/>
    </xf>
    <xf numFmtId="0" fontId="21" fillId="0" borderId="0" xfId="8" applyFont="1"/>
    <xf numFmtId="0" fontId="15" fillId="3" borderId="30" xfId="0" applyFont="1" applyFill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21" fillId="0" borderId="0" xfId="0" applyFont="1"/>
    <xf numFmtId="0" fontId="9" fillId="5" borderId="2" xfId="6" applyFont="1" applyFill="1" applyBorder="1" applyAlignment="1">
      <alignment horizontal="center" vertical="center" wrapText="1"/>
    </xf>
    <xf numFmtId="3" fontId="9" fillId="0" borderId="2" xfId="6" applyNumberFormat="1" applyFont="1" applyBorder="1" applyAlignment="1">
      <alignment horizontal="center" vertical="center" wrapText="1"/>
    </xf>
    <xf numFmtId="3" fontId="9" fillId="0" borderId="18" xfId="6" applyNumberFormat="1" applyFont="1" applyBorder="1" applyAlignment="1">
      <alignment horizontal="center" vertical="center" wrapText="1"/>
    </xf>
    <xf numFmtId="3" fontId="9" fillId="0" borderId="19" xfId="6" applyNumberFormat="1" applyFont="1" applyBorder="1" applyAlignment="1">
      <alignment horizontal="center" vertical="center" wrapText="1"/>
    </xf>
    <xf numFmtId="3" fontId="9" fillId="0" borderId="20" xfId="6" applyNumberFormat="1" applyFont="1" applyBorder="1" applyAlignment="1">
      <alignment horizontal="center" vertical="center" wrapText="1"/>
    </xf>
    <xf numFmtId="0" fontId="9" fillId="5" borderId="2" xfId="12" applyFont="1" applyFill="1" applyBorder="1" applyAlignment="1">
      <alignment horizontal="center" vertical="center" wrapText="1"/>
    </xf>
    <xf numFmtId="3" fontId="9" fillId="0" borderId="2" xfId="12" applyNumberFormat="1" applyFont="1" applyBorder="1" applyAlignment="1">
      <alignment horizontal="center" vertical="center" wrapText="1"/>
    </xf>
    <xf numFmtId="3" fontId="9" fillId="0" borderId="18" xfId="12" applyNumberFormat="1" applyFont="1" applyBorder="1" applyAlignment="1">
      <alignment horizontal="center" vertical="center" wrapText="1"/>
    </xf>
    <xf numFmtId="0" fontId="9" fillId="5" borderId="19" xfId="12" applyFont="1" applyFill="1" applyBorder="1" applyAlignment="1">
      <alignment horizontal="center" vertical="center" wrapText="1"/>
    </xf>
    <xf numFmtId="3" fontId="9" fillId="0" borderId="19" xfId="12" applyNumberFormat="1" applyFont="1" applyBorder="1" applyAlignment="1">
      <alignment horizontal="center" vertical="center" wrapText="1"/>
    </xf>
    <xf numFmtId="3" fontId="9" fillId="0" borderId="20" xfId="12" applyNumberFormat="1" applyFont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 wrapText="1"/>
    </xf>
    <xf numFmtId="3" fontId="9" fillId="0" borderId="18" xfId="0" applyNumberFormat="1" applyFont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3" fontId="9" fillId="0" borderId="19" xfId="0" applyNumberFormat="1" applyFont="1" applyBorder="1" applyAlignment="1">
      <alignment horizontal="center" vertical="center" wrapText="1"/>
    </xf>
    <xf numFmtId="3" fontId="9" fillId="0" borderId="20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63" fillId="4" borderId="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0" fillId="0" borderId="0" xfId="0" applyBorder="1"/>
    <xf numFmtId="0" fontId="49" fillId="7" borderId="0" xfId="0" applyFont="1" applyFill="1" applyBorder="1" applyAlignment="1">
      <alignment horizontal="center" vertical="center" wrapText="1" readingOrder="2"/>
    </xf>
    <xf numFmtId="0" fontId="28" fillId="9" borderId="21" xfId="0" applyFont="1" applyFill="1" applyBorder="1" applyAlignment="1">
      <alignment horizontal="center" vertical="center" wrapText="1" readingOrder="2"/>
    </xf>
    <xf numFmtId="0" fontId="25" fillId="0" borderId="0" xfId="0" applyFont="1" applyAlignment="1">
      <alignment horizontal="left" vertical="center" readingOrder="2"/>
    </xf>
    <xf numFmtId="0" fontId="26" fillId="0" borderId="0" xfId="0" applyFont="1" applyAlignment="1">
      <alignment horizontal="right" vertical="center" wrapText="1" readingOrder="2"/>
    </xf>
    <xf numFmtId="0" fontId="64" fillId="0" borderId="0" xfId="0" applyFont="1" applyAlignment="1">
      <alignment horizontal="center" vertical="center" wrapText="1" readingOrder="1"/>
    </xf>
    <xf numFmtId="0" fontId="66" fillId="10" borderId="21" xfId="0" applyFont="1" applyFill="1" applyBorder="1" applyAlignment="1">
      <alignment horizontal="center" vertical="center" wrapText="1" readingOrder="2"/>
    </xf>
    <xf numFmtId="0" fontId="66" fillId="10" borderId="4" xfId="0" applyFont="1" applyFill="1" applyBorder="1" applyAlignment="1">
      <alignment horizontal="center" vertical="center" wrapText="1" readingOrder="2"/>
    </xf>
    <xf numFmtId="3" fontId="21" fillId="4" borderId="23" xfId="0" applyNumberFormat="1" applyFont="1" applyFill="1" applyBorder="1" applyAlignment="1">
      <alignment horizontal="center" vertical="center"/>
    </xf>
    <xf numFmtId="3" fontId="21" fillId="4" borderId="25" xfId="0" applyNumberFormat="1" applyFont="1" applyFill="1" applyBorder="1" applyAlignment="1">
      <alignment horizontal="center" vertical="center"/>
    </xf>
    <xf numFmtId="0" fontId="10" fillId="0" borderId="0" xfId="12"/>
    <xf numFmtId="0" fontId="21" fillId="15" borderId="0" xfId="12" applyFont="1" applyFill="1" applyAlignment="1">
      <alignment horizontal="center" vertical="center"/>
    </xf>
    <xf numFmtId="0" fontId="21" fillId="0" borderId="0" xfId="12" applyFont="1" applyAlignment="1">
      <alignment horizontal="center" vertical="center"/>
    </xf>
    <xf numFmtId="0" fontId="26" fillId="0" borderId="0" xfId="12" applyFont="1" applyAlignment="1">
      <alignment horizontal="center" vertical="center" wrapText="1"/>
    </xf>
    <xf numFmtId="0" fontId="26" fillId="0" borderId="0" xfId="12" applyFont="1" applyAlignment="1">
      <alignment horizontal="center" vertical="center"/>
    </xf>
    <xf numFmtId="0" fontId="46" fillId="0" borderId="0" xfId="12" applyFont="1" applyAlignment="1">
      <alignment horizontal="center" vertical="center"/>
    </xf>
    <xf numFmtId="0" fontId="43" fillId="13" borderId="35" xfId="0" applyFont="1" applyFill="1" applyBorder="1" applyAlignment="1">
      <alignment horizontal="right" vertical="center"/>
    </xf>
    <xf numFmtId="0" fontId="21" fillId="13" borderId="35" xfId="0" applyFont="1" applyFill="1" applyBorder="1" applyAlignment="1">
      <alignment horizontal="right" vertical="center"/>
    </xf>
    <xf numFmtId="0" fontId="59" fillId="0" borderId="0" xfId="0" applyFont="1" applyAlignment="1">
      <alignment horizontal="center" vertical="center"/>
    </xf>
    <xf numFmtId="14" fontId="59" fillId="0" borderId="0" xfId="0" applyNumberFormat="1" applyFont="1" applyAlignment="1">
      <alignment horizontal="center" vertical="center"/>
    </xf>
    <xf numFmtId="0" fontId="21" fillId="0" borderId="0" xfId="8" applyFont="1" applyAlignment="1">
      <alignment vertical="center" wrapText="1"/>
    </xf>
    <xf numFmtId="0" fontId="21" fillId="12" borderId="28" xfId="8" applyFont="1" applyFill="1" applyBorder="1" applyAlignment="1">
      <alignment horizontal="center" vertical="center" wrapText="1"/>
    </xf>
    <xf numFmtId="0" fontId="30" fillId="7" borderId="5" xfId="0" applyFont="1" applyFill="1" applyBorder="1" applyAlignment="1">
      <alignment horizontal="center" vertical="center" wrapText="1" readingOrder="2"/>
    </xf>
    <xf numFmtId="0" fontId="25" fillId="7" borderId="5" xfId="0" applyFont="1" applyFill="1" applyBorder="1" applyAlignment="1">
      <alignment horizontal="center" vertical="center" wrapText="1" readingOrder="2"/>
    </xf>
    <xf numFmtId="3" fontId="72" fillId="7" borderId="1" xfId="0" applyNumberFormat="1" applyFont="1" applyFill="1" applyBorder="1" applyAlignment="1">
      <alignment horizontal="center" vertical="center" wrapText="1" readingOrder="1"/>
    </xf>
    <xf numFmtId="3" fontId="73" fillId="7" borderId="0" xfId="0" applyNumberFormat="1" applyFont="1" applyFill="1" applyBorder="1" applyAlignment="1">
      <alignment horizontal="center" vertical="center" wrapText="1"/>
    </xf>
    <xf numFmtId="10" fontId="73" fillId="7" borderId="0" xfId="7" applyNumberFormat="1" applyFont="1" applyFill="1" applyBorder="1" applyAlignment="1">
      <alignment horizontal="center" vertical="center" wrapText="1"/>
    </xf>
    <xf numFmtId="3" fontId="10" fillId="7" borderId="0" xfId="0" applyNumberFormat="1" applyFont="1" applyFill="1" applyBorder="1" applyAlignment="1">
      <alignment horizontal="center" vertical="center" wrapText="1"/>
    </xf>
    <xf numFmtId="3" fontId="75" fillId="7" borderId="0" xfId="0" applyNumberFormat="1" applyFont="1" applyFill="1" applyBorder="1" applyAlignment="1">
      <alignment horizontal="center" vertical="center" wrapText="1"/>
    </xf>
    <xf numFmtId="10" fontId="73" fillId="7" borderId="13" xfId="7" applyNumberFormat="1" applyFont="1" applyFill="1" applyBorder="1" applyAlignment="1">
      <alignment horizontal="center" vertical="center" wrapText="1"/>
    </xf>
    <xf numFmtId="3" fontId="73" fillId="7" borderId="3" xfId="0" applyNumberFormat="1" applyFont="1" applyFill="1" applyBorder="1" applyAlignment="1">
      <alignment horizontal="center" vertical="center" wrapText="1"/>
    </xf>
    <xf numFmtId="10" fontId="73" fillId="7" borderId="3" xfId="7" applyNumberFormat="1" applyFont="1" applyFill="1" applyBorder="1" applyAlignment="1">
      <alignment horizontal="center" vertical="center" wrapText="1"/>
    </xf>
    <xf numFmtId="10" fontId="73" fillId="7" borderId="26" xfId="7" applyNumberFormat="1" applyFont="1" applyFill="1" applyBorder="1" applyAlignment="1">
      <alignment horizontal="center" vertical="center" wrapText="1"/>
    </xf>
    <xf numFmtId="3" fontId="75" fillId="7" borderId="12" xfId="0" applyNumberFormat="1" applyFont="1" applyFill="1" applyBorder="1" applyAlignment="1">
      <alignment horizontal="center" vertical="center" wrapText="1"/>
    </xf>
    <xf numFmtId="9" fontId="75" fillId="7" borderId="12" xfId="7" applyNumberFormat="1" applyFont="1" applyFill="1" applyBorder="1" applyAlignment="1">
      <alignment horizontal="center" vertical="center" wrapText="1"/>
    </xf>
    <xf numFmtId="0" fontId="74" fillId="10" borderId="0" xfId="0" applyFont="1" applyFill="1" applyBorder="1" applyAlignment="1">
      <alignment horizontal="center" vertical="center" wrapText="1"/>
    </xf>
    <xf numFmtId="0" fontId="74" fillId="10" borderId="13" xfId="0" applyFont="1" applyFill="1" applyBorder="1" applyAlignment="1">
      <alignment horizontal="center" vertical="center" wrapText="1"/>
    </xf>
    <xf numFmtId="3" fontId="72" fillId="7" borderId="5" xfId="0" applyNumberFormat="1" applyFont="1" applyFill="1" applyBorder="1" applyAlignment="1">
      <alignment horizontal="center" vertical="center" wrapText="1" readingOrder="1"/>
    </xf>
    <xf numFmtId="3" fontId="72" fillId="7" borderId="3" xfId="0" applyNumberFormat="1" applyFont="1" applyFill="1" applyBorder="1" applyAlignment="1">
      <alignment horizontal="center" vertical="center" wrapText="1" readingOrder="1"/>
    </xf>
    <xf numFmtId="0" fontId="70" fillId="7" borderId="3" xfId="0" applyFont="1" applyFill="1" applyBorder="1" applyAlignment="1">
      <alignment horizontal="center" vertical="center" wrapText="1" readingOrder="1"/>
    </xf>
    <xf numFmtId="3" fontId="70" fillId="7" borderId="3" xfId="0" applyNumberFormat="1" applyFont="1" applyFill="1" applyBorder="1" applyAlignment="1">
      <alignment horizontal="center" vertical="center" wrapText="1" readingOrder="1"/>
    </xf>
    <xf numFmtId="3" fontId="10" fillId="4" borderId="0" xfId="0" applyNumberFormat="1" applyFont="1" applyFill="1" applyBorder="1" applyAlignment="1">
      <alignment horizontal="center" vertical="center" wrapText="1"/>
    </xf>
    <xf numFmtId="10" fontId="10" fillId="4" borderId="0" xfId="0" applyNumberFormat="1" applyFont="1" applyFill="1" applyBorder="1" applyAlignment="1">
      <alignment horizontal="center" vertical="center" wrapText="1"/>
    </xf>
    <xf numFmtId="4" fontId="10" fillId="4" borderId="0" xfId="0" applyNumberFormat="1" applyFont="1" applyFill="1" applyBorder="1" applyAlignment="1">
      <alignment horizontal="center" vertical="center" wrapText="1"/>
    </xf>
    <xf numFmtId="3" fontId="10" fillId="4" borderId="15" xfId="0" applyNumberFormat="1" applyFont="1" applyFill="1" applyBorder="1" applyAlignment="1">
      <alignment horizontal="center" vertical="center" wrapText="1"/>
    </xf>
    <xf numFmtId="10" fontId="10" fillId="4" borderId="10" xfId="0" applyNumberFormat="1" applyFont="1" applyFill="1" applyBorder="1" applyAlignment="1">
      <alignment horizontal="center" vertical="center" wrapText="1"/>
    </xf>
    <xf numFmtId="0" fontId="78" fillId="3" borderId="0" xfId="0" applyFont="1" applyFill="1" applyBorder="1" applyAlignment="1">
      <alignment horizontal="center" vertical="center" wrapText="1"/>
    </xf>
    <xf numFmtId="10" fontId="70" fillId="7" borderId="23" xfId="0" applyNumberFormat="1" applyFont="1" applyFill="1" applyBorder="1" applyAlignment="1">
      <alignment horizontal="center" vertical="center" wrapText="1" readingOrder="1"/>
    </xf>
    <xf numFmtId="2" fontId="70" fillId="7" borderId="3" xfId="0" applyNumberFormat="1" applyFont="1" applyFill="1" applyBorder="1" applyAlignment="1">
      <alignment horizontal="center" vertical="center" wrapText="1" readingOrder="1"/>
    </xf>
    <xf numFmtId="166" fontId="70" fillId="7" borderId="3" xfId="0" applyNumberFormat="1" applyFont="1" applyFill="1" applyBorder="1" applyAlignment="1">
      <alignment horizontal="center" vertical="center" wrapText="1" readingOrder="1"/>
    </xf>
    <xf numFmtId="0" fontId="76" fillId="2" borderId="0" xfId="0" applyFont="1" applyFill="1" applyBorder="1" applyAlignment="1">
      <alignment horizontal="center" vertical="center" wrapText="1"/>
    </xf>
    <xf numFmtId="0" fontId="9" fillId="6" borderId="2" xfId="6" applyFont="1" applyFill="1" applyBorder="1" applyAlignment="1">
      <alignment horizontal="center" vertical="center" wrapText="1"/>
    </xf>
    <xf numFmtId="0" fontId="9" fillId="6" borderId="18" xfId="6" applyFont="1" applyFill="1" applyBorder="1" applyAlignment="1">
      <alignment horizontal="center" vertical="center" wrapText="1"/>
    </xf>
    <xf numFmtId="0" fontId="10" fillId="0" borderId="0" xfId="6" applyFont="1" applyAlignment="1">
      <alignment horizontal="center" vertical="center"/>
    </xf>
    <xf numFmtId="0" fontId="59" fillId="14" borderId="28" xfId="0" applyFont="1" applyFill="1" applyBorder="1" applyAlignment="1">
      <alignment horizontal="center" vertical="center"/>
    </xf>
    <xf numFmtId="14" fontId="59" fillId="14" borderId="28" xfId="0" applyNumberFormat="1" applyFont="1" applyFill="1" applyBorder="1" applyAlignment="1">
      <alignment horizontal="center" vertical="center"/>
    </xf>
    <xf numFmtId="0" fontId="59" fillId="0" borderId="28" xfId="0" applyFont="1" applyBorder="1" applyAlignment="1">
      <alignment horizontal="center" vertical="center"/>
    </xf>
    <xf numFmtId="14" fontId="59" fillId="0" borderId="28" xfId="0" applyNumberFormat="1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9" fontId="10" fillId="0" borderId="0" xfId="4" applyFont="1" applyAlignment="1">
      <alignment horizontal="center" vertical="center"/>
    </xf>
    <xf numFmtId="0" fontId="73" fillId="16" borderId="28" xfId="8" applyFont="1" applyFill="1" applyBorder="1" applyAlignment="1">
      <alignment horizontal="center"/>
    </xf>
    <xf numFmtId="22" fontId="73" fillId="16" borderId="28" xfId="8" applyNumberFormat="1" applyFont="1" applyFill="1" applyBorder="1" applyAlignment="1">
      <alignment horizontal="center"/>
    </xf>
    <xf numFmtId="0" fontId="73" fillId="11" borderId="28" xfId="8" applyFont="1" applyFill="1" applyBorder="1" applyAlignment="1">
      <alignment horizontal="center"/>
    </xf>
    <xf numFmtId="0" fontId="73" fillId="16" borderId="28" xfId="8" applyFont="1" applyFill="1" applyBorder="1" applyAlignment="1">
      <alignment horizontal="center" readingOrder="2"/>
    </xf>
    <xf numFmtId="4" fontId="79" fillId="11" borderId="28" xfId="10" applyNumberFormat="1" applyFont="1" applyFill="1" applyBorder="1" applyAlignment="1">
      <alignment horizontal="center" vertical="center" wrapText="1" readingOrder="2"/>
    </xf>
    <xf numFmtId="0" fontId="73" fillId="11" borderId="28" xfId="8" applyFont="1" applyFill="1" applyBorder="1" applyAlignment="1">
      <alignment horizontal="center" readingOrder="2"/>
    </xf>
    <xf numFmtId="4" fontId="79" fillId="4" borderId="0" xfId="0" applyNumberFormat="1" applyFont="1" applyFill="1" applyBorder="1" applyAlignment="1">
      <alignment horizontal="center" vertical="center" wrapText="1"/>
    </xf>
    <xf numFmtId="3" fontId="70" fillId="7" borderId="26" xfId="0" applyNumberFormat="1" applyFont="1" applyFill="1" applyBorder="1" applyAlignment="1">
      <alignment horizontal="center" vertical="center" wrapText="1" readingOrder="1"/>
    </xf>
    <xf numFmtId="0" fontId="74" fillId="10" borderId="13" xfId="0" applyFont="1" applyFill="1" applyBorder="1" applyAlignment="1">
      <alignment horizontal="center" wrapText="1"/>
    </xf>
    <xf numFmtId="0" fontId="73" fillId="0" borderId="0" xfId="12" applyFont="1" applyAlignment="1">
      <alignment horizontal="center" vertical="center"/>
    </xf>
    <xf numFmtId="0" fontId="39" fillId="9" borderId="22" xfId="0" applyFont="1" applyFill="1" applyBorder="1" applyAlignment="1">
      <alignment vertical="center" wrapText="1"/>
    </xf>
    <xf numFmtId="3" fontId="72" fillId="7" borderId="0" xfId="0" applyNumberFormat="1" applyFont="1" applyFill="1" applyBorder="1" applyAlignment="1">
      <alignment horizontal="center" vertical="center" wrapText="1" readingOrder="1"/>
    </xf>
    <xf numFmtId="3" fontId="72" fillId="7" borderId="13" xfId="0" applyNumberFormat="1" applyFont="1" applyFill="1" applyBorder="1" applyAlignment="1">
      <alignment horizontal="center" vertical="center" wrapText="1" readingOrder="1"/>
    </xf>
    <xf numFmtId="9" fontId="10" fillId="7" borderId="0" xfId="7" applyFont="1" applyFill="1" applyBorder="1" applyAlignment="1">
      <alignment horizontal="center" vertical="center" wrapText="1"/>
    </xf>
    <xf numFmtId="0" fontId="10" fillId="0" borderId="0" xfId="0" applyFont="1" applyAlignment="1">
      <alignment vertical="top" wrapText="1"/>
    </xf>
    <xf numFmtId="0" fontId="73" fillId="0" borderId="0" xfId="0" applyFont="1" applyBorder="1" applyAlignment="1">
      <alignment horizontal="left" vertical="top" wrapText="1"/>
    </xf>
    <xf numFmtId="0" fontId="21" fillId="7" borderId="23" xfId="0" applyFont="1" applyFill="1" applyBorder="1" applyAlignment="1">
      <alignment horizontal="center" vertical="center" wrapText="1"/>
    </xf>
    <xf numFmtId="9" fontId="73" fillId="7" borderId="0" xfId="7" applyFont="1" applyFill="1" applyBorder="1" applyAlignment="1">
      <alignment horizontal="center" vertical="center" wrapText="1"/>
    </xf>
    <xf numFmtId="0" fontId="34" fillId="9" borderId="21" xfId="0" applyFont="1" applyFill="1" applyBorder="1" applyAlignment="1">
      <alignment horizontal="center" vertical="center" wrapText="1" readingOrder="1"/>
    </xf>
    <xf numFmtId="3" fontId="70" fillId="7" borderId="4" xfId="0" applyNumberFormat="1" applyFont="1" applyFill="1" applyBorder="1" applyAlignment="1">
      <alignment horizontal="center" vertical="center" wrapText="1" readingOrder="1"/>
    </xf>
    <xf numFmtId="2" fontId="70" fillId="7" borderId="0" xfId="0" applyNumberFormat="1" applyFont="1" applyFill="1" applyBorder="1" applyAlignment="1">
      <alignment horizontal="center" vertical="center" wrapText="1" readingOrder="1"/>
    </xf>
    <xf numFmtId="0" fontId="0" fillId="0" borderId="21" xfId="0" applyBorder="1"/>
    <xf numFmtId="0" fontId="28" fillId="9" borderId="36" xfId="0" applyFont="1" applyFill="1" applyBorder="1" applyAlignment="1">
      <alignment horizontal="center" vertical="center" wrapText="1" readingOrder="2"/>
    </xf>
    <xf numFmtId="0" fontId="0" fillId="0" borderId="23" xfId="0" applyBorder="1"/>
    <xf numFmtId="0" fontId="52" fillId="10" borderId="37" xfId="0" applyFont="1" applyFill="1" applyBorder="1" applyAlignment="1">
      <alignment horizontal="center" vertical="center" wrapText="1" readingOrder="1"/>
    </xf>
    <xf numFmtId="0" fontId="0" fillId="0" borderId="25" xfId="0" applyBorder="1"/>
    <xf numFmtId="0" fontId="70" fillId="7" borderId="4" xfId="0" applyFont="1" applyFill="1" applyBorder="1" applyAlignment="1">
      <alignment horizontal="center" vertical="center" wrapText="1" readingOrder="1"/>
    </xf>
    <xf numFmtId="3" fontId="72" fillId="7" borderId="4" xfId="0" applyNumberFormat="1" applyFont="1" applyFill="1" applyBorder="1" applyAlignment="1">
      <alignment horizontal="center" vertical="center" wrapText="1" readingOrder="1"/>
    </xf>
    <xf numFmtId="10" fontId="70" fillId="7" borderId="37" xfId="0" applyNumberFormat="1" applyFont="1" applyFill="1" applyBorder="1" applyAlignment="1">
      <alignment horizontal="center" vertical="center" wrapText="1" readingOrder="1"/>
    </xf>
    <xf numFmtId="3" fontId="70" fillId="7" borderId="22" xfId="0" applyNumberFormat="1" applyFont="1" applyFill="1" applyBorder="1" applyAlignment="1">
      <alignment horizontal="center" vertical="center" wrapText="1" readingOrder="1"/>
    </xf>
    <xf numFmtId="3" fontId="72" fillId="7" borderId="22" xfId="0" applyNumberFormat="1" applyFont="1" applyFill="1" applyBorder="1" applyAlignment="1">
      <alignment horizontal="center" vertical="center" wrapText="1" readingOrder="1"/>
    </xf>
    <xf numFmtId="0" fontId="51" fillId="9" borderId="21" xfId="0" applyFont="1" applyFill="1" applyBorder="1" applyAlignment="1">
      <alignment horizontal="center" vertical="center" wrapText="1" readingOrder="2"/>
    </xf>
    <xf numFmtId="0" fontId="52" fillId="10" borderId="28" xfId="0" applyFont="1" applyFill="1" applyBorder="1" applyAlignment="1">
      <alignment horizontal="center" vertical="center" wrapText="1" readingOrder="1"/>
    </xf>
    <xf numFmtId="0" fontId="57" fillId="7" borderId="21" xfId="0" applyFont="1" applyFill="1" applyBorder="1" applyAlignment="1">
      <alignment horizontal="center" vertical="center" wrapText="1" readingOrder="2"/>
    </xf>
    <xf numFmtId="0" fontId="57" fillId="7" borderId="23" xfId="0" applyFont="1" applyFill="1" applyBorder="1" applyAlignment="1">
      <alignment horizontal="center" vertical="center" wrapText="1" readingOrder="2"/>
    </xf>
    <xf numFmtId="0" fontId="57" fillId="7" borderId="25" xfId="0" applyFont="1" applyFill="1" applyBorder="1" applyAlignment="1">
      <alignment horizontal="center" vertical="center" wrapText="1" readingOrder="2"/>
    </xf>
    <xf numFmtId="0" fontId="70" fillId="7" borderId="26" xfId="0" applyFont="1" applyFill="1" applyBorder="1" applyAlignment="1">
      <alignment horizontal="center" vertical="center" wrapText="1" readingOrder="1"/>
    </xf>
    <xf numFmtId="2" fontId="70" fillId="7" borderId="26" xfId="0" applyNumberFormat="1" applyFont="1" applyFill="1" applyBorder="1" applyAlignment="1">
      <alignment horizontal="center" vertical="center" wrapText="1" readingOrder="1"/>
    </xf>
    <xf numFmtId="0" fontId="12" fillId="4" borderId="0" xfId="0" applyFont="1" applyFill="1" applyAlignment="1">
      <alignment horizontal="center" vertical="center" wrapText="1"/>
    </xf>
    <xf numFmtId="0" fontId="29" fillId="9" borderId="40" xfId="0" applyFont="1" applyFill="1" applyBorder="1" applyAlignment="1">
      <alignment horizontal="left" vertical="center" wrapText="1" readingOrder="1"/>
    </xf>
    <xf numFmtId="0" fontId="27" fillId="9" borderId="4" xfId="0" applyFont="1" applyFill="1" applyBorder="1" applyAlignment="1">
      <alignment horizontal="center" vertical="center" wrapText="1" readingOrder="2"/>
    </xf>
    <xf numFmtId="0" fontId="30" fillId="7" borderId="29" xfId="0" applyFont="1" applyFill="1" applyBorder="1" applyAlignment="1">
      <alignment horizontal="center" vertical="center" wrapText="1" readingOrder="1"/>
    </xf>
    <xf numFmtId="0" fontId="30" fillId="7" borderId="29" xfId="0" applyFont="1" applyFill="1" applyBorder="1" applyAlignment="1">
      <alignment horizontal="center" vertical="center" wrapText="1" readingOrder="2"/>
    </xf>
    <xf numFmtId="0" fontId="11" fillId="4" borderId="29" xfId="0" applyFont="1" applyFill="1" applyBorder="1" applyAlignment="1">
      <alignment horizontal="center" vertical="center" wrapText="1"/>
    </xf>
    <xf numFmtId="0" fontId="11" fillId="4" borderId="37" xfId="0" applyFont="1" applyFill="1" applyBorder="1" applyAlignment="1">
      <alignment horizontal="center" vertical="center" wrapText="1"/>
    </xf>
    <xf numFmtId="0" fontId="33" fillId="7" borderId="29" xfId="0" applyFont="1" applyFill="1" applyBorder="1" applyAlignment="1">
      <alignment horizontal="center" vertical="center" wrapText="1" readingOrder="1"/>
    </xf>
    <xf numFmtId="0" fontId="29" fillId="7" borderId="29" xfId="0" applyFont="1" applyFill="1" applyBorder="1" applyAlignment="1">
      <alignment horizontal="left" vertical="center" wrapText="1" readingOrder="1"/>
    </xf>
    <xf numFmtId="0" fontId="34" fillId="7" borderId="29" xfId="0" applyFont="1" applyFill="1" applyBorder="1" applyAlignment="1">
      <alignment horizontal="center" vertical="center" wrapText="1" readingOrder="1"/>
    </xf>
    <xf numFmtId="0" fontId="30" fillId="7" borderId="43" xfId="0" applyFont="1" applyFill="1" applyBorder="1" applyAlignment="1">
      <alignment horizontal="center" vertical="center" wrapText="1" readingOrder="2"/>
    </xf>
    <xf numFmtId="0" fontId="29" fillId="7" borderId="37" xfId="0" applyFont="1" applyFill="1" applyBorder="1" applyAlignment="1">
      <alignment horizontal="left" vertical="center" wrapText="1" readingOrder="1"/>
    </xf>
    <xf numFmtId="0" fontId="30" fillId="7" borderId="45" xfId="0" applyFont="1" applyFill="1" applyBorder="1" applyAlignment="1">
      <alignment horizontal="center" vertical="center" wrapText="1" readingOrder="2"/>
    </xf>
    <xf numFmtId="0" fontId="30" fillId="7" borderId="23" xfId="0" applyFont="1" applyFill="1" applyBorder="1" applyAlignment="1">
      <alignment horizontal="center" vertical="center" wrapText="1" readingOrder="1"/>
    </xf>
    <xf numFmtId="0" fontId="33" fillId="7" borderId="23" xfId="0" applyFont="1" applyFill="1" applyBorder="1" applyAlignment="1">
      <alignment horizontal="center" vertical="center" wrapText="1" readingOrder="1"/>
    </xf>
    <xf numFmtId="0" fontId="29" fillId="7" borderId="23" xfId="0" applyFont="1" applyFill="1" applyBorder="1" applyAlignment="1">
      <alignment horizontal="left" vertical="center" wrapText="1" readingOrder="1"/>
    </xf>
    <xf numFmtId="0" fontId="34" fillId="7" borderId="23" xfId="0" applyFont="1" applyFill="1" applyBorder="1" applyAlignment="1">
      <alignment horizontal="center" vertical="center" wrapText="1" readingOrder="1"/>
    </xf>
    <xf numFmtId="0" fontId="29" fillId="7" borderId="25" xfId="0" applyFont="1" applyFill="1" applyBorder="1" applyAlignment="1">
      <alignment horizontal="left" vertical="center" wrapText="1" readingOrder="1"/>
    </xf>
    <xf numFmtId="0" fontId="30" fillId="7" borderId="41" xfId="0" applyFont="1" applyFill="1" applyBorder="1" applyAlignment="1">
      <alignment horizontal="center" vertical="center" wrapText="1" readingOrder="2"/>
    </xf>
    <xf numFmtId="10" fontId="72" fillId="7" borderId="25" xfId="0" applyNumberFormat="1" applyFont="1" applyFill="1" applyBorder="1" applyAlignment="1">
      <alignment horizontal="center" vertical="center" wrapText="1" readingOrder="1"/>
    </xf>
    <xf numFmtId="10" fontId="70" fillId="7" borderId="29" xfId="0" applyNumberFormat="1" applyFont="1" applyFill="1" applyBorder="1" applyAlignment="1">
      <alignment horizontal="center" vertical="center" wrapText="1" readingOrder="1"/>
    </xf>
    <xf numFmtId="10" fontId="72" fillId="7" borderId="42" xfId="0" applyNumberFormat="1" applyFont="1" applyFill="1" applyBorder="1" applyAlignment="1">
      <alignment horizontal="center" vertical="center" wrapText="1" readingOrder="1"/>
    </xf>
    <xf numFmtId="3" fontId="73" fillId="7" borderId="13" xfId="0" applyNumberFormat="1" applyFont="1" applyFill="1" applyBorder="1" applyAlignment="1">
      <alignment horizontal="center" vertical="center" wrapText="1"/>
    </xf>
    <xf numFmtId="0" fontId="58" fillId="10" borderId="21" xfId="0" applyFont="1" applyFill="1" applyBorder="1" applyAlignment="1">
      <alignment horizontal="center" vertical="center" wrapText="1" readingOrder="2"/>
    </xf>
    <xf numFmtId="0" fontId="58" fillId="10" borderId="36" xfId="0" applyFont="1" applyFill="1" applyBorder="1" applyAlignment="1">
      <alignment horizontal="center" vertical="center" readingOrder="2"/>
    </xf>
    <xf numFmtId="0" fontId="30" fillId="9" borderId="29" xfId="0" applyFont="1" applyFill="1" applyBorder="1" applyAlignment="1">
      <alignment horizontal="center" vertical="center" readingOrder="2"/>
    </xf>
    <xf numFmtId="0" fontId="49" fillId="7" borderId="29" xfId="0" applyFont="1" applyFill="1" applyBorder="1" applyAlignment="1">
      <alignment horizontal="center" vertical="center" readingOrder="2"/>
    </xf>
    <xf numFmtId="0" fontId="49" fillId="7" borderId="37" xfId="0" applyFont="1" applyFill="1" applyBorder="1" applyAlignment="1">
      <alignment horizontal="center" vertical="center" readingOrder="2"/>
    </xf>
    <xf numFmtId="0" fontId="58" fillId="10" borderId="41" xfId="0" applyFont="1" applyFill="1" applyBorder="1" applyAlignment="1">
      <alignment horizontal="center" vertical="center" wrapText="1" readingOrder="2"/>
    </xf>
    <xf numFmtId="0" fontId="10" fillId="10" borderId="21" xfId="0" applyFont="1" applyFill="1" applyBorder="1" applyAlignment="1">
      <alignment vertical="center"/>
    </xf>
    <xf numFmtId="0" fontId="30" fillId="9" borderId="23" xfId="0" applyFont="1" applyFill="1" applyBorder="1" applyAlignment="1">
      <alignment horizontal="center" vertical="center" readingOrder="2"/>
    </xf>
    <xf numFmtId="0" fontId="49" fillId="7" borderId="23" xfId="0" applyFont="1" applyFill="1" applyBorder="1" applyAlignment="1">
      <alignment horizontal="center" vertical="center" readingOrder="2"/>
    </xf>
    <xf numFmtId="0" fontId="49" fillId="7" borderId="25" xfId="0" applyFont="1" applyFill="1" applyBorder="1" applyAlignment="1">
      <alignment horizontal="center" vertical="center" readingOrder="2"/>
    </xf>
    <xf numFmtId="0" fontId="21" fillId="0" borderId="0" xfId="8" applyFont="1" applyAlignment="1">
      <alignment horizontal="center"/>
    </xf>
    <xf numFmtId="0" fontId="73" fillId="0" borderId="0" xfId="8" applyFont="1"/>
    <xf numFmtId="0" fontId="10" fillId="10" borderId="0" xfId="0" applyFont="1" applyFill="1" applyBorder="1" applyAlignment="1">
      <alignment vertical="center" wrapText="1"/>
    </xf>
    <xf numFmtId="0" fontId="0" fillId="0" borderId="0" xfId="0" applyBorder="1" applyAlignment="1"/>
    <xf numFmtId="0" fontId="61" fillId="13" borderId="35" xfId="13" applyFont="1" applyFill="1" applyBorder="1" applyAlignment="1">
      <alignment horizontal="right" vertical="center" wrapText="1"/>
    </xf>
    <xf numFmtId="0" fontId="42" fillId="7" borderId="23" xfId="0" applyFont="1" applyFill="1" applyBorder="1" applyAlignment="1">
      <alignment horizontal="center" vertical="center" wrapText="1" readingOrder="2"/>
    </xf>
    <xf numFmtId="0" fontId="25" fillId="7" borderId="25" xfId="0" applyFont="1" applyFill="1" applyBorder="1" applyAlignment="1">
      <alignment horizontal="center" vertical="center" wrapText="1" readingOrder="2"/>
    </xf>
    <xf numFmtId="0" fontId="25" fillId="7" borderId="21" xfId="0" applyFont="1" applyFill="1" applyBorder="1" applyAlignment="1">
      <alignment horizontal="center" vertical="center" wrapText="1" readingOrder="2"/>
    </xf>
    <xf numFmtId="0" fontId="13" fillId="2" borderId="0" xfId="0" applyFont="1" applyFill="1" applyBorder="1" applyAlignment="1">
      <alignment horizontal="center" vertical="center" wrapText="1"/>
    </xf>
    <xf numFmtId="0" fontId="49" fillId="7" borderId="23" xfId="0" applyFont="1" applyFill="1" applyBorder="1" applyAlignment="1">
      <alignment horizontal="center" vertical="center" wrapText="1" readingOrder="2"/>
    </xf>
    <xf numFmtId="0" fontId="52" fillId="10" borderId="23" xfId="0" applyFont="1" applyFill="1" applyBorder="1" applyAlignment="1">
      <alignment horizontal="center" vertical="center" wrapText="1" readingOrder="1"/>
    </xf>
    <xf numFmtId="0" fontId="25" fillId="7" borderId="23" xfId="0" applyFont="1" applyFill="1" applyBorder="1" applyAlignment="1">
      <alignment horizontal="center" vertical="center" wrapText="1" readingOrder="2"/>
    </xf>
    <xf numFmtId="0" fontId="30" fillId="7" borderId="23" xfId="0" applyFont="1" applyFill="1" applyBorder="1" applyAlignment="1">
      <alignment horizontal="center" vertical="center" wrapText="1" readingOrder="2"/>
    </xf>
    <xf numFmtId="0" fontId="30" fillId="7" borderId="25" xfId="0" applyFont="1" applyFill="1" applyBorder="1" applyAlignment="1">
      <alignment horizontal="center" vertical="center" wrapText="1" readingOrder="2"/>
    </xf>
    <xf numFmtId="3" fontId="70" fillId="7" borderId="0" xfId="0" applyNumberFormat="1" applyFont="1" applyFill="1" applyBorder="1" applyAlignment="1">
      <alignment horizontal="center" vertical="center" wrapText="1" readingOrder="1"/>
    </xf>
    <xf numFmtId="3" fontId="71" fillId="10" borderId="3" xfId="0" applyNumberFormat="1" applyFont="1" applyFill="1" applyBorder="1" applyAlignment="1">
      <alignment horizontal="center" vertical="center" wrapText="1" readingOrder="1"/>
    </xf>
    <xf numFmtId="0" fontId="50" fillId="10" borderId="23" xfId="0" applyFont="1" applyFill="1" applyBorder="1" applyAlignment="1">
      <alignment horizontal="center" vertical="center" wrapText="1" readingOrder="2"/>
    </xf>
    <xf numFmtId="0" fontId="50" fillId="10" borderId="0" xfId="0" applyFont="1" applyFill="1" applyBorder="1" applyAlignment="1">
      <alignment horizontal="center" vertical="center" wrapText="1" readingOrder="2"/>
    </xf>
    <xf numFmtId="0" fontId="70" fillId="7" borderId="0" xfId="0" applyFont="1" applyFill="1" applyBorder="1" applyAlignment="1">
      <alignment horizontal="center" vertical="center" wrapText="1" readingOrder="1"/>
    </xf>
    <xf numFmtId="0" fontId="30" fillId="7" borderId="21" xfId="0" applyFont="1" applyFill="1" applyBorder="1" applyAlignment="1">
      <alignment horizontal="center" vertical="center" wrapText="1" readingOrder="2"/>
    </xf>
    <xf numFmtId="0" fontId="13" fillId="2" borderId="0" xfId="0" applyFont="1" applyFill="1" applyBorder="1" applyAlignment="1">
      <alignment horizontal="center" vertical="center" wrapText="1"/>
    </xf>
    <xf numFmtId="10" fontId="70" fillId="7" borderId="13" xfId="0" applyNumberFormat="1" applyFont="1" applyFill="1" applyBorder="1" applyAlignment="1">
      <alignment horizontal="center" vertical="center" wrapText="1" readingOrder="1"/>
    </xf>
    <xf numFmtId="10" fontId="70" fillId="7" borderId="26" xfId="0" applyNumberFormat="1" applyFont="1" applyFill="1" applyBorder="1" applyAlignment="1">
      <alignment horizontal="center" vertical="center" wrapText="1" readingOrder="1"/>
    </xf>
    <xf numFmtId="0" fontId="30" fillId="7" borderId="23" xfId="0" applyFont="1" applyFill="1" applyBorder="1" applyAlignment="1">
      <alignment horizontal="center" vertical="center" wrapText="1" readingOrder="2"/>
    </xf>
    <xf numFmtId="0" fontId="30" fillId="7" borderId="25" xfId="0" applyFont="1" applyFill="1" applyBorder="1" applyAlignment="1">
      <alignment horizontal="center" vertical="center" wrapText="1" readingOrder="2"/>
    </xf>
    <xf numFmtId="0" fontId="12" fillId="4" borderId="0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 wrapText="1"/>
    </xf>
    <xf numFmtId="0" fontId="50" fillId="10" borderId="13" xfId="0" applyFont="1" applyFill="1" applyBorder="1" applyAlignment="1">
      <alignment horizontal="center" vertical="center" wrapText="1" readingOrder="2"/>
    </xf>
    <xf numFmtId="0" fontId="40" fillId="10" borderId="13" xfId="0" applyFont="1" applyFill="1" applyBorder="1" applyAlignment="1">
      <alignment horizontal="center" wrapText="1"/>
    </xf>
    <xf numFmtId="10" fontId="80" fillId="7" borderId="13" xfId="0" applyNumberFormat="1" applyFont="1" applyFill="1" applyBorder="1" applyAlignment="1">
      <alignment horizontal="center" vertical="center" wrapText="1" readingOrder="1"/>
    </xf>
    <xf numFmtId="0" fontId="15" fillId="3" borderId="46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3" fontId="9" fillId="4" borderId="0" xfId="0" applyNumberFormat="1" applyFont="1" applyFill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40" fillId="10" borderId="21" xfId="0" applyFont="1" applyFill="1" applyBorder="1" applyAlignment="1">
      <alignment horizontal="center" wrapText="1"/>
    </xf>
    <xf numFmtId="0" fontId="40" fillId="10" borderId="4" xfId="0" applyFont="1" applyFill="1" applyBorder="1" applyAlignment="1">
      <alignment horizontal="center" wrapText="1"/>
    </xf>
    <xf numFmtId="0" fontId="40" fillId="10" borderId="22" xfId="0" applyFont="1" applyFill="1" applyBorder="1" applyAlignment="1">
      <alignment horizontal="center" wrapText="1"/>
    </xf>
    <xf numFmtId="0" fontId="40" fillId="10" borderId="21" xfId="0" applyFont="1" applyFill="1" applyBorder="1" applyAlignment="1">
      <alignment horizontal="center" vertical="center" wrapText="1"/>
    </xf>
    <xf numFmtId="0" fontId="40" fillId="10" borderId="4" xfId="0" applyFont="1" applyFill="1" applyBorder="1" applyAlignment="1">
      <alignment horizontal="center" vertical="center" wrapText="1"/>
    </xf>
    <xf numFmtId="0" fontId="40" fillId="10" borderId="22" xfId="0" applyFont="1" applyFill="1" applyBorder="1" applyAlignment="1">
      <alignment horizontal="center" vertical="center" wrapText="1"/>
    </xf>
    <xf numFmtId="0" fontId="40" fillId="10" borderId="36" xfId="0" applyFont="1" applyFill="1" applyBorder="1" applyAlignment="1">
      <alignment horizontal="center" vertical="center" wrapText="1"/>
    </xf>
    <xf numFmtId="0" fontId="50" fillId="10" borderId="36" xfId="0" applyFont="1" applyFill="1" applyBorder="1" applyAlignment="1">
      <alignment horizontal="center" vertical="center" readingOrder="2"/>
    </xf>
    <xf numFmtId="0" fontId="28" fillId="9" borderId="40" xfId="0" applyFont="1" applyFill="1" applyBorder="1" applyAlignment="1">
      <alignment horizontal="center" vertical="center" wrapText="1" readingOrder="2"/>
    </xf>
    <xf numFmtId="0" fontId="52" fillId="10" borderId="47" xfId="0" applyFont="1" applyFill="1" applyBorder="1" applyAlignment="1">
      <alignment horizontal="center" vertical="center" wrapText="1" readingOrder="1"/>
    </xf>
    <xf numFmtId="3" fontId="70" fillId="7" borderId="0" xfId="0" applyNumberFormat="1" applyFont="1" applyFill="1" applyBorder="1" applyAlignment="1">
      <alignment horizontal="center" vertical="center" wrapText="1" readingOrder="2"/>
    </xf>
    <xf numFmtId="0" fontId="51" fillId="9" borderId="4" xfId="0" applyFont="1" applyFill="1" applyBorder="1" applyAlignment="1">
      <alignment horizontal="center" vertical="center" wrapText="1" readingOrder="1"/>
    </xf>
    <xf numFmtId="10" fontId="70" fillId="7" borderId="13" xfId="0" applyNumberFormat="1" applyFont="1" applyFill="1" applyBorder="1" applyAlignment="1">
      <alignment horizontal="center" vertical="center" wrapText="1" readingOrder="1"/>
    </xf>
    <xf numFmtId="10" fontId="70" fillId="7" borderId="26" xfId="0" applyNumberFormat="1" applyFont="1" applyFill="1" applyBorder="1" applyAlignment="1">
      <alignment horizontal="center" vertical="center" wrapText="1" readingOrder="1"/>
    </xf>
    <xf numFmtId="10" fontId="70" fillId="7" borderId="22" xfId="0" applyNumberFormat="1" applyFont="1" applyFill="1" applyBorder="1" applyAlignment="1">
      <alignment horizontal="center" vertical="center" wrapText="1" readingOrder="1"/>
    </xf>
    <xf numFmtId="0" fontId="12" fillId="4" borderId="0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 wrapText="1"/>
    </xf>
    <xf numFmtId="3" fontId="70" fillId="7" borderId="0" xfId="0" applyNumberFormat="1" applyFont="1" applyFill="1" applyBorder="1" applyAlignment="1">
      <alignment horizontal="center" vertical="center" wrapText="1" readingOrder="1"/>
    </xf>
    <xf numFmtId="0" fontId="70" fillId="7" borderId="0" xfId="0" applyFont="1" applyFill="1" applyBorder="1" applyAlignment="1">
      <alignment horizontal="center" vertical="center" wrapText="1" readingOrder="1"/>
    </xf>
    <xf numFmtId="10" fontId="80" fillId="7" borderId="0" xfId="0" applyNumberFormat="1" applyFont="1" applyFill="1" applyBorder="1" applyAlignment="1">
      <alignment horizontal="center" vertical="center" wrapText="1" readingOrder="1"/>
    </xf>
    <xf numFmtId="3" fontId="77" fillId="7" borderId="0" xfId="0" applyNumberFormat="1" applyFont="1" applyFill="1" applyBorder="1" applyAlignment="1">
      <alignment horizontal="center" vertical="center" wrapText="1"/>
    </xf>
    <xf numFmtId="10" fontId="77" fillId="7" borderId="0" xfId="7" applyNumberFormat="1" applyFont="1" applyFill="1" applyBorder="1" applyAlignment="1">
      <alignment horizontal="center" vertical="center" wrapText="1"/>
    </xf>
    <xf numFmtId="0" fontId="22" fillId="9" borderId="21" xfId="0" applyFont="1" applyFill="1" applyBorder="1" applyAlignment="1">
      <alignment horizontal="center" vertical="center" wrapText="1"/>
    </xf>
    <xf numFmtId="0" fontId="19" fillId="7" borderId="25" xfId="0" applyFont="1" applyFill="1" applyBorder="1" applyAlignment="1">
      <alignment horizontal="center" vertical="center" wrapText="1"/>
    </xf>
    <xf numFmtId="0" fontId="28" fillId="9" borderId="4" xfId="0" applyFont="1" applyFill="1" applyBorder="1" applyAlignment="1">
      <alignment horizontal="center" vertical="center" wrapText="1" readingOrder="2"/>
    </xf>
    <xf numFmtId="0" fontId="12" fillId="4" borderId="0" xfId="0" applyFont="1" applyFill="1" applyBorder="1" applyAlignment="1">
      <alignment horizontal="center" vertical="center" wrapText="1"/>
    </xf>
    <xf numFmtId="0" fontId="31" fillId="10" borderId="0" xfId="0" applyFont="1" applyFill="1" applyBorder="1" applyAlignment="1">
      <alignment horizontal="center" vertical="center" wrapText="1" readingOrder="2"/>
    </xf>
    <xf numFmtId="3" fontId="70" fillId="7" borderId="0" xfId="0" applyNumberFormat="1" applyFont="1" applyFill="1" applyBorder="1" applyAlignment="1">
      <alignment horizontal="center" vertical="center" wrapText="1" readingOrder="1"/>
    </xf>
    <xf numFmtId="0" fontId="51" fillId="9" borderId="4" xfId="0" applyFont="1" applyFill="1" applyBorder="1" applyAlignment="1">
      <alignment horizontal="center" vertical="center" wrapText="1" readingOrder="2"/>
    </xf>
    <xf numFmtId="10" fontId="72" fillId="7" borderId="48" xfId="0" applyNumberFormat="1" applyFont="1" applyFill="1" applyBorder="1" applyAlignment="1">
      <alignment horizontal="center" vertical="center" wrapText="1" readingOrder="1"/>
    </xf>
    <xf numFmtId="10" fontId="72" fillId="7" borderId="24" xfId="0" applyNumberFormat="1" applyFont="1" applyFill="1" applyBorder="1" applyAlignment="1">
      <alignment horizontal="center" vertical="center" wrapText="1" readingOrder="1"/>
    </xf>
    <xf numFmtId="0" fontId="28" fillId="9" borderId="4" xfId="0" applyFont="1" applyFill="1" applyBorder="1" applyAlignment="1">
      <alignment vertical="center" wrapText="1" readingOrder="2"/>
    </xf>
    <xf numFmtId="0" fontId="28" fillId="9" borderId="22" xfId="0" applyFont="1" applyFill="1" applyBorder="1" applyAlignment="1">
      <alignment vertical="center" wrapText="1" readingOrder="2"/>
    </xf>
    <xf numFmtId="0" fontId="28" fillId="9" borderId="4" xfId="0" applyFont="1" applyFill="1" applyBorder="1" applyAlignment="1">
      <alignment horizontal="center" vertical="center" wrapText="1" readingOrder="2"/>
    </xf>
    <xf numFmtId="0" fontId="28" fillId="9" borderId="22" xfId="0" applyFont="1" applyFill="1" applyBorder="1" applyAlignment="1">
      <alignment horizontal="center" vertical="center" wrapText="1" readingOrder="2"/>
    </xf>
    <xf numFmtId="0" fontId="28" fillId="9" borderId="21" xfId="0" applyFont="1" applyFill="1" applyBorder="1" applyAlignment="1">
      <alignment horizontal="center" vertical="center" wrapText="1" readingOrder="2"/>
    </xf>
    <xf numFmtId="0" fontId="25" fillId="7" borderId="21" xfId="0" applyFont="1" applyFill="1" applyBorder="1" applyAlignment="1">
      <alignment horizontal="center" vertical="center" wrapText="1" readingOrder="2"/>
    </xf>
    <xf numFmtId="0" fontId="25" fillId="7" borderId="25" xfId="0" applyFont="1" applyFill="1" applyBorder="1" applyAlignment="1">
      <alignment horizontal="center" vertical="center" wrapText="1" readingOrder="2"/>
    </xf>
    <xf numFmtId="0" fontId="30" fillId="7" borderId="21" xfId="0" applyFont="1" applyFill="1" applyBorder="1" applyAlignment="1">
      <alignment horizontal="center" vertical="center" wrapText="1" readingOrder="2"/>
    </xf>
    <xf numFmtId="0" fontId="13" fillId="2" borderId="0" xfId="0" applyFont="1" applyFill="1" applyBorder="1" applyAlignment="1">
      <alignment horizontal="center" vertical="center" wrapText="1"/>
    </xf>
    <xf numFmtId="10" fontId="72" fillId="7" borderId="22" xfId="0" applyNumberFormat="1" applyFont="1" applyFill="1" applyBorder="1" applyAlignment="1">
      <alignment horizontal="center" vertical="center" wrapText="1" readingOrder="1"/>
    </xf>
    <xf numFmtId="10" fontId="72" fillId="7" borderId="13" xfId="0" applyNumberFormat="1" applyFont="1" applyFill="1" applyBorder="1" applyAlignment="1">
      <alignment horizontal="center" vertical="center" wrapText="1" readingOrder="1"/>
    </xf>
    <xf numFmtId="10" fontId="70" fillId="7" borderId="13" xfId="0" applyNumberFormat="1" applyFont="1" applyFill="1" applyBorder="1" applyAlignment="1">
      <alignment horizontal="center" vertical="center" wrapText="1" readingOrder="1"/>
    </xf>
    <xf numFmtId="10" fontId="70" fillId="7" borderId="26" xfId="0" applyNumberFormat="1" applyFont="1" applyFill="1" applyBorder="1" applyAlignment="1">
      <alignment horizontal="center" vertical="center" wrapText="1" readingOrder="1"/>
    </xf>
    <xf numFmtId="0" fontId="25" fillId="7" borderId="23" xfId="0" applyFont="1" applyFill="1" applyBorder="1" applyAlignment="1">
      <alignment horizontal="center" vertical="center" wrapText="1" readingOrder="2"/>
    </xf>
    <xf numFmtId="0" fontId="30" fillId="7" borderId="23" xfId="0" applyFont="1" applyFill="1" applyBorder="1" applyAlignment="1">
      <alignment horizontal="center" vertical="center" wrapText="1" readingOrder="2"/>
    </xf>
    <xf numFmtId="0" fontId="30" fillId="7" borderId="25" xfId="0" applyFont="1" applyFill="1" applyBorder="1" applyAlignment="1">
      <alignment horizontal="center" vertical="center" wrapText="1" readingOrder="2"/>
    </xf>
    <xf numFmtId="0" fontId="12" fillId="4" borderId="0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 wrapText="1"/>
    </xf>
    <xf numFmtId="3" fontId="70" fillId="7" borderId="0" xfId="0" applyNumberFormat="1" applyFont="1" applyFill="1" applyBorder="1" applyAlignment="1">
      <alignment horizontal="center" vertical="center" wrapText="1" readingOrder="1"/>
    </xf>
    <xf numFmtId="1" fontId="70" fillId="7" borderId="0" xfId="0" applyNumberFormat="1" applyFont="1" applyFill="1" applyBorder="1" applyAlignment="1">
      <alignment horizontal="center" vertical="center" wrapText="1" readingOrder="1"/>
    </xf>
    <xf numFmtId="0" fontId="49" fillId="7" borderId="25" xfId="0" applyFont="1" applyFill="1" applyBorder="1" applyAlignment="1">
      <alignment horizontal="center" vertical="center" wrapText="1" readingOrder="2"/>
    </xf>
    <xf numFmtId="0" fontId="53" fillId="10" borderId="26" xfId="0" applyFont="1" applyFill="1" applyBorder="1" applyAlignment="1">
      <alignment horizontal="center" vertical="center" wrapText="1" readingOrder="2"/>
    </xf>
    <xf numFmtId="0" fontId="32" fillId="7" borderId="47" xfId="0" applyFont="1" applyFill="1" applyBorder="1" applyAlignment="1">
      <alignment horizontal="center" vertical="center" wrapText="1" readingOrder="1"/>
    </xf>
    <xf numFmtId="0" fontId="32" fillId="7" borderId="25" xfId="0" applyFont="1" applyFill="1" applyBorder="1" applyAlignment="1">
      <alignment horizontal="center" vertical="center" wrapText="1" readingOrder="1"/>
    </xf>
    <xf numFmtId="0" fontId="42" fillId="7" borderId="41" xfId="0" applyFont="1" applyFill="1" applyBorder="1" applyAlignment="1">
      <alignment horizontal="center" vertical="center" wrapText="1" readingOrder="2"/>
    </xf>
    <xf numFmtId="3" fontId="72" fillId="7" borderId="6" xfId="0" applyNumberFormat="1" applyFont="1" applyFill="1" applyBorder="1" applyAlignment="1">
      <alignment horizontal="center" vertical="center" wrapText="1" readingOrder="1"/>
    </xf>
    <xf numFmtId="3" fontId="0" fillId="0" borderId="0" xfId="0" applyNumberFormat="1" applyAlignment="1">
      <alignment horizontal="center" vertical="center"/>
    </xf>
    <xf numFmtId="2" fontId="70" fillId="7" borderId="29" xfId="0" applyNumberFormat="1" applyFont="1" applyFill="1" applyBorder="1" applyAlignment="1">
      <alignment horizontal="center" vertical="center" wrapText="1" readingOrder="1"/>
    </xf>
    <xf numFmtId="0" fontId="53" fillId="10" borderId="29" xfId="0" applyFont="1" applyFill="1" applyBorder="1" applyAlignment="1">
      <alignment horizontal="center" vertical="center" wrapText="1" readingOrder="2"/>
    </xf>
    <xf numFmtId="0" fontId="53" fillId="10" borderId="23" xfId="0" applyFont="1" applyFill="1" applyBorder="1" applyAlignment="1">
      <alignment horizontal="center" vertical="center" wrapText="1" readingOrder="2"/>
    </xf>
    <xf numFmtId="0" fontId="10" fillId="0" borderId="0" xfId="0" applyFont="1" applyBorder="1" applyAlignment="1">
      <alignment horizontal="left"/>
    </xf>
    <xf numFmtId="0" fontId="84" fillId="4" borderId="2" xfId="0" applyFont="1" applyFill="1" applyBorder="1" applyAlignment="1">
      <alignment horizontal="center" vertical="center" wrapText="1"/>
    </xf>
    <xf numFmtId="3" fontId="85" fillId="4" borderId="0" xfId="0" applyNumberFormat="1" applyFont="1" applyFill="1" applyBorder="1" applyAlignment="1">
      <alignment horizontal="center" vertical="center" wrapText="1"/>
    </xf>
    <xf numFmtId="0" fontId="32" fillId="7" borderId="23" xfId="0" applyFont="1" applyFill="1" applyBorder="1" applyAlignment="1">
      <alignment horizontal="center" vertical="center" wrapText="1" readingOrder="1"/>
    </xf>
    <xf numFmtId="0" fontId="53" fillId="10" borderId="28" xfId="0" applyFont="1" applyFill="1" applyBorder="1" applyAlignment="1">
      <alignment horizontal="center" vertical="center" wrapText="1" readingOrder="2"/>
    </xf>
    <xf numFmtId="0" fontId="51" fillId="9" borderId="36" xfId="0" applyFont="1" applyFill="1" applyBorder="1" applyAlignment="1">
      <alignment horizontal="center" vertical="center" wrapText="1" readingOrder="1"/>
    </xf>
    <xf numFmtId="0" fontId="52" fillId="10" borderId="41" xfId="0" applyFont="1" applyFill="1" applyBorder="1" applyAlignment="1">
      <alignment horizontal="center" vertical="center" wrapText="1" readingOrder="1"/>
    </xf>
    <xf numFmtId="0" fontId="31" fillId="10" borderId="6" xfId="0" applyFont="1" applyFill="1" applyBorder="1" applyAlignment="1">
      <alignment horizontal="center" vertical="center" wrapText="1" readingOrder="2"/>
    </xf>
    <xf numFmtId="0" fontId="53" fillId="10" borderId="42" xfId="0" applyFont="1" applyFill="1" applyBorder="1" applyAlignment="1">
      <alignment horizontal="center" vertical="center" wrapText="1" readingOrder="2"/>
    </xf>
    <xf numFmtId="2" fontId="70" fillId="7" borderId="13" xfId="0" applyNumberFormat="1" applyFont="1" applyFill="1" applyBorder="1" applyAlignment="1">
      <alignment horizontal="center" vertical="center" wrapText="1" readingOrder="1"/>
    </xf>
    <xf numFmtId="0" fontId="42" fillId="7" borderId="6" xfId="0" applyFont="1" applyFill="1" applyBorder="1" applyAlignment="1">
      <alignment horizontal="center" vertical="center" wrapText="1" readingOrder="2"/>
    </xf>
    <xf numFmtId="0" fontId="32" fillId="7" borderId="29" xfId="0" applyFont="1" applyFill="1" applyBorder="1" applyAlignment="1">
      <alignment horizontal="center" vertical="center" wrapText="1" readingOrder="1"/>
    </xf>
    <xf numFmtId="0" fontId="32" fillId="7" borderId="37" xfId="0" applyFont="1" applyFill="1" applyBorder="1" applyAlignment="1">
      <alignment horizontal="center" vertical="center" wrapText="1" readingOrder="1"/>
    </xf>
    <xf numFmtId="10" fontId="70" fillId="7" borderId="25" xfId="0" applyNumberFormat="1" applyFont="1" applyFill="1" applyBorder="1" applyAlignment="1">
      <alignment horizontal="center" vertical="center" wrapText="1" readingOrder="1"/>
    </xf>
    <xf numFmtId="10" fontId="72" fillId="7" borderId="41" xfId="0" applyNumberFormat="1" applyFont="1" applyFill="1" applyBorder="1" applyAlignment="1">
      <alignment horizontal="center" vertical="center" wrapText="1" readingOrder="1"/>
    </xf>
    <xf numFmtId="2" fontId="78" fillId="3" borderId="0" xfId="0" applyNumberFormat="1" applyFont="1" applyFill="1" applyBorder="1" applyAlignment="1">
      <alignment horizontal="center" vertical="center" wrapText="1"/>
    </xf>
    <xf numFmtId="10" fontId="73" fillId="4" borderId="33" xfId="0" applyNumberFormat="1" applyFont="1" applyFill="1" applyBorder="1" applyAlignment="1">
      <alignment horizontal="center" vertical="center"/>
    </xf>
    <xf numFmtId="0" fontId="28" fillId="9" borderId="4" xfId="0" applyFont="1" applyFill="1" applyBorder="1" applyAlignment="1">
      <alignment horizontal="center" vertical="center" wrapText="1" readingOrder="2"/>
    </xf>
    <xf numFmtId="0" fontId="28" fillId="9" borderId="22" xfId="0" applyFont="1" applyFill="1" applyBorder="1" applyAlignment="1">
      <alignment horizontal="center" vertical="center" wrapText="1" readingOrder="2"/>
    </xf>
    <xf numFmtId="10" fontId="72" fillId="7" borderId="22" xfId="0" applyNumberFormat="1" applyFont="1" applyFill="1" applyBorder="1" applyAlignment="1">
      <alignment horizontal="center" vertical="center" wrapText="1" readingOrder="1"/>
    </xf>
    <xf numFmtId="10" fontId="72" fillId="7" borderId="13" xfId="0" applyNumberFormat="1" applyFont="1" applyFill="1" applyBorder="1" applyAlignment="1">
      <alignment horizontal="center" vertical="center" wrapText="1" readingOrder="1"/>
    </xf>
    <xf numFmtId="10" fontId="72" fillId="7" borderId="26" xfId="0" applyNumberFormat="1" applyFont="1" applyFill="1" applyBorder="1" applyAlignment="1">
      <alignment horizontal="center" vertical="center" wrapText="1" readingOrder="1"/>
    </xf>
    <xf numFmtId="10" fontId="70" fillId="7" borderId="13" xfId="0" applyNumberFormat="1" applyFont="1" applyFill="1" applyBorder="1" applyAlignment="1">
      <alignment horizontal="center" vertical="center" wrapText="1" readingOrder="1"/>
    </xf>
    <xf numFmtId="10" fontId="70" fillId="7" borderId="26" xfId="0" applyNumberFormat="1" applyFont="1" applyFill="1" applyBorder="1" applyAlignment="1">
      <alignment horizontal="center" vertical="center" wrapText="1" readingOrder="1"/>
    </xf>
    <xf numFmtId="0" fontId="53" fillId="10" borderId="13" xfId="0" applyFont="1" applyFill="1" applyBorder="1" applyAlignment="1">
      <alignment horizontal="center" vertical="center" wrapText="1" readingOrder="2"/>
    </xf>
    <xf numFmtId="0" fontId="25" fillId="7" borderId="23" xfId="0" applyFont="1" applyFill="1" applyBorder="1" applyAlignment="1">
      <alignment horizontal="center" vertical="center" wrapText="1" readingOrder="2"/>
    </xf>
    <xf numFmtId="0" fontId="52" fillId="10" borderId="23" xfId="0" applyFont="1" applyFill="1" applyBorder="1" applyAlignment="1">
      <alignment horizontal="center" vertical="center" wrapText="1" readingOrder="1"/>
    </xf>
    <xf numFmtId="0" fontId="31" fillId="10" borderId="21" xfId="0" applyFont="1" applyFill="1" applyBorder="1" applyAlignment="1">
      <alignment horizontal="center" vertical="center" wrapText="1" readingOrder="2"/>
    </xf>
    <xf numFmtId="2" fontId="70" fillId="7" borderId="37" xfId="0" applyNumberFormat="1" applyFont="1" applyFill="1" applyBorder="1" applyAlignment="1">
      <alignment horizontal="center" vertical="center" wrapText="1" readingOrder="1"/>
    </xf>
    <xf numFmtId="3" fontId="87" fillId="7" borderId="0" xfId="0" applyNumberFormat="1" applyFont="1" applyFill="1" applyBorder="1" applyAlignment="1">
      <alignment horizontal="center" vertical="center" wrapText="1" readingOrder="1"/>
    </xf>
    <xf numFmtId="0" fontId="87" fillId="7" borderId="0" xfId="0" applyFont="1" applyFill="1" applyBorder="1" applyAlignment="1">
      <alignment horizontal="center" vertical="center" wrapText="1" readingOrder="1"/>
    </xf>
    <xf numFmtId="3" fontId="88" fillId="7" borderId="6" xfId="0" applyNumberFormat="1" applyFont="1" applyFill="1" applyBorder="1" applyAlignment="1">
      <alignment horizontal="center" vertical="center" wrapText="1" readingOrder="2"/>
    </xf>
    <xf numFmtId="0" fontId="49" fillId="7" borderId="36" xfId="0" applyFont="1" applyFill="1" applyBorder="1" applyAlignment="1">
      <alignment horizontal="center" vertical="center" wrapText="1" readingOrder="2"/>
    </xf>
    <xf numFmtId="0" fontId="49" fillId="7" borderId="29" xfId="0" applyFont="1" applyFill="1" applyBorder="1" applyAlignment="1">
      <alignment horizontal="center" vertical="center" wrapText="1" readingOrder="2"/>
    </xf>
    <xf numFmtId="0" fontId="49" fillId="7" borderId="37" xfId="0" applyFont="1" applyFill="1" applyBorder="1" applyAlignment="1">
      <alignment horizontal="center" vertical="center" wrapText="1" readingOrder="2"/>
    </xf>
    <xf numFmtId="3" fontId="87" fillId="7" borderId="21" xfId="0" applyNumberFormat="1" applyFont="1" applyFill="1" applyBorder="1" applyAlignment="1">
      <alignment horizontal="center" vertical="center" wrapText="1" readingOrder="1"/>
    </xf>
    <xf numFmtId="3" fontId="87" fillId="7" borderId="4" xfId="0" applyNumberFormat="1" applyFont="1" applyFill="1" applyBorder="1" applyAlignment="1">
      <alignment horizontal="center" vertical="center" wrapText="1" readingOrder="1"/>
    </xf>
    <xf numFmtId="3" fontId="87" fillId="7" borderId="23" xfId="0" applyNumberFormat="1" applyFont="1" applyFill="1" applyBorder="1" applyAlignment="1">
      <alignment horizontal="center" vertical="center" wrapText="1" readingOrder="1"/>
    </xf>
    <xf numFmtId="3" fontId="87" fillId="7" borderId="25" xfId="0" applyNumberFormat="1" applyFont="1" applyFill="1" applyBorder="1" applyAlignment="1">
      <alignment horizontal="center" vertical="center" wrapText="1" readingOrder="1"/>
    </xf>
    <xf numFmtId="3" fontId="87" fillId="7" borderId="3" xfId="0" applyNumberFormat="1" applyFont="1" applyFill="1" applyBorder="1" applyAlignment="1">
      <alignment horizontal="center" vertical="center" wrapText="1" readingOrder="1"/>
    </xf>
    <xf numFmtId="0" fontId="31" fillId="10" borderId="28" xfId="0" applyFont="1" applyFill="1" applyBorder="1" applyAlignment="1">
      <alignment horizontal="center" vertical="center" wrapText="1" readingOrder="2"/>
    </xf>
    <xf numFmtId="0" fontId="10" fillId="10" borderId="28" xfId="0" applyFont="1" applyFill="1" applyBorder="1" applyAlignment="1">
      <alignment vertical="center" wrapText="1"/>
    </xf>
    <xf numFmtId="0" fontId="49" fillId="7" borderId="21" xfId="0" applyFont="1" applyFill="1" applyBorder="1" applyAlignment="1">
      <alignment horizontal="center" vertical="center" wrapText="1" readingOrder="2"/>
    </xf>
    <xf numFmtId="0" fontId="31" fillId="10" borderId="42" xfId="0" applyFont="1" applyFill="1" applyBorder="1" applyAlignment="1">
      <alignment horizontal="center" vertical="center" wrapText="1" readingOrder="2"/>
    </xf>
    <xf numFmtId="0" fontId="28" fillId="9" borderId="28" xfId="0" applyFont="1" applyFill="1" applyBorder="1" applyAlignment="1">
      <alignment horizontal="center" vertical="center" wrapText="1" readingOrder="2"/>
    </xf>
    <xf numFmtId="3" fontId="79" fillId="7" borderId="0" xfId="0" applyNumberFormat="1" applyFont="1" applyFill="1" applyBorder="1" applyAlignment="1">
      <alignment horizontal="center" vertical="center" wrapText="1"/>
    </xf>
    <xf numFmtId="0" fontId="10" fillId="9" borderId="4" xfId="0" applyFont="1" applyFill="1" applyBorder="1" applyAlignment="1">
      <alignment horizontal="center" vertical="center" wrapText="1"/>
    </xf>
    <xf numFmtId="0" fontId="18" fillId="7" borderId="25" xfId="0" applyFont="1" applyFill="1" applyBorder="1" applyAlignment="1">
      <alignment horizontal="center" vertical="center" wrapText="1"/>
    </xf>
    <xf numFmtId="3" fontId="75" fillId="7" borderId="3" xfId="0" applyNumberFormat="1" applyFont="1" applyFill="1" applyBorder="1" applyAlignment="1">
      <alignment horizontal="center" vertical="center" wrapText="1"/>
    </xf>
    <xf numFmtId="3" fontId="75" fillId="7" borderId="26" xfId="0" applyNumberFormat="1" applyFont="1" applyFill="1" applyBorder="1" applyAlignment="1">
      <alignment horizontal="center" vertical="center" wrapText="1"/>
    </xf>
    <xf numFmtId="3" fontId="70" fillId="7" borderId="6" xfId="0" applyNumberFormat="1" applyFont="1" applyFill="1" applyBorder="1" applyAlignment="1">
      <alignment horizontal="center" vertical="center" wrapText="1" readingOrder="1"/>
    </xf>
    <xf numFmtId="0" fontId="31" fillId="10" borderId="3" xfId="0" applyFont="1" applyFill="1" applyBorder="1" applyAlignment="1">
      <alignment horizontal="center" vertical="center" wrapText="1" readingOrder="2"/>
    </xf>
    <xf numFmtId="3" fontId="73" fillId="7" borderId="0" xfId="12" applyNumberFormat="1" applyFont="1" applyFill="1" applyBorder="1" applyAlignment="1">
      <alignment horizontal="center" vertical="center" wrapText="1"/>
    </xf>
    <xf numFmtId="3" fontId="70" fillId="7" borderId="23" xfId="0" applyNumberFormat="1" applyFont="1" applyFill="1" applyBorder="1" applyAlignment="1">
      <alignment horizontal="center" vertical="center" wrapText="1" readingOrder="2"/>
    </xf>
    <xf numFmtId="0" fontId="10" fillId="9" borderId="4" xfId="0" applyFont="1" applyFill="1" applyBorder="1" applyAlignment="1">
      <alignment vertical="center" wrapText="1"/>
    </xf>
    <xf numFmtId="0" fontId="10" fillId="7" borderId="0" xfId="0" applyFont="1" applyFill="1" applyBorder="1" applyAlignment="1">
      <alignment vertical="center" wrapText="1"/>
    </xf>
    <xf numFmtId="0" fontId="69" fillId="7" borderId="0" xfId="0" applyFont="1" applyFill="1" applyBorder="1" applyAlignment="1">
      <alignment horizontal="center" vertical="center" wrapText="1" readingOrder="2"/>
    </xf>
    <xf numFmtId="0" fontId="31" fillId="10" borderId="41" xfId="0" applyFont="1" applyFill="1" applyBorder="1" applyAlignment="1">
      <alignment horizontal="center" vertical="center" wrapText="1" readingOrder="2"/>
    </xf>
    <xf numFmtId="0" fontId="31" fillId="10" borderId="25" xfId="0" applyFont="1" applyFill="1" applyBorder="1" applyAlignment="1">
      <alignment horizontal="center" vertical="center" wrapText="1" readingOrder="2"/>
    </xf>
    <xf numFmtId="10" fontId="70" fillId="7" borderId="21" xfId="0" applyNumberFormat="1" applyFont="1" applyFill="1" applyBorder="1" applyAlignment="1">
      <alignment horizontal="center" vertical="center" wrapText="1" readingOrder="1"/>
    </xf>
    <xf numFmtId="10" fontId="72" fillId="7" borderId="23" xfId="0" applyNumberFormat="1" applyFont="1" applyFill="1" applyBorder="1" applyAlignment="1">
      <alignment horizontal="center" vertical="center" wrapText="1" readingOrder="1"/>
    </xf>
    <xf numFmtId="0" fontId="10" fillId="10" borderId="41" xfId="0" applyFont="1" applyFill="1" applyBorder="1" applyAlignment="1">
      <alignment vertical="center" wrapText="1"/>
    </xf>
    <xf numFmtId="0" fontId="53" fillId="10" borderId="22" xfId="0" applyFont="1" applyFill="1" applyBorder="1" applyAlignment="1">
      <alignment horizontal="center" vertical="center" wrapText="1" readingOrder="2"/>
    </xf>
    <xf numFmtId="0" fontId="53" fillId="10" borderId="41" xfId="0" applyFont="1" applyFill="1" applyBorder="1" applyAlignment="1">
      <alignment horizontal="center" vertical="center" wrapText="1" readingOrder="2"/>
    </xf>
    <xf numFmtId="10" fontId="72" fillId="7" borderId="36" xfId="0" applyNumberFormat="1" applyFont="1" applyFill="1" applyBorder="1" applyAlignment="1">
      <alignment horizontal="center" vertical="center" wrapText="1" readingOrder="1"/>
    </xf>
    <xf numFmtId="10" fontId="72" fillId="7" borderId="29" xfId="0" applyNumberFormat="1" applyFont="1" applyFill="1" applyBorder="1" applyAlignment="1">
      <alignment horizontal="center" vertical="center" wrapText="1" readingOrder="1"/>
    </xf>
    <xf numFmtId="10" fontId="72" fillId="7" borderId="37" xfId="0" applyNumberFormat="1" applyFont="1" applyFill="1" applyBorder="1" applyAlignment="1">
      <alignment horizontal="center" vertical="center" wrapText="1" readingOrder="1"/>
    </xf>
    <xf numFmtId="2" fontId="80" fillId="7" borderId="42" xfId="0" applyNumberFormat="1" applyFont="1" applyFill="1" applyBorder="1" applyAlignment="1">
      <alignment horizontal="center" vertical="center" wrapText="1" readingOrder="1"/>
    </xf>
    <xf numFmtId="0" fontId="10" fillId="10" borderId="6" xfId="0" applyFont="1" applyFill="1" applyBorder="1" applyAlignment="1">
      <alignment vertical="center" wrapText="1"/>
    </xf>
    <xf numFmtId="3" fontId="70" fillId="7" borderId="13" xfId="0" applyNumberFormat="1" applyFont="1" applyFill="1" applyBorder="1" applyAlignment="1">
      <alignment horizontal="center" vertical="center" wrapText="1" readingOrder="2"/>
    </xf>
    <xf numFmtId="0" fontId="30" fillId="9" borderId="21" xfId="0" applyFont="1" applyFill="1" applyBorder="1" applyAlignment="1">
      <alignment horizontal="center" vertical="center" wrapText="1" readingOrder="2"/>
    </xf>
    <xf numFmtId="0" fontId="69" fillId="7" borderId="13" xfId="0" applyFont="1" applyFill="1" applyBorder="1" applyAlignment="1">
      <alignment horizontal="center" vertical="center" wrapText="1" readingOrder="2"/>
    </xf>
    <xf numFmtId="0" fontId="10" fillId="7" borderId="6" xfId="0" applyFont="1" applyFill="1" applyBorder="1" applyAlignment="1">
      <alignment vertical="center" wrapText="1"/>
    </xf>
    <xf numFmtId="0" fontId="10" fillId="7" borderId="42" xfId="0" applyFont="1" applyFill="1" applyBorder="1" applyAlignment="1">
      <alignment vertical="center" wrapText="1"/>
    </xf>
    <xf numFmtId="3" fontId="77" fillId="7" borderId="41" xfId="0" applyNumberFormat="1" applyFont="1" applyFill="1" applyBorder="1" applyAlignment="1">
      <alignment horizontal="center" vertical="center" wrapText="1" readingOrder="2"/>
    </xf>
    <xf numFmtId="3" fontId="77" fillId="7" borderId="42" xfId="0" applyNumberFormat="1" applyFont="1" applyFill="1" applyBorder="1" applyAlignment="1">
      <alignment horizontal="center" vertical="center" wrapText="1" readingOrder="2"/>
    </xf>
    <xf numFmtId="0" fontId="83" fillId="7" borderId="41" xfId="0" applyFont="1" applyFill="1" applyBorder="1" applyAlignment="1">
      <alignment horizontal="center" vertical="center" wrapText="1" readingOrder="2"/>
    </xf>
    <xf numFmtId="3" fontId="22" fillId="4" borderId="13" xfId="0" applyNumberFormat="1" applyFont="1" applyFill="1" applyBorder="1" applyAlignment="1">
      <alignment horizontal="center" vertical="center" wrapText="1"/>
    </xf>
    <xf numFmtId="3" fontId="7" fillId="4" borderId="13" xfId="0" applyNumberFormat="1" applyFont="1" applyFill="1" applyBorder="1" applyAlignment="1">
      <alignment horizontal="center" vertical="center" wrapText="1"/>
    </xf>
    <xf numFmtId="3" fontId="8" fillId="4" borderId="26" xfId="0" applyNumberFormat="1" applyFont="1" applyFill="1" applyBorder="1" applyAlignment="1">
      <alignment horizontal="center" vertical="center" wrapText="1"/>
    </xf>
    <xf numFmtId="3" fontId="21" fillId="7" borderId="23" xfId="0" applyNumberFormat="1" applyFont="1" applyFill="1" applyBorder="1" applyAlignment="1">
      <alignment horizontal="center" vertical="center" wrapText="1"/>
    </xf>
    <xf numFmtId="3" fontId="22" fillId="7" borderId="0" xfId="0" applyNumberFormat="1" applyFont="1" applyFill="1" applyBorder="1" applyAlignment="1">
      <alignment horizontal="center" vertical="center" wrapText="1"/>
    </xf>
    <xf numFmtId="10" fontId="22" fillId="7" borderId="13" xfId="24" applyNumberFormat="1" applyFont="1" applyFill="1" applyBorder="1" applyAlignment="1">
      <alignment horizontal="center" vertical="center" wrapText="1"/>
    </xf>
    <xf numFmtId="3" fontId="22" fillId="7" borderId="23" xfId="0" applyNumberFormat="1" applyFont="1" applyFill="1" applyBorder="1" applyAlignment="1">
      <alignment horizontal="center" vertical="center" wrapText="1"/>
    </xf>
    <xf numFmtId="49" fontId="21" fillId="7" borderId="23" xfId="0" applyNumberFormat="1" applyFont="1" applyFill="1" applyBorder="1" applyAlignment="1">
      <alignment horizontal="center" vertical="center" wrapText="1"/>
    </xf>
    <xf numFmtId="49" fontId="21" fillId="7" borderId="25" xfId="0" applyNumberFormat="1" applyFont="1" applyFill="1" applyBorder="1" applyAlignment="1">
      <alignment horizontal="center" vertical="center" wrapText="1"/>
    </xf>
    <xf numFmtId="3" fontId="22" fillId="7" borderId="3" xfId="0" applyNumberFormat="1" applyFont="1" applyFill="1" applyBorder="1" applyAlignment="1">
      <alignment horizontal="center" vertical="center" wrapText="1"/>
    </xf>
    <xf numFmtId="10" fontId="22" fillId="7" borderId="26" xfId="24" applyNumberFormat="1" applyFont="1" applyFill="1" applyBorder="1" applyAlignment="1">
      <alignment horizontal="center" vertical="center" wrapText="1"/>
    </xf>
    <xf numFmtId="3" fontId="21" fillId="7" borderId="25" xfId="0" applyNumberFormat="1" applyFont="1" applyFill="1" applyBorder="1" applyAlignment="1">
      <alignment horizontal="center" vertical="center" wrapText="1"/>
    </xf>
    <xf numFmtId="3" fontId="22" fillId="7" borderId="25" xfId="0" applyNumberFormat="1" applyFont="1" applyFill="1" applyBorder="1" applyAlignment="1">
      <alignment horizontal="center" vertical="center" wrapText="1"/>
    </xf>
    <xf numFmtId="3" fontId="22" fillId="7" borderId="13" xfId="0" applyNumberFormat="1" applyFont="1" applyFill="1" applyBorder="1" applyAlignment="1">
      <alignment horizontal="center" vertical="center" wrapText="1"/>
    </xf>
    <xf numFmtId="3" fontId="22" fillId="7" borderId="26" xfId="0" applyNumberFormat="1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3" fontId="90" fillId="7" borderId="4" xfId="0" applyNumberFormat="1" applyFont="1" applyFill="1" applyBorder="1" applyAlignment="1">
      <alignment horizontal="center" vertical="center" wrapText="1" readingOrder="1"/>
    </xf>
    <xf numFmtId="3" fontId="90" fillId="7" borderId="22" xfId="0" applyNumberFormat="1" applyFont="1" applyFill="1" applyBorder="1" applyAlignment="1">
      <alignment horizontal="center" vertical="center" wrapText="1" readingOrder="1"/>
    </xf>
    <xf numFmtId="10" fontId="91" fillId="7" borderId="13" xfId="0" applyNumberFormat="1" applyFont="1" applyFill="1" applyBorder="1" applyAlignment="1">
      <alignment horizontal="center" vertical="center" wrapText="1" readingOrder="1"/>
    </xf>
    <xf numFmtId="3" fontId="90" fillId="7" borderId="0" xfId="0" applyNumberFormat="1" applyFont="1" applyFill="1" applyBorder="1" applyAlignment="1">
      <alignment horizontal="center" vertical="center" wrapText="1" readingOrder="1"/>
    </xf>
    <xf numFmtId="3" fontId="90" fillId="7" borderId="13" xfId="0" applyNumberFormat="1" applyFont="1" applyFill="1" applyBorder="1" applyAlignment="1">
      <alignment horizontal="center" vertical="center" wrapText="1" readingOrder="1"/>
    </xf>
    <xf numFmtId="3" fontId="90" fillId="7" borderId="3" xfId="0" applyNumberFormat="1" applyFont="1" applyFill="1" applyBorder="1" applyAlignment="1">
      <alignment horizontal="center" vertical="center" wrapText="1" readingOrder="1"/>
    </xf>
    <xf numFmtId="3" fontId="90" fillId="7" borderId="26" xfId="0" applyNumberFormat="1" applyFont="1" applyFill="1" applyBorder="1" applyAlignment="1">
      <alignment horizontal="center" vertical="center" wrapText="1" readingOrder="1"/>
    </xf>
    <xf numFmtId="10" fontId="91" fillId="7" borderId="36" xfId="0" applyNumberFormat="1" applyFont="1" applyFill="1" applyBorder="1" applyAlignment="1">
      <alignment horizontal="center" vertical="center" wrapText="1" readingOrder="1"/>
    </xf>
    <xf numFmtId="10" fontId="91" fillId="7" borderId="29" xfId="0" applyNumberFormat="1" applyFont="1" applyFill="1" applyBorder="1" applyAlignment="1">
      <alignment horizontal="center" vertical="center" wrapText="1" readingOrder="1"/>
    </xf>
    <xf numFmtId="10" fontId="91" fillId="7" borderId="37" xfId="0" applyNumberFormat="1" applyFont="1" applyFill="1" applyBorder="1" applyAlignment="1">
      <alignment horizontal="center" vertical="center" wrapText="1" readingOrder="1"/>
    </xf>
    <xf numFmtId="10" fontId="90" fillId="7" borderId="23" xfId="0" applyNumberFormat="1" applyFont="1" applyFill="1" applyBorder="1" applyAlignment="1">
      <alignment horizontal="center" vertical="center" wrapText="1" readingOrder="1"/>
    </xf>
    <xf numFmtId="10" fontId="90" fillId="7" borderId="25" xfId="0" applyNumberFormat="1" applyFont="1" applyFill="1" applyBorder="1" applyAlignment="1">
      <alignment horizontal="center" vertical="center" wrapText="1" readingOrder="1"/>
    </xf>
    <xf numFmtId="10" fontId="80" fillId="7" borderId="41" xfId="0" applyNumberFormat="1" applyFont="1" applyFill="1" applyBorder="1" applyAlignment="1">
      <alignment horizontal="center" vertical="center" wrapText="1" readingOrder="1"/>
    </xf>
    <xf numFmtId="10" fontId="80" fillId="7" borderId="28" xfId="0" applyNumberFormat="1" applyFont="1" applyFill="1" applyBorder="1" applyAlignment="1">
      <alignment horizontal="center" vertical="center" wrapText="1" readingOrder="1"/>
    </xf>
    <xf numFmtId="2" fontId="80" fillId="7" borderId="28" xfId="0" applyNumberFormat="1" applyFont="1" applyFill="1" applyBorder="1" applyAlignment="1">
      <alignment horizontal="center" vertical="center" wrapText="1" readingOrder="1"/>
    </xf>
    <xf numFmtId="10" fontId="91" fillId="7" borderId="21" xfId="0" applyNumberFormat="1" applyFont="1" applyFill="1" applyBorder="1" applyAlignment="1">
      <alignment horizontal="center" vertical="center" wrapText="1" readingOrder="1"/>
    </xf>
    <xf numFmtId="10" fontId="91" fillId="7" borderId="22" xfId="0" applyNumberFormat="1" applyFont="1" applyFill="1" applyBorder="1" applyAlignment="1">
      <alignment horizontal="center" vertical="center" wrapText="1" readingOrder="1"/>
    </xf>
    <xf numFmtId="10" fontId="91" fillId="7" borderId="23" xfId="0" applyNumberFormat="1" applyFont="1" applyFill="1" applyBorder="1" applyAlignment="1">
      <alignment horizontal="center" vertical="center" wrapText="1" readingOrder="1"/>
    </xf>
    <xf numFmtId="10" fontId="91" fillId="7" borderId="26" xfId="0" applyNumberFormat="1" applyFont="1" applyFill="1" applyBorder="1" applyAlignment="1">
      <alignment horizontal="center" vertical="center" wrapText="1" readingOrder="1"/>
    </xf>
    <xf numFmtId="10" fontId="80" fillId="7" borderId="42" xfId="0" applyNumberFormat="1" applyFont="1" applyFill="1" applyBorder="1" applyAlignment="1">
      <alignment horizontal="center" vertical="center" wrapText="1" readingOrder="1"/>
    </xf>
    <xf numFmtId="3" fontId="12" fillId="4" borderId="0" xfId="0" applyNumberFormat="1" applyFont="1" applyFill="1" applyBorder="1" applyAlignment="1">
      <alignment horizontal="center" vertical="center" wrapText="1"/>
    </xf>
    <xf numFmtId="3" fontId="12" fillId="4" borderId="49" xfId="0" applyNumberFormat="1" applyFont="1" applyFill="1" applyBorder="1" applyAlignment="1">
      <alignment horizontal="center" vertical="center" wrapText="1"/>
    </xf>
    <xf numFmtId="10" fontId="71" fillId="10" borderId="41" xfId="4" applyNumberFormat="1" applyFont="1" applyFill="1" applyBorder="1" applyAlignment="1">
      <alignment horizontal="center" vertical="center" wrapText="1" readingOrder="1"/>
    </xf>
    <xf numFmtId="10" fontId="71" fillId="10" borderId="42" xfId="4" applyNumberFormat="1" applyFont="1" applyFill="1" applyBorder="1" applyAlignment="1">
      <alignment horizontal="center" vertical="center" wrapText="1" readingOrder="1"/>
    </xf>
    <xf numFmtId="0" fontId="50" fillId="10" borderId="41" xfId="0" applyFont="1" applyFill="1" applyBorder="1" applyAlignment="1">
      <alignment horizontal="center" vertical="center" wrapText="1" readingOrder="2"/>
    </xf>
    <xf numFmtId="3" fontId="71" fillId="10" borderId="6" xfId="0" applyNumberFormat="1" applyFont="1" applyFill="1" applyBorder="1" applyAlignment="1">
      <alignment horizontal="center" vertical="center" wrapText="1" readingOrder="1"/>
    </xf>
    <xf numFmtId="3" fontId="71" fillId="10" borderId="42" xfId="0" applyNumberFormat="1" applyFont="1" applyFill="1" applyBorder="1" applyAlignment="1">
      <alignment horizontal="center" vertical="center" wrapText="1" readingOrder="1"/>
    </xf>
    <xf numFmtId="3" fontId="72" fillId="7" borderId="26" xfId="0" applyNumberFormat="1" applyFont="1" applyFill="1" applyBorder="1" applyAlignment="1">
      <alignment horizontal="center" vertical="center" wrapText="1" readingOrder="1"/>
    </xf>
    <xf numFmtId="10" fontId="79" fillId="7" borderId="23" xfId="0" applyNumberFormat="1" applyFont="1" applyFill="1" applyBorder="1" applyAlignment="1">
      <alignment horizontal="center" vertical="center" wrapText="1" readingOrder="1"/>
    </xf>
    <xf numFmtId="10" fontId="79" fillId="7" borderId="13" xfId="0" applyNumberFormat="1" applyFont="1" applyFill="1" applyBorder="1" applyAlignment="1">
      <alignment horizontal="center" vertical="center" wrapText="1" readingOrder="1"/>
    </xf>
    <xf numFmtId="0" fontId="89" fillId="17" borderId="0" xfId="0" applyFont="1" applyFill="1" applyAlignment="1">
      <alignment horizontal="center" vertical="center" wrapText="1" readingOrder="1"/>
    </xf>
    <xf numFmtId="10" fontId="72" fillId="7" borderId="13" xfId="0" applyNumberFormat="1" applyFont="1" applyFill="1" applyBorder="1" applyAlignment="1">
      <alignment horizontal="center" vertical="center" wrapText="1" readingOrder="1"/>
    </xf>
    <xf numFmtId="10" fontId="72" fillId="7" borderId="26" xfId="0" applyNumberFormat="1" applyFont="1" applyFill="1" applyBorder="1" applyAlignment="1">
      <alignment horizontal="center" vertical="center" wrapText="1" readingOrder="1"/>
    </xf>
    <xf numFmtId="0" fontId="52" fillId="10" borderId="0" xfId="0" applyFont="1" applyFill="1" applyBorder="1" applyAlignment="1">
      <alignment horizontal="center" vertical="center" wrapText="1" readingOrder="1"/>
    </xf>
    <xf numFmtId="0" fontId="31" fillId="10" borderId="3" xfId="0" applyFont="1" applyFill="1" applyBorder="1" applyAlignment="1">
      <alignment horizontal="center" vertical="center" wrapText="1" readingOrder="2"/>
    </xf>
    <xf numFmtId="0" fontId="28" fillId="9" borderId="21" xfId="0" applyFont="1" applyFill="1" applyBorder="1" applyAlignment="1">
      <alignment horizontal="center" vertical="center" wrapText="1" readingOrder="2"/>
    </xf>
    <xf numFmtId="0" fontId="28" fillId="9" borderId="22" xfId="0" applyFont="1" applyFill="1" applyBorder="1" applyAlignment="1">
      <alignment horizontal="center" vertical="center" wrapText="1" readingOrder="2"/>
    </xf>
    <xf numFmtId="10" fontId="70" fillId="7" borderId="13" xfId="0" applyNumberFormat="1" applyFont="1" applyFill="1" applyBorder="1" applyAlignment="1">
      <alignment horizontal="center" vertical="center" wrapText="1" readingOrder="1"/>
    </xf>
    <xf numFmtId="0" fontId="49" fillId="7" borderId="23" xfId="0" applyFont="1" applyFill="1" applyBorder="1" applyAlignment="1">
      <alignment horizontal="center" vertical="center" wrapText="1" readingOrder="2"/>
    </xf>
    <xf numFmtId="0" fontId="52" fillId="10" borderId="41" xfId="0" applyFont="1" applyFill="1" applyBorder="1" applyAlignment="1">
      <alignment horizontal="center" vertical="center" wrapText="1" readingOrder="1"/>
    </xf>
    <xf numFmtId="3" fontId="70" fillId="7" borderId="0" xfId="0" applyNumberFormat="1" applyFont="1" applyFill="1" applyBorder="1" applyAlignment="1">
      <alignment horizontal="center" vertical="center" wrapText="1" readingOrder="1"/>
    </xf>
    <xf numFmtId="9" fontId="71" fillId="10" borderId="3" xfId="0" applyNumberFormat="1" applyFont="1" applyFill="1" applyBorder="1" applyAlignment="1">
      <alignment horizontal="center" vertical="center" wrapText="1" readingOrder="1"/>
    </xf>
    <xf numFmtId="10" fontId="77" fillId="7" borderId="13" xfId="7" applyNumberFormat="1" applyFont="1" applyFill="1" applyBorder="1" applyAlignment="1">
      <alignment horizontal="center" vertical="center" wrapText="1"/>
    </xf>
    <xf numFmtId="9" fontId="10" fillId="7" borderId="13" xfId="7" applyFont="1" applyFill="1" applyBorder="1" applyAlignment="1">
      <alignment horizontal="center" vertical="center" wrapText="1"/>
    </xf>
    <xf numFmtId="10" fontId="75" fillId="7" borderId="4" xfId="7" applyNumberFormat="1" applyFont="1" applyFill="1" applyBorder="1" applyAlignment="1">
      <alignment horizontal="center" vertical="center" wrapText="1"/>
    </xf>
    <xf numFmtId="3" fontId="77" fillId="7" borderId="0" xfId="12" applyNumberFormat="1" applyFont="1" applyFill="1" applyBorder="1" applyAlignment="1">
      <alignment horizontal="center" vertical="center" wrapText="1"/>
    </xf>
    <xf numFmtId="0" fontId="53" fillId="10" borderId="21" xfId="0" applyFont="1" applyFill="1" applyBorder="1" applyAlignment="1">
      <alignment horizontal="center" vertical="center" wrapText="1" readingOrder="2"/>
    </xf>
    <xf numFmtId="10" fontId="90" fillId="7" borderId="21" xfId="0" applyNumberFormat="1" applyFont="1" applyFill="1" applyBorder="1" applyAlignment="1">
      <alignment horizontal="center" vertical="center" wrapText="1" readingOrder="1"/>
    </xf>
    <xf numFmtId="10" fontId="72" fillId="7" borderId="21" xfId="0" applyNumberFormat="1" applyFont="1" applyFill="1" applyBorder="1" applyAlignment="1">
      <alignment horizontal="center" vertical="center" wrapText="1" readingOrder="1"/>
    </xf>
    <xf numFmtId="0" fontId="28" fillId="9" borderId="4" xfId="0" applyFont="1" applyFill="1" applyBorder="1" applyAlignment="1">
      <alignment horizontal="center" vertical="center" wrapText="1" readingOrder="2"/>
    </xf>
    <xf numFmtId="0" fontId="42" fillId="7" borderId="37" xfId="0" applyFont="1" applyFill="1" applyBorder="1" applyAlignment="1">
      <alignment horizontal="center" vertical="center" wrapText="1" readingOrder="2"/>
    </xf>
    <xf numFmtId="10" fontId="70" fillId="7" borderId="13" xfId="0" applyNumberFormat="1" applyFont="1" applyFill="1" applyBorder="1" applyAlignment="1">
      <alignment horizontal="center" vertical="center" wrapText="1" readingOrder="1"/>
    </xf>
    <xf numFmtId="0" fontId="53" fillId="10" borderId="42" xfId="0" applyFont="1" applyFill="1" applyBorder="1" applyAlignment="1">
      <alignment horizontal="center" vertical="center" wrapText="1" readingOrder="2"/>
    </xf>
    <xf numFmtId="0" fontId="12" fillId="4" borderId="0" xfId="0" applyFont="1" applyFill="1" applyBorder="1" applyAlignment="1">
      <alignment horizontal="center" vertical="center" wrapText="1"/>
    </xf>
    <xf numFmtId="0" fontId="31" fillId="10" borderId="0" xfId="0" applyFont="1" applyFill="1" applyBorder="1" applyAlignment="1">
      <alignment horizontal="center" vertical="center" wrapText="1" readingOrder="2"/>
    </xf>
    <xf numFmtId="0" fontId="31" fillId="10" borderId="4" xfId="0" applyFont="1" applyFill="1" applyBorder="1" applyAlignment="1">
      <alignment horizontal="center" vertical="center" wrapText="1" readingOrder="2"/>
    </xf>
    <xf numFmtId="0" fontId="15" fillId="3" borderId="0" xfId="0" applyFont="1" applyFill="1" applyBorder="1" applyAlignment="1">
      <alignment horizontal="center" vertical="center" wrapText="1"/>
    </xf>
    <xf numFmtId="3" fontId="0" fillId="4" borderId="0" xfId="0" applyNumberFormat="1" applyFont="1" applyFill="1" applyBorder="1" applyAlignment="1">
      <alignment horizontal="center" vertical="center" wrapText="1"/>
    </xf>
    <xf numFmtId="2" fontId="72" fillId="7" borderId="42" xfId="0" applyNumberFormat="1" applyFont="1" applyFill="1" applyBorder="1" applyAlignment="1">
      <alignment horizontal="center" vertical="center" wrapText="1" readingOrder="1"/>
    </xf>
    <xf numFmtId="10" fontId="70" fillId="7" borderId="13" xfId="0" applyNumberFormat="1" applyFont="1" applyFill="1" applyBorder="1" applyAlignment="1">
      <alignment horizontal="center" vertical="center" wrapText="1" readingOrder="1"/>
    </xf>
    <xf numFmtId="10" fontId="70" fillId="7" borderId="26" xfId="0" applyNumberFormat="1" applyFont="1" applyFill="1" applyBorder="1" applyAlignment="1">
      <alignment horizontal="center" vertical="center" wrapText="1" readingOrder="1"/>
    </xf>
    <xf numFmtId="10" fontId="72" fillId="7" borderId="22" xfId="0" applyNumberFormat="1" applyFont="1" applyFill="1" applyBorder="1" applyAlignment="1">
      <alignment horizontal="center" vertical="center" wrapText="1" readingOrder="1"/>
    </xf>
    <xf numFmtId="10" fontId="72" fillId="7" borderId="13" xfId="0" applyNumberFormat="1" applyFont="1" applyFill="1" applyBorder="1" applyAlignment="1">
      <alignment horizontal="center" vertical="center" wrapText="1" readingOrder="1"/>
    </xf>
    <xf numFmtId="10" fontId="72" fillId="7" borderId="26" xfId="0" applyNumberFormat="1" applyFont="1" applyFill="1" applyBorder="1" applyAlignment="1">
      <alignment horizontal="center" vertical="center" wrapText="1" readingOrder="1"/>
    </xf>
    <xf numFmtId="0" fontId="42" fillId="7" borderId="13" xfId="0" applyFont="1" applyFill="1" applyBorder="1" applyAlignment="1">
      <alignment horizontal="center" vertical="center" wrapText="1" readingOrder="2"/>
    </xf>
    <xf numFmtId="0" fontId="42" fillId="7" borderId="26" xfId="0" applyFont="1" applyFill="1" applyBorder="1" applyAlignment="1">
      <alignment horizontal="center" vertical="center" wrapText="1" readingOrder="2"/>
    </xf>
    <xf numFmtId="0" fontId="12" fillId="4" borderId="0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 wrapText="1"/>
    </xf>
    <xf numFmtId="3" fontId="70" fillId="7" borderId="0" xfId="0" applyNumberFormat="1" applyFont="1" applyFill="1" applyBorder="1" applyAlignment="1">
      <alignment horizontal="center" vertical="center" wrapText="1" readingOrder="1"/>
    </xf>
    <xf numFmtId="0" fontId="70" fillId="7" borderId="0" xfId="0" applyFont="1" applyFill="1" applyBorder="1" applyAlignment="1">
      <alignment horizontal="center" vertical="center" wrapText="1" readingOrder="1"/>
    </xf>
    <xf numFmtId="10" fontId="72" fillId="7" borderId="6" xfId="0" applyNumberFormat="1" applyFont="1" applyFill="1" applyBorder="1" applyAlignment="1">
      <alignment horizontal="center" vertical="center" wrapText="1" readingOrder="1"/>
    </xf>
    <xf numFmtId="0" fontId="28" fillId="9" borderId="41" xfId="0" applyFont="1" applyFill="1" applyBorder="1" applyAlignment="1">
      <alignment horizontal="center" vertical="center" wrapText="1" readingOrder="2"/>
    </xf>
    <xf numFmtId="0" fontId="49" fillId="7" borderId="29" xfId="0" applyFont="1" applyFill="1" applyBorder="1" applyAlignment="1">
      <alignment vertical="center" wrapText="1" readingOrder="2"/>
    </xf>
    <xf numFmtId="10" fontId="70" fillId="7" borderId="36" xfId="0" applyNumberFormat="1" applyFont="1" applyFill="1" applyBorder="1" applyAlignment="1">
      <alignment horizontal="center" vertical="center" wrapText="1" readingOrder="1"/>
    </xf>
    <xf numFmtId="3" fontId="12" fillId="4" borderId="2" xfId="0" applyNumberFormat="1" applyFont="1" applyFill="1" applyBorder="1" applyAlignment="1">
      <alignment horizontal="center" vertical="center" wrapText="1"/>
    </xf>
    <xf numFmtId="3" fontId="12" fillId="4" borderId="0" xfId="0" applyNumberFormat="1" applyFont="1" applyFill="1" applyAlignment="1">
      <alignment horizontal="center" vertical="center" wrapText="1"/>
    </xf>
    <xf numFmtId="3" fontId="12" fillId="4" borderId="16" xfId="0" applyNumberFormat="1" applyFont="1" applyFill="1" applyBorder="1" applyAlignment="1">
      <alignment horizontal="center" vertical="center" wrapText="1"/>
    </xf>
    <xf numFmtId="10" fontId="10" fillId="4" borderId="32" xfId="0" applyNumberFormat="1" applyFont="1" applyFill="1" applyBorder="1" applyAlignment="1">
      <alignment horizontal="center" vertical="center" wrapText="1"/>
    </xf>
    <xf numFmtId="3" fontId="70" fillId="7" borderId="13" xfId="0" applyNumberFormat="1" applyFont="1" applyFill="1" applyBorder="1" applyAlignment="1">
      <alignment horizontal="center" vertical="center" wrapText="1" readingOrder="1"/>
    </xf>
    <xf numFmtId="10" fontId="75" fillId="7" borderId="22" xfId="7" applyNumberFormat="1" applyFont="1" applyFill="1" applyBorder="1" applyAlignment="1">
      <alignment horizontal="center" vertical="center" wrapText="1"/>
    </xf>
    <xf numFmtId="10" fontId="91" fillId="7" borderId="41" xfId="0" applyNumberFormat="1" applyFont="1" applyFill="1" applyBorder="1" applyAlignment="1">
      <alignment horizontal="center" vertical="center" wrapText="1" readingOrder="1"/>
    </xf>
    <xf numFmtId="0" fontId="17" fillId="10" borderId="41" xfId="0" applyFont="1" applyFill="1" applyBorder="1" applyAlignment="1">
      <alignment vertical="center" wrapText="1"/>
    </xf>
    <xf numFmtId="0" fontId="10" fillId="10" borderId="42" xfId="0" applyFont="1" applyFill="1" applyBorder="1" applyAlignment="1">
      <alignment vertical="center" wrapText="1"/>
    </xf>
    <xf numFmtId="0" fontId="67" fillId="10" borderId="41" xfId="0" applyFont="1" applyFill="1" applyBorder="1" applyAlignment="1">
      <alignment horizontal="center" vertical="center" wrapText="1" readingOrder="2"/>
    </xf>
    <xf numFmtId="0" fontId="67" fillId="10" borderId="42" xfId="0" applyFont="1" applyFill="1" applyBorder="1" applyAlignment="1">
      <alignment horizontal="center" vertical="center" wrapText="1" readingOrder="2"/>
    </xf>
    <xf numFmtId="0" fontId="21" fillId="8" borderId="50" xfId="12" applyNumberFormat="1" applyFont="1" applyFill="1" applyBorder="1" applyAlignment="1">
      <alignment horizontal="center" vertical="center"/>
    </xf>
    <xf numFmtId="0" fontId="26" fillId="8" borderId="50" xfId="12" applyNumberFormat="1" applyFont="1" applyFill="1" applyBorder="1" applyAlignment="1">
      <alignment horizontal="center" vertical="center"/>
    </xf>
    <xf numFmtId="0" fontId="46" fillId="8" borderId="50" xfId="12" applyNumberFormat="1" applyFont="1" applyFill="1" applyBorder="1" applyAlignment="1">
      <alignment horizontal="center" vertical="center"/>
    </xf>
    <xf numFmtId="0" fontId="21" fillId="0" borderId="50" xfId="12" applyNumberFormat="1" applyFont="1" applyBorder="1" applyAlignment="1">
      <alignment horizontal="center" vertical="center"/>
    </xf>
    <xf numFmtId="0" fontId="26" fillId="0" borderId="50" xfId="12" applyNumberFormat="1" applyFont="1" applyBorder="1" applyAlignment="1">
      <alignment horizontal="center" vertical="center"/>
    </xf>
    <xf numFmtId="0" fontId="46" fillId="0" borderId="50" xfId="12" applyNumberFormat="1" applyFont="1" applyBorder="1" applyAlignment="1">
      <alignment horizontal="center" vertical="center"/>
    </xf>
    <xf numFmtId="10" fontId="73" fillId="4" borderId="53" xfId="0" applyNumberFormat="1" applyFont="1" applyFill="1" applyBorder="1" applyAlignment="1">
      <alignment horizontal="center" vertical="center"/>
    </xf>
    <xf numFmtId="3" fontId="21" fillId="4" borderId="36" xfId="0" applyNumberFormat="1" applyFont="1" applyFill="1" applyBorder="1" applyAlignment="1">
      <alignment horizontal="center" vertical="center"/>
    </xf>
    <xf numFmtId="3" fontId="21" fillId="4" borderId="54" xfId="0" applyNumberFormat="1" applyFont="1" applyFill="1" applyBorder="1" applyAlignment="1">
      <alignment horizontal="center" vertical="center"/>
    </xf>
    <xf numFmtId="3" fontId="21" fillId="4" borderId="55" xfId="0" applyNumberFormat="1" applyFont="1" applyFill="1" applyBorder="1" applyAlignment="1">
      <alignment horizontal="center" vertical="center"/>
    </xf>
    <xf numFmtId="3" fontId="73" fillId="7" borderId="21" xfId="0" applyNumberFormat="1" applyFont="1" applyFill="1" applyBorder="1" applyAlignment="1">
      <alignment horizontal="center" vertical="center" wrapText="1"/>
    </xf>
    <xf numFmtId="10" fontId="73" fillId="7" borderId="22" xfId="7" applyNumberFormat="1" applyFont="1" applyFill="1" applyBorder="1" applyAlignment="1">
      <alignment horizontal="center" vertical="center" wrapText="1"/>
    </xf>
    <xf numFmtId="3" fontId="73" fillId="7" borderId="23" xfId="0" applyNumberFormat="1" applyFont="1" applyFill="1" applyBorder="1" applyAlignment="1">
      <alignment horizontal="center" vertical="center" wrapText="1"/>
    </xf>
    <xf numFmtId="3" fontId="73" fillId="7" borderId="25" xfId="0" applyNumberFormat="1" applyFont="1" applyFill="1" applyBorder="1" applyAlignment="1">
      <alignment horizontal="center" vertical="center" wrapText="1"/>
    </xf>
    <xf numFmtId="0" fontId="40" fillId="10" borderId="41" xfId="0" applyFont="1" applyFill="1" applyBorder="1" applyAlignment="1">
      <alignment horizontal="center" vertical="center" wrapText="1"/>
    </xf>
    <xf numFmtId="0" fontId="74" fillId="10" borderId="6" xfId="0" applyFont="1" applyFill="1" applyBorder="1" applyAlignment="1">
      <alignment horizontal="center" vertical="center" wrapText="1"/>
    </xf>
    <xf numFmtId="0" fontId="74" fillId="10" borderId="42" xfId="0" applyFont="1" applyFill="1" applyBorder="1" applyAlignment="1">
      <alignment horizontal="center" vertical="center" wrapText="1"/>
    </xf>
    <xf numFmtId="0" fontId="10" fillId="9" borderId="25" xfId="0" applyFont="1" applyFill="1" applyBorder="1" applyAlignment="1">
      <alignment vertical="center" wrapText="1"/>
    </xf>
    <xf numFmtId="3" fontId="87" fillId="7" borderId="13" xfId="0" applyNumberFormat="1" applyFont="1" applyFill="1" applyBorder="1" applyAlignment="1">
      <alignment horizontal="center" vertical="center" wrapText="1" readingOrder="1"/>
    </xf>
    <xf numFmtId="3" fontId="94" fillId="9" borderId="26" xfId="0" applyNumberFormat="1" applyFont="1" applyFill="1" applyBorder="1" applyAlignment="1">
      <alignment horizontal="center" vertical="center" wrapText="1" readingOrder="1"/>
    </xf>
    <xf numFmtId="0" fontId="42" fillId="9" borderId="25" xfId="0" applyFont="1" applyFill="1" applyBorder="1" applyAlignment="1">
      <alignment horizontal="center" vertical="center" wrapText="1" readingOrder="2"/>
    </xf>
    <xf numFmtId="0" fontId="58" fillId="10" borderId="41" xfId="0" applyFont="1" applyFill="1" applyBorder="1" applyAlignment="1">
      <alignment horizontal="center" vertical="center" wrapText="1" readingOrder="1"/>
    </xf>
    <xf numFmtId="3" fontId="93" fillId="10" borderId="42" xfId="0" applyNumberFormat="1" applyFont="1" applyFill="1" applyBorder="1" applyAlignment="1">
      <alignment horizontal="center" vertical="center" wrapText="1" readingOrder="1"/>
    </xf>
    <xf numFmtId="0" fontId="48" fillId="9" borderId="6" xfId="0" applyFont="1" applyFill="1" applyBorder="1" applyAlignment="1">
      <alignment horizontal="center" vertical="center" wrapText="1" readingOrder="2"/>
    </xf>
    <xf numFmtId="0" fontId="58" fillId="10" borderId="41" xfId="0" applyFont="1" applyFill="1" applyBorder="1" applyAlignment="1">
      <alignment horizontal="right" vertical="center" wrapText="1" readingOrder="2"/>
    </xf>
    <xf numFmtId="0" fontId="65" fillId="10" borderId="6" xfId="0" applyFont="1" applyFill="1" applyBorder="1" applyAlignment="1">
      <alignment horizontal="center" vertical="center" wrapText="1" readingOrder="2"/>
    </xf>
    <xf numFmtId="3" fontId="73" fillId="4" borderId="21" xfId="0" applyNumberFormat="1" applyFont="1" applyFill="1" applyBorder="1" applyAlignment="1">
      <alignment horizontal="center" vertical="center"/>
    </xf>
    <xf numFmtId="3" fontId="73" fillId="4" borderId="34" xfId="0" applyNumberFormat="1" applyFont="1" applyFill="1" applyBorder="1" applyAlignment="1">
      <alignment horizontal="center" vertical="center"/>
    </xf>
    <xf numFmtId="3" fontId="73" fillId="4" borderId="51" xfId="0" applyNumberFormat="1" applyFont="1" applyFill="1" applyBorder="1" applyAlignment="1">
      <alignment horizontal="center" vertical="center"/>
    </xf>
    <xf numFmtId="10" fontId="73" fillId="4" borderId="52" xfId="0" applyNumberFormat="1" applyFont="1" applyFill="1" applyBorder="1" applyAlignment="1">
      <alignment horizontal="center" vertical="center"/>
    </xf>
    <xf numFmtId="0" fontId="49" fillId="7" borderId="23" xfId="0" applyFont="1" applyFill="1" applyBorder="1" applyAlignment="1">
      <alignment horizontal="center" vertical="center" wrapText="1" readingOrder="2"/>
    </xf>
    <xf numFmtId="0" fontId="12" fillId="4" borderId="0" xfId="0" applyFont="1" applyFill="1" applyBorder="1" applyAlignment="1">
      <alignment horizontal="center" vertical="center" wrapText="1"/>
    </xf>
    <xf numFmtId="3" fontId="80" fillId="7" borderId="28" xfId="0" applyNumberFormat="1" applyFont="1" applyFill="1" applyBorder="1" applyAlignment="1">
      <alignment horizontal="center" vertical="center" wrapText="1" readingOrder="1"/>
    </xf>
    <xf numFmtId="0" fontId="67" fillId="10" borderId="22" xfId="0" applyFont="1" applyFill="1" applyBorder="1" applyAlignment="1">
      <alignment horizontal="center" vertical="center" wrapText="1" readingOrder="2"/>
    </xf>
    <xf numFmtId="3" fontId="70" fillId="7" borderId="26" xfId="0" applyNumberFormat="1" applyFont="1" applyFill="1" applyBorder="1" applyAlignment="1">
      <alignment horizontal="center" vertical="center" wrapText="1" readingOrder="2"/>
    </xf>
    <xf numFmtId="3" fontId="70" fillId="7" borderId="22" xfId="0" applyNumberFormat="1" applyFont="1" applyFill="1" applyBorder="1" applyAlignment="1">
      <alignment horizontal="center" vertical="center" wrapText="1" readingOrder="2"/>
    </xf>
    <xf numFmtId="0" fontId="42" fillId="7" borderId="29" xfId="0" applyFont="1" applyFill="1" applyBorder="1" applyAlignment="1">
      <alignment horizontal="center" vertical="center" wrapText="1" readingOrder="2"/>
    </xf>
    <xf numFmtId="10" fontId="70" fillId="7" borderId="13" xfId="0" applyNumberFormat="1" applyFont="1" applyFill="1" applyBorder="1" applyAlignment="1">
      <alignment horizontal="center" vertical="center" wrapText="1" readingOrder="1"/>
    </xf>
    <xf numFmtId="10" fontId="70" fillId="7" borderId="26" xfId="0" applyNumberFormat="1" applyFont="1" applyFill="1" applyBorder="1" applyAlignment="1">
      <alignment horizontal="center" vertical="center" wrapText="1" readingOrder="1"/>
    </xf>
    <xf numFmtId="3" fontId="32" fillId="7" borderId="29" xfId="0" applyNumberFormat="1" applyFont="1" applyFill="1" applyBorder="1" applyAlignment="1">
      <alignment horizontal="center" vertical="center" wrapText="1" readingOrder="1"/>
    </xf>
    <xf numFmtId="3" fontId="32" fillId="7" borderId="0" xfId="0" applyNumberFormat="1" applyFont="1" applyFill="1" applyBorder="1" applyAlignment="1">
      <alignment horizontal="center" vertical="center" wrapText="1" readingOrder="1"/>
    </xf>
    <xf numFmtId="10" fontId="32" fillId="7" borderId="23" xfId="0" applyNumberFormat="1" applyFont="1" applyFill="1" applyBorder="1" applyAlignment="1">
      <alignment horizontal="center" vertical="center" wrapText="1" readingOrder="1"/>
    </xf>
    <xf numFmtId="10" fontId="32" fillId="7" borderId="13" xfId="0" applyNumberFormat="1" applyFont="1" applyFill="1" applyBorder="1" applyAlignment="1">
      <alignment horizontal="center" vertical="center" wrapText="1" readingOrder="1"/>
    </xf>
    <xf numFmtId="3" fontId="32" fillId="7" borderId="3" xfId="0" applyNumberFormat="1" applyFont="1" applyFill="1" applyBorder="1" applyAlignment="1">
      <alignment horizontal="center" vertical="center" wrapText="1" readingOrder="1"/>
    </xf>
    <xf numFmtId="3" fontId="32" fillId="7" borderId="28" xfId="0" applyNumberFormat="1" applyFont="1" applyFill="1" applyBorder="1" applyAlignment="1">
      <alignment horizontal="center" vertical="center" wrapText="1" readingOrder="1"/>
    </xf>
    <xf numFmtId="10" fontId="32" fillId="7" borderId="41" xfId="0" applyNumberFormat="1" applyFont="1" applyFill="1" applyBorder="1" applyAlignment="1">
      <alignment horizontal="center" vertical="center" wrapText="1" readingOrder="1"/>
    </xf>
    <xf numFmtId="10" fontId="32" fillId="7" borderId="42" xfId="0" applyNumberFormat="1" applyFont="1" applyFill="1" applyBorder="1" applyAlignment="1">
      <alignment horizontal="center" vertical="center" wrapText="1" readingOrder="1"/>
    </xf>
    <xf numFmtId="3" fontId="32" fillId="7" borderId="43" xfId="0" applyNumberFormat="1" applyFont="1" applyFill="1" applyBorder="1" applyAlignment="1">
      <alignment horizontal="center" vertical="center" wrapText="1" readingOrder="1"/>
    </xf>
    <xf numFmtId="3" fontId="32" fillId="7" borderId="5" xfId="0" applyNumberFormat="1" applyFont="1" applyFill="1" applyBorder="1" applyAlignment="1">
      <alignment horizontal="center" vertical="center" wrapText="1" readingOrder="1"/>
    </xf>
    <xf numFmtId="10" fontId="32" fillId="7" borderId="44" xfId="0" applyNumberFormat="1" applyFont="1" applyFill="1" applyBorder="1" applyAlignment="1">
      <alignment horizontal="center" vertical="center" wrapText="1" readingOrder="1"/>
    </xf>
    <xf numFmtId="10" fontId="32" fillId="7" borderId="24" xfId="0" applyNumberFormat="1" applyFont="1" applyFill="1" applyBorder="1" applyAlignment="1">
      <alignment horizontal="center" vertical="center" wrapText="1" readingOrder="1"/>
    </xf>
    <xf numFmtId="3" fontId="96" fillId="7" borderId="45" xfId="0" applyNumberFormat="1" applyFont="1" applyFill="1" applyBorder="1" applyAlignment="1">
      <alignment horizontal="center" vertical="center" wrapText="1" readingOrder="1"/>
    </xf>
    <xf numFmtId="3" fontId="96" fillId="7" borderId="12" xfId="0" applyNumberFormat="1" applyFont="1" applyFill="1" applyBorder="1" applyAlignment="1">
      <alignment horizontal="center" vertical="center" wrapText="1" readingOrder="1"/>
    </xf>
    <xf numFmtId="10" fontId="96" fillId="7" borderId="25" xfId="0" applyNumberFormat="1" applyFont="1" applyFill="1" applyBorder="1" applyAlignment="1">
      <alignment horizontal="center" vertical="center" wrapText="1" readingOrder="1"/>
    </xf>
    <xf numFmtId="10" fontId="96" fillId="7" borderId="26" xfId="0" applyNumberFormat="1" applyFont="1" applyFill="1" applyBorder="1" applyAlignment="1">
      <alignment horizontal="center" vertical="center" wrapText="1" readingOrder="1"/>
    </xf>
    <xf numFmtId="10" fontId="32" fillId="7" borderId="36" xfId="0" applyNumberFormat="1" applyFont="1" applyFill="1" applyBorder="1" applyAlignment="1">
      <alignment horizontal="center" vertical="center" wrapText="1" readingOrder="1"/>
    </xf>
    <xf numFmtId="10" fontId="32" fillId="7" borderId="29" xfId="0" applyNumberFormat="1" applyFont="1" applyFill="1" applyBorder="1" applyAlignment="1">
      <alignment horizontal="center" vertical="center" wrapText="1" readingOrder="1"/>
    </xf>
    <xf numFmtId="10" fontId="32" fillId="7" borderId="28" xfId="0" applyNumberFormat="1" applyFont="1" applyFill="1" applyBorder="1" applyAlignment="1">
      <alignment horizontal="center" vertical="center" wrapText="1" readingOrder="1"/>
    </xf>
    <xf numFmtId="10" fontId="32" fillId="7" borderId="37" xfId="0" applyNumberFormat="1" applyFont="1" applyFill="1" applyBorder="1" applyAlignment="1">
      <alignment horizontal="center" vertical="center" wrapText="1" readingOrder="1"/>
    </xf>
    <xf numFmtId="3" fontId="96" fillId="7" borderId="28" xfId="0" applyNumberFormat="1" applyFont="1" applyFill="1" applyBorder="1" applyAlignment="1">
      <alignment horizontal="center" vertical="center" wrapText="1" readingOrder="1"/>
    </xf>
    <xf numFmtId="10" fontId="96" fillId="7" borderId="42" xfId="0" applyNumberFormat="1" applyFont="1" applyFill="1" applyBorder="1" applyAlignment="1">
      <alignment horizontal="center" vertical="center" wrapText="1" readingOrder="1"/>
    </xf>
    <xf numFmtId="0" fontId="66" fillId="10" borderId="3" xfId="0" applyFont="1" applyFill="1" applyBorder="1" applyAlignment="1">
      <alignment horizontal="center" vertical="center" wrapText="1" readingOrder="2"/>
    </xf>
    <xf numFmtId="0" fontId="15" fillId="3" borderId="56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22" xfId="0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/>
    </xf>
    <xf numFmtId="10" fontId="10" fillId="4" borderId="13" xfId="0" applyNumberFormat="1" applyFont="1" applyFill="1" applyBorder="1" applyAlignment="1">
      <alignment horizontal="center" vertical="center" wrapText="1"/>
    </xf>
    <xf numFmtId="0" fontId="12" fillId="4" borderId="25" xfId="0" applyFont="1" applyFill="1" applyBorder="1" applyAlignment="1">
      <alignment horizontal="center" vertical="center" wrapText="1"/>
    </xf>
    <xf numFmtId="3" fontId="10" fillId="4" borderId="3" xfId="0" applyNumberFormat="1" applyFont="1" applyFill="1" applyBorder="1" applyAlignment="1">
      <alignment horizontal="center" vertical="center" wrapText="1"/>
    </xf>
    <xf numFmtId="0" fontId="42" fillId="7" borderId="25" xfId="0" applyFont="1" applyFill="1" applyBorder="1" applyAlignment="1">
      <alignment horizontal="center" vertical="center" wrapText="1" readingOrder="2"/>
    </xf>
    <xf numFmtId="0" fontId="28" fillId="9" borderId="21" xfId="0" applyFont="1" applyFill="1" applyBorder="1" applyAlignment="1">
      <alignment horizontal="center" vertical="center" wrapText="1" readingOrder="2"/>
    </xf>
    <xf numFmtId="0" fontId="28" fillId="9" borderId="4" xfId="0" applyFont="1" applyFill="1" applyBorder="1" applyAlignment="1">
      <alignment horizontal="center" vertical="center" wrapText="1" readingOrder="2"/>
    </xf>
    <xf numFmtId="0" fontId="49" fillId="7" borderId="3" xfId="0" applyFont="1" applyFill="1" applyBorder="1" applyAlignment="1">
      <alignment horizontal="center" vertical="center" wrapText="1" readingOrder="2"/>
    </xf>
    <xf numFmtId="0" fontId="52" fillId="10" borderId="6" xfId="0" applyFont="1" applyFill="1" applyBorder="1" applyAlignment="1">
      <alignment horizontal="center" vertical="center" wrapText="1" readingOrder="1"/>
    </xf>
    <xf numFmtId="10" fontId="70" fillId="7" borderId="13" xfId="0" applyNumberFormat="1" applyFont="1" applyFill="1" applyBorder="1" applyAlignment="1">
      <alignment horizontal="center" vertical="center" wrapText="1" readingOrder="1"/>
    </xf>
    <xf numFmtId="10" fontId="70" fillId="7" borderId="26" xfId="0" applyNumberFormat="1" applyFont="1" applyFill="1" applyBorder="1" applyAlignment="1">
      <alignment horizontal="center" vertical="center" wrapText="1" readingOrder="1"/>
    </xf>
    <xf numFmtId="0" fontId="53" fillId="10" borderId="6" xfId="0" applyFont="1" applyFill="1" applyBorder="1" applyAlignment="1">
      <alignment horizontal="center" vertical="center" wrapText="1" readingOrder="2"/>
    </xf>
    <xf numFmtId="0" fontId="53" fillId="10" borderId="42" xfId="0" applyFont="1" applyFill="1" applyBorder="1" applyAlignment="1">
      <alignment horizontal="center" vertical="center" wrapText="1" readingOrder="2"/>
    </xf>
    <xf numFmtId="10" fontId="72" fillId="7" borderId="22" xfId="0" applyNumberFormat="1" applyFont="1" applyFill="1" applyBorder="1" applyAlignment="1">
      <alignment horizontal="center" vertical="center" wrapText="1" readingOrder="1"/>
    </xf>
    <xf numFmtId="10" fontId="72" fillId="7" borderId="13" xfId="0" applyNumberFormat="1" applyFont="1" applyFill="1" applyBorder="1" applyAlignment="1">
      <alignment horizontal="center" vertical="center" wrapText="1" readingOrder="1"/>
    </xf>
    <xf numFmtId="10" fontId="72" fillId="7" borderId="26" xfId="0" applyNumberFormat="1" applyFont="1" applyFill="1" applyBorder="1" applyAlignment="1">
      <alignment horizontal="center" vertical="center" wrapText="1" readingOrder="1"/>
    </xf>
    <xf numFmtId="0" fontId="49" fillId="7" borderId="23" xfId="0" applyFont="1" applyFill="1" applyBorder="1" applyAlignment="1">
      <alignment horizontal="center" vertical="center" wrapText="1" readingOrder="2"/>
    </xf>
    <xf numFmtId="0" fontId="52" fillId="10" borderId="41" xfId="0" applyFont="1" applyFill="1" applyBorder="1" applyAlignment="1">
      <alignment horizontal="center" vertical="center" wrapText="1" readingOrder="1"/>
    </xf>
    <xf numFmtId="0" fontId="12" fillId="4" borderId="0" xfId="0" applyFont="1" applyFill="1" applyBorder="1" applyAlignment="1">
      <alignment horizontal="center" vertical="center" wrapText="1"/>
    </xf>
    <xf numFmtId="0" fontId="31" fillId="10" borderId="3" xfId="0" applyFont="1" applyFill="1" applyBorder="1" applyAlignment="1">
      <alignment horizontal="center" vertical="center" wrapText="1" readingOrder="2"/>
    </xf>
    <xf numFmtId="0" fontId="31" fillId="10" borderId="0" xfId="0" applyFont="1" applyFill="1" applyBorder="1" applyAlignment="1">
      <alignment horizontal="center" vertical="center" wrapText="1" readingOrder="2"/>
    </xf>
    <xf numFmtId="3" fontId="70" fillId="7" borderId="0" xfId="0" applyNumberFormat="1" applyFont="1" applyFill="1" applyBorder="1" applyAlignment="1">
      <alignment horizontal="center" vertical="center" wrapText="1" readingOrder="1"/>
    </xf>
    <xf numFmtId="3" fontId="70" fillId="7" borderId="13" xfId="0" applyNumberFormat="1" applyFont="1" applyFill="1" applyBorder="1" applyAlignment="1">
      <alignment horizontal="center" vertical="center" wrapText="1" readingOrder="1"/>
    </xf>
    <xf numFmtId="3" fontId="71" fillId="10" borderId="6" xfId="0" applyNumberFormat="1" applyFont="1" applyFill="1" applyBorder="1" applyAlignment="1">
      <alignment horizontal="center" vertical="center" wrapText="1" readingOrder="1"/>
    </xf>
    <xf numFmtId="0" fontId="70" fillId="7" borderId="0" xfId="0" applyFont="1" applyFill="1" applyBorder="1" applyAlignment="1">
      <alignment horizontal="center" vertical="center" wrapText="1" readingOrder="1"/>
    </xf>
    <xf numFmtId="2" fontId="0" fillId="0" borderId="0" xfId="0" applyNumberFormat="1"/>
    <xf numFmtId="0" fontId="66" fillId="10" borderId="22" xfId="0" applyFont="1" applyFill="1" applyBorder="1" applyAlignment="1">
      <alignment horizontal="center" vertical="center" wrapText="1" readingOrder="2"/>
    </xf>
    <xf numFmtId="10" fontId="77" fillId="7" borderId="22" xfId="7" applyNumberFormat="1" applyFont="1" applyFill="1" applyBorder="1" applyAlignment="1">
      <alignment horizontal="center" vertical="center" wrapText="1"/>
    </xf>
    <xf numFmtId="3" fontId="75" fillId="7" borderId="21" xfId="0" applyNumberFormat="1" applyFont="1" applyFill="1" applyBorder="1" applyAlignment="1">
      <alignment horizontal="center" vertical="center" wrapText="1"/>
    </xf>
    <xf numFmtId="10" fontId="75" fillId="7" borderId="22" xfId="0" applyNumberFormat="1" applyFont="1" applyFill="1" applyBorder="1" applyAlignment="1">
      <alignment horizontal="center" vertical="center" wrapText="1"/>
    </xf>
    <xf numFmtId="10" fontId="73" fillId="7" borderId="26" xfId="0" applyNumberFormat="1" applyFont="1" applyFill="1" applyBorder="1" applyAlignment="1">
      <alignment horizontal="center" vertical="center" wrapText="1"/>
    </xf>
    <xf numFmtId="9" fontId="75" fillId="7" borderId="27" xfId="7" applyNumberFormat="1" applyFont="1" applyFill="1" applyBorder="1" applyAlignment="1">
      <alignment horizontal="center" vertical="center" wrapText="1"/>
    </xf>
    <xf numFmtId="10" fontId="91" fillId="7" borderId="42" xfId="0" applyNumberFormat="1" applyFont="1" applyFill="1" applyBorder="1" applyAlignment="1">
      <alignment horizontal="center" vertical="center" wrapText="1" readingOrder="1"/>
    </xf>
    <xf numFmtId="3" fontId="70" fillId="7" borderId="3" xfId="0" applyNumberFormat="1" applyFont="1" applyFill="1" applyBorder="1" applyAlignment="1">
      <alignment horizontal="center" vertical="center" wrapText="1" readingOrder="2"/>
    </xf>
    <xf numFmtId="0" fontId="17" fillId="10" borderId="21" xfId="0" applyFont="1" applyFill="1" applyBorder="1" applyAlignment="1">
      <alignment vertical="center" wrapText="1"/>
    </xf>
    <xf numFmtId="0" fontId="81" fillId="10" borderId="4" xfId="0" applyFont="1" applyFill="1" applyBorder="1" applyAlignment="1">
      <alignment horizontal="center" vertical="center" wrapText="1" readingOrder="2"/>
    </xf>
    <xf numFmtId="0" fontId="81" fillId="10" borderId="22" xfId="0" applyFont="1" applyFill="1" applyBorder="1" applyAlignment="1">
      <alignment horizontal="center" vertical="center" wrapText="1" readingOrder="2"/>
    </xf>
    <xf numFmtId="0" fontId="17" fillId="10" borderId="25" xfId="0" applyFont="1" applyFill="1" applyBorder="1" applyAlignment="1">
      <alignment vertical="center" wrapText="1"/>
    </xf>
    <xf numFmtId="0" fontId="81" fillId="10" borderId="3" xfId="0" applyFont="1" applyFill="1" applyBorder="1" applyAlignment="1">
      <alignment horizontal="center" vertical="center" wrapText="1" readingOrder="1"/>
    </xf>
    <xf numFmtId="0" fontId="81" fillId="10" borderId="26" xfId="0" applyFont="1" applyFill="1" applyBorder="1" applyAlignment="1">
      <alignment horizontal="center" vertical="center" wrapText="1" readingOrder="1"/>
    </xf>
    <xf numFmtId="0" fontId="30" fillId="9" borderId="41" xfId="0" applyFont="1" applyFill="1" applyBorder="1" applyAlignment="1">
      <alignment horizontal="center" vertical="center" wrapText="1" readingOrder="2"/>
    </xf>
    <xf numFmtId="0" fontId="10" fillId="10" borderId="21" xfId="0" applyFont="1" applyFill="1" applyBorder="1" applyAlignment="1">
      <alignment vertical="center" wrapText="1"/>
    </xf>
    <xf numFmtId="0" fontId="10" fillId="10" borderId="25" xfId="0" applyFont="1" applyFill="1" applyBorder="1" applyAlignment="1">
      <alignment vertical="center" wrapText="1"/>
    </xf>
    <xf numFmtId="0" fontId="31" fillId="10" borderId="6" xfId="0" applyFont="1" applyFill="1" applyBorder="1" applyAlignment="1">
      <alignment horizontal="center" vertical="center" wrapText="1" readingOrder="1"/>
    </xf>
    <xf numFmtId="3" fontId="21" fillId="4" borderId="41" xfId="0" applyNumberFormat="1" applyFont="1" applyFill="1" applyBorder="1" applyAlignment="1">
      <alignment horizontal="center" vertical="center"/>
    </xf>
    <xf numFmtId="2" fontId="21" fillId="4" borderId="6" xfId="0" applyNumberFormat="1" applyFont="1" applyFill="1" applyBorder="1" applyAlignment="1">
      <alignment horizontal="center" vertical="center"/>
    </xf>
    <xf numFmtId="2" fontId="21" fillId="4" borderId="6" xfId="0" applyNumberFormat="1" applyFont="1" applyFill="1" applyBorder="1" applyAlignment="1">
      <alignment horizontal="center" vertical="center" wrapText="1"/>
    </xf>
    <xf numFmtId="3" fontId="21" fillId="4" borderId="6" xfId="0" applyNumberFormat="1" applyFont="1" applyFill="1" applyBorder="1" applyAlignment="1">
      <alignment horizontal="center" vertical="center"/>
    </xf>
    <xf numFmtId="165" fontId="73" fillId="4" borderId="6" xfId="1" applyNumberFormat="1" applyFont="1" applyFill="1" applyBorder="1" applyAlignment="1">
      <alignment horizontal="center" vertical="center"/>
    </xf>
    <xf numFmtId="2" fontId="73" fillId="4" borderId="6" xfId="0" applyNumberFormat="1" applyFont="1" applyFill="1" applyBorder="1" applyAlignment="1">
      <alignment horizontal="center" vertical="center"/>
    </xf>
    <xf numFmtId="2" fontId="73" fillId="4" borderId="42" xfId="0" applyNumberFormat="1" applyFont="1" applyFill="1" applyBorder="1" applyAlignment="1">
      <alignment horizontal="center" vertical="center"/>
    </xf>
    <xf numFmtId="0" fontId="66" fillId="10" borderId="23" xfId="0" applyFont="1" applyFill="1" applyBorder="1" applyAlignment="1">
      <alignment horizontal="center" vertical="center" wrapText="1" readingOrder="2"/>
    </xf>
    <xf numFmtId="2" fontId="21" fillId="18" borderId="3" xfId="0" applyNumberFormat="1" applyFont="1" applyFill="1" applyBorder="1" applyAlignment="1">
      <alignment horizontal="center" vertical="center"/>
    </xf>
    <xf numFmtId="10" fontId="70" fillId="7" borderId="13" xfId="0" applyNumberFormat="1" applyFont="1" applyFill="1" applyBorder="1" applyAlignment="1">
      <alignment horizontal="center" vertical="center" wrapText="1" readingOrder="1"/>
    </xf>
    <xf numFmtId="10" fontId="70" fillId="7" borderId="13" xfId="0" applyNumberFormat="1" applyFont="1" applyFill="1" applyBorder="1" applyAlignment="1">
      <alignment horizontal="center" vertical="center" wrapText="1" readingOrder="1"/>
    </xf>
    <xf numFmtId="10" fontId="87" fillId="7" borderId="0" xfId="0" applyNumberFormat="1" applyFont="1" applyFill="1" applyBorder="1" applyAlignment="1">
      <alignment horizontal="center" vertical="center" wrapText="1" readingOrder="1"/>
    </xf>
    <xf numFmtId="10" fontId="87" fillId="7" borderId="13" xfId="0" applyNumberFormat="1" applyFont="1" applyFill="1" applyBorder="1" applyAlignment="1">
      <alignment horizontal="center" vertical="center" wrapText="1" readingOrder="1"/>
    </xf>
    <xf numFmtId="3" fontId="87" fillId="7" borderId="26" xfId="0" applyNumberFormat="1" applyFont="1" applyFill="1" applyBorder="1" applyAlignment="1">
      <alignment horizontal="center" vertical="center" wrapText="1" readingOrder="1"/>
    </xf>
    <xf numFmtId="3" fontId="87" fillId="7" borderId="42" xfId="0" applyNumberFormat="1" applyFont="1" applyFill="1" applyBorder="1" applyAlignment="1">
      <alignment horizontal="center" vertical="center" wrapText="1" readingOrder="1"/>
    </xf>
    <xf numFmtId="0" fontId="87" fillId="7" borderId="3" xfId="0" applyFont="1" applyFill="1" applyBorder="1" applyAlignment="1">
      <alignment horizontal="center" vertical="center" wrapText="1" readingOrder="1"/>
    </xf>
    <xf numFmtId="10" fontId="87" fillId="7" borderId="41" xfId="0" applyNumberFormat="1" applyFont="1" applyFill="1" applyBorder="1" applyAlignment="1">
      <alignment horizontal="center" vertical="center" wrapText="1" readingOrder="1"/>
    </xf>
    <xf numFmtId="10" fontId="87" fillId="7" borderId="42" xfId="0" applyNumberFormat="1" applyFont="1" applyFill="1" applyBorder="1" applyAlignment="1">
      <alignment horizontal="center" vertical="center" wrapText="1" readingOrder="1"/>
    </xf>
    <xf numFmtId="0" fontId="0" fillId="0" borderId="0" xfId="0" applyAlignment="1">
      <alignment horizontal="right"/>
    </xf>
    <xf numFmtId="0" fontId="40" fillId="10" borderId="23" xfId="0" applyFont="1" applyFill="1" applyBorder="1" applyAlignment="1">
      <alignment horizontal="center" wrapText="1"/>
    </xf>
    <xf numFmtId="0" fontId="40" fillId="10" borderId="0" xfId="0" applyFont="1" applyFill="1" applyBorder="1" applyAlignment="1">
      <alignment horizontal="center" wrapText="1"/>
    </xf>
    <xf numFmtId="3" fontId="22" fillId="7" borderId="6" xfId="0" applyNumberFormat="1" applyFont="1" applyFill="1" applyBorder="1" applyAlignment="1">
      <alignment horizontal="center" vertical="center" wrapText="1"/>
    </xf>
    <xf numFmtId="10" fontId="22" fillId="7" borderId="42" xfId="24" applyNumberFormat="1" applyFont="1" applyFill="1" applyBorder="1" applyAlignment="1">
      <alignment horizontal="center" vertical="center" wrapText="1"/>
    </xf>
    <xf numFmtId="3" fontId="96" fillId="9" borderId="29" xfId="0" applyNumberFormat="1" applyFont="1" applyFill="1" applyBorder="1" applyAlignment="1">
      <alignment horizontal="center" vertical="center" readingOrder="2"/>
    </xf>
    <xf numFmtId="10" fontId="96" fillId="9" borderId="29" xfId="0" applyNumberFormat="1" applyFont="1" applyFill="1" applyBorder="1" applyAlignment="1">
      <alignment horizontal="center" vertical="center" readingOrder="1"/>
    </xf>
    <xf numFmtId="3" fontId="32" fillId="7" borderId="29" xfId="0" applyNumberFormat="1" applyFont="1" applyFill="1" applyBorder="1" applyAlignment="1">
      <alignment horizontal="center" vertical="center" readingOrder="2"/>
    </xf>
    <xf numFmtId="10" fontId="32" fillId="7" borderId="29" xfId="4" applyNumberFormat="1" applyFont="1" applyFill="1" applyBorder="1" applyAlignment="1">
      <alignment horizontal="center" vertical="center" readingOrder="1"/>
    </xf>
    <xf numFmtId="3" fontId="32" fillId="7" borderId="37" xfId="0" applyNumberFormat="1" applyFont="1" applyFill="1" applyBorder="1" applyAlignment="1">
      <alignment horizontal="center" vertical="center" readingOrder="2"/>
    </xf>
    <xf numFmtId="10" fontId="32" fillId="7" borderId="37" xfId="4" applyNumberFormat="1" applyFont="1" applyFill="1" applyBorder="1" applyAlignment="1">
      <alignment horizontal="center" vertical="center" readingOrder="1"/>
    </xf>
    <xf numFmtId="0" fontId="0" fillId="0" borderId="23" xfId="0" applyBorder="1" applyAlignment="1">
      <alignment horizontal="right"/>
    </xf>
    <xf numFmtId="165" fontId="0" fillId="0" borderId="13" xfId="0" applyNumberFormat="1" applyBorder="1"/>
    <xf numFmtId="164" fontId="17" fillId="0" borderId="0" xfId="4" applyNumberFormat="1" applyFont="1" applyBorder="1" applyAlignment="1">
      <alignment horizontal="center" vertical="center"/>
    </xf>
    <xf numFmtId="10" fontId="17" fillId="0" borderId="13" xfId="4" applyNumberFormat="1" applyFont="1" applyBorder="1" applyAlignment="1">
      <alignment horizontal="center" vertical="center"/>
    </xf>
    <xf numFmtId="164" fontId="17" fillId="0" borderId="3" xfId="4" applyNumberFormat="1" applyFont="1" applyBorder="1" applyAlignment="1">
      <alignment horizontal="center" vertical="center"/>
    </xf>
    <xf numFmtId="10" fontId="17" fillId="0" borderId="26" xfId="4" applyNumberFormat="1" applyFont="1" applyBorder="1" applyAlignment="1">
      <alignment horizontal="center" vertical="center"/>
    </xf>
    <xf numFmtId="164" fontId="17" fillId="0" borderId="4" xfId="4" applyNumberFormat="1" applyFont="1" applyBorder="1" applyAlignment="1">
      <alignment horizontal="center" vertical="center"/>
    </xf>
    <xf numFmtId="10" fontId="17" fillId="0" borderId="22" xfId="4" applyNumberFormat="1" applyFont="1" applyBorder="1" applyAlignment="1">
      <alignment horizontal="center" vertical="center"/>
    </xf>
    <xf numFmtId="165" fontId="17" fillId="0" borderId="23" xfId="1" applyNumberFormat="1" applyFont="1" applyBorder="1" applyAlignment="1">
      <alignment horizontal="center" vertical="center"/>
    </xf>
    <xf numFmtId="167" fontId="17" fillId="0" borderId="25" xfId="0" applyNumberFormat="1" applyFont="1" applyBorder="1" applyAlignment="1">
      <alignment horizontal="center" vertical="center"/>
    </xf>
    <xf numFmtId="10" fontId="70" fillId="7" borderId="0" xfId="0" applyNumberFormat="1" applyFont="1" applyFill="1" applyBorder="1" applyAlignment="1">
      <alignment horizontal="center" vertical="center" wrapText="1" readingOrder="1"/>
    </xf>
    <xf numFmtId="10" fontId="70" fillId="7" borderId="3" xfId="0" applyNumberFormat="1" applyFont="1" applyFill="1" applyBorder="1" applyAlignment="1">
      <alignment horizontal="center" vertical="center" wrapText="1" readingOrder="1"/>
    </xf>
    <xf numFmtId="3" fontId="70" fillId="7" borderId="0" xfId="0" applyNumberFormat="1" applyFont="1" applyFill="1" applyBorder="1" applyAlignment="1">
      <alignment horizontal="center" vertical="center" wrapText="1" readingOrder="1"/>
    </xf>
    <xf numFmtId="3" fontId="70" fillId="7" borderId="13" xfId="0" applyNumberFormat="1" applyFont="1" applyFill="1" applyBorder="1" applyAlignment="1">
      <alignment horizontal="center" vertical="center" wrapText="1" readingOrder="1"/>
    </xf>
    <xf numFmtId="0" fontId="10" fillId="9" borderId="22" xfId="0" applyFont="1" applyFill="1" applyBorder="1" applyAlignment="1">
      <alignment horizontal="center" vertical="center" wrapText="1"/>
    </xf>
    <xf numFmtId="0" fontId="7" fillId="9" borderId="41" xfId="0" applyFont="1" applyFill="1" applyBorder="1" applyAlignment="1">
      <alignment horizontal="center" vertical="center" wrapText="1"/>
    </xf>
    <xf numFmtId="0" fontId="10" fillId="9" borderId="36" xfId="0" applyFont="1" applyFill="1" applyBorder="1" applyAlignment="1">
      <alignment horizontal="center" vertical="center" wrapText="1"/>
    </xf>
    <xf numFmtId="3" fontId="73" fillId="7" borderId="29" xfId="0" applyNumberFormat="1" applyFont="1" applyFill="1" applyBorder="1" applyAlignment="1">
      <alignment horizontal="center" vertical="center" wrapText="1"/>
    </xf>
    <xf numFmtId="3" fontId="75" fillId="7" borderId="37" xfId="0" applyNumberFormat="1" applyFont="1" applyFill="1" applyBorder="1" applyAlignment="1">
      <alignment horizontal="center" vertical="center" wrapText="1"/>
    </xf>
    <xf numFmtId="0" fontId="28" fillId="9" borderId="21" xfId="0" applyFont="1" applyFill="1" applyBorder="1" applyAlignment="1">
      <alignment horizontal="center" vertical="center" wrapText="1" readingOrder="2"/>
    </xf>
    <xf numFmtId="0" fontId="30" fillId="7" borderId="0" xfId="0" applyFont="1" applyFill="1" applyBorder="1" applyAlignment="1">
      <alignment horizontal="center" vertical="center" wrapText="1" readingOrder="2"/>
    </xf>
    <xf numFmtId="0" fontId="30" fillId="7" borderId="25" xfId="0" applyFont="1" applyFill="1" applyBorder="1" applyAlignment="1">
      <alignment horizontal="center" vertical="center" wrapText="1" readingOrder="2"/>
    </xf>
    <xf numFmtId="0" fontId="30" fillId="7" borderId="3" xfId="0" applyFont="1" applyFill="1" applyBorder="1" applyAlignment="1">
      <alignment horizontal="center" vertical="center" wrapText="1" readingOrder="2"/>
    </xf>
    <xf numFmtId="0" fontId="25" fillId="7" borderId="23" xfId="0" applyFont="1" applyFill="1" applyBorder="1" applyAlignment="1">
      <alignment horizontal="center" vertical="center" wrapText="1" readingOrder="2"/>
    </xf>
    <xf numFmtId="0" fontId="25" fillId="7" borderId="0" xfId="0" applyFont="1" applyFill="1" applyBorder="1" applyAlignment="1">
      <alignment horizontal="center" vertical="center" wrapText="1" readingOrder="2"/>
    </xf>
    <xf numFmtId="0" fontId="25" fillId="7" borderId="3" xfId="0" applyFont="1" applyFill="1" applyBorder="1" applyAlignment="1">
      <alignment horizontal="center" vertical="center" wrapText="1" readingOrder="2"/>
    </xf>
    <xf numFmtId="0" fontId="25" fillId="7" borderId="4" xfId="0" applyFont="1" applyFill="1" applyBorder="1" applyAlignment="1">
      <alignment horizontal="center" vertical="center" wrapText="1" readingOrder="2"/>
    </xf>
    <xf numFmtId="10" fontId="72" fillId="7" borderId="22" xfId="0" applyNumberFormat="1" applyFont="1" applyFill="1" applyBorder="1" applyAlignment="1">
      <alignment horizontal="center" vertical="center" wrapText="1" readingOrder="1"/>
    </xf>
    <xf numFmtId="10" fontId="72" fillId="7" borderId="13" xfId="0" applyNumberFormat="1" applyFont="1" applyFill="1" applyBorder="1" applyAlignment="1">
      <alignment horizontal="center" vertical="center" wrapText="1" readingOrder="1"/>
    </xf>
    <xf numFmtId="10" fontId="72" fillId="7" borderId="26" xfId="0" applyNumberFormat="1" applyFont="1" applyFill="1" applyBorder="1" applyAlignment="1">
      <alignment horizontal="center" vertical="center" wrapText="1" readingOrder="1"/>
    </xf>
    <xf numFmtId="10" fontId="70" fillId="7" borderId="13" xfId="0" applyNumberFormat="1" applyFont="1" applyFill="1" applyBorder="1" applyAlignment="1">
      <alignment horizontal="center" vertical="center" wrapText="1" readingOrder="1"/>
    </xf>
    <xf numFmtId="10" fontId="70" fillId="7" borderId="26" xfId="0" applyNumberFormat="1" applyFont="1" applyFill="1" applyBorder="1" applyAlignment="1">
      <alignment horizontal="center" vertical="center" wrapText="1" readingOrder="1"/>
    </xf>
    <xf numFmtId="0" fontId="53" fillId="10" borderId="42" xfId="0" applyFont="1" applyFill="1" applyBorder="1" applyAlignment="1">
      <alignment horizontal="center" vertical="center" wrapText="1" readingOrder="2"/>
    </xf>
    <xf numFmtId="0" fontId="49" fillId="7" borderId="23" xfId="0" applyFont="1" applyFill="1" applyBorder="1" applyAlignment="1">
      <alignment horizontal="center" vertical="center" wrapText="1" readingOrder="2"/>
    </xf>
    <xf numFmtId="0" fontId="12" fillId="4" borderId="0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31" fillId="10" borderId="0" xfId="0" applyFont="1" applyFill="1" applyBorder="1" applyAlignment="1">
      <alignment horizontal="center" vertical="center" wrapText="1" readingOrder="2"/>
    </xf>
    <xf numFmtId="3" fontId="70" fillId="7" borderId="0" xfId="0" applyNumberFormat="1" applyFont="1" applyFill="1" applyBorder="1" applyAlignment="1">
      <alignment horizontal="center" vertical="center" wrapText="1" readingOrder="1"/>
    </xf>
    <xf numFmtId="3" fontId="70" fillId="7" borderId="13" xfId="0" applyNumberFormat="1" applyFont="1" applyFill="1" applyBorder="1" applyAlignment="1">
      <alignment horizontal="center" vertical="center" wrapText="1" readingOrder="1"/>
    </xf>
    <xf numFmtId="0" fontId="70" fillId="7" borderId="0" xfId="0" applyFont="1" applyFill="1" applyBorder="1" applyAlignment="1">
      <alignment horizontal="center" vertical="center" wrapText="1" readingOrder="1"/>
    </xf>
    <xf numFmtId="3" fontId="75" fillId="7" borderId="25" xfId="0" applyNumberFormat="1" applyFont="1" applyFill="1" applyBorder="1" applyAlignment="1">
      <alignment horizontal="center" vertical="center" wrapText="1"/>
    </xf>
    <xf numFmtId="9" fontId="75" fillId="7" borderId="26" xfId="0" applyNumberFormat="1" applyFont="1" applyFill="1" applyBorder="1" applyAlignment="1">
      <alignment horizontal="center" vertical="center" wrapText="1"/>
    </xf>
    <xf numFmtId="3" fontId="75" fillId="7" borderId="4" xfId="0" applyNumberFormat="1" applyFont="1" applyFill="1" applyBorder="1" applyAlignment="1">
      <alignment horizontal="center" vertical="center" wrapText="1"/>
    </xf>
    <xf numFmtId="3" fontId="77" fillId="7" borderId="3" xfId="0" applyNumberFormat="1" applyFont="1" applyFill="1" applyBorder="1" applyAlignment="1">
      <alignment horizontal="center" vertical="center" wrapText="1"/>
    </xf>
    <xf numFmtId="10" fontId="77" fillId="7" borderId="3" xfId="7" applyNumberFormat="1" applyFont="1" applyFill="1" applyBorder="1" applyAlignment="1">
      <alignment horizontal="center" vertical="center" wrapText="1"/>
    </xf>
    <xf numFmtId="3" fontId="77" fillId="7" borderId="3" xfId="12" applyNumberFormat="1" applyFont="1" applyFill="1" applyBorder="1" applyAlignment="1">
      <alignment horizontal="center" vertical="center" wrapText="1"/>
    </xf>
    <xf numFmtId="10" fontId="77" fillId="7" borderId="26" xfId="7" applyNumberFormat="1" applyFont="1" applyFill="1" applyBorder="1" applyAlignment="1">
      <alignment horizontal="center" vertical="center" wrapText="1"/>
    </xf>
    <xf numFmtId="10" fontId="70" fillId="7" borderId="4" xfId="0" applyNumberFormat="1" applyFont="1" applyFill="1" applyBorder="1" applyAlignment="1">
      <alignment horizontal="center" vertical="center" wrapText="1" readingOrder="1"/>
    </xf>
    <xf numFmtId="0" fontId="66" fillId="10" borderId="21" xfId="0" applyFont="1" applyFill="1" applyBorder="1" applyAlignment="1">
      <alignment horizontal="center" vertical="center" wrapText="1" readingOrder="2"/>
    </xf>
    <xf numFmtId="0" fontId="66" fillId="10" borderId="22" xfId="0" applyFont="1" applyFill="1" applyBorder="1" applyAlignment="1">
      <alignment horizontal="center" vertical="center" wrapText="1" readingOrder="2"/>
    </xf>
    <xf numFmtId="10" fontId="72" fillId="7" borderId="59" xfId="0" applyNumberFormat="1" applyFont="1" applyFill="1" applyBorder="1" applyAlignment="1">
      <alignment horizontal="center" vertical="center" wrapText="1" readingOrder="1"/>
    </xf>
    <xf numFmtId="10" fontId="72" fillId="7" borderId="43" xfId="0" applyNumberFormat="1" applyFont="1" applyFill="1" applyBorder="1" applyAlignment="1">
      <alignment horizontal="center" vertical="center" wrapText="1" readingOrder="1"/>
    </xf>
    <xf numFmtId="0" fontId="15" fillId="3" borderId="60" xfId="0" applyFont="1" applyFill="1" applyBorder="1" applyAlignment="1">
      <alignment horizontal="center" vertical="center" wrapText="1"/>
    </xf>
    <xf numFmtId="0" fontId="15" fillId="3" borderId="53" xfId="0" applyFont="1" applyFill="1" applyBorder="1" applyAlignment="1">
      <alignment horizontal="center" vertical="center" wrapText="1"/>
    </xf>
    <xf numFmtId="3" fontId="21" fillId="4" borderId="0" xfId="0" applyNumberFormat="1" applyFont="1" applyFill="1" applyBorder="1" applyAlignment="1">
      <alignment horizontal="center" vertical="center"/>
    </xf>
    <xf numFmtId="2" fontId="21" fillId="4" borderId="0" xfId="0" applyNumberFormat="1" applyFont="1" applyFill="1" applyBorder="1" applyAlignment="1">
      <alignment horizontal="center" vertical="center"/>
    </xf>
    <xf numFmtId="2" fontId="21" fillId="4" borderId="0" xfId="0" applyNumberFormat="1" applyFont="1" applyFill="1" applyBorder="1" applyAlignment="1">
      <alignment horizontal="center" vertical="center" wrapText="1"/>
    </xf>
    <xf numFmtId="165" fontId="73" fillId="4" borderId="0" xfId="1" applyNumberFormat="1" applyFont="1" applyFill="1" applyBorder="1" applyAlignment="1">
      <alignment horizontal="center" vertical="center"/>
    </xf>
    <xf numFmtId="2" fontId="73" fillId="4" borderId="0" xfId="0" applyNumberFormat="1" applyFont="1" applyFill="1" applyBorder="1" applyAlignment="1">
      <alignment horizontal="center" vertical="center"/>
    </xf>
    <xf numFmtId="3" fontId="21" fillId="4" borderId="21" xfId="0" applyNumberFormat="1" applyFont="1" applyFill="1" applyBorder="1" applyAlignment="1">
      <alignment horizontal="center" vertical="center"/>
    </xf>
    <xf numFmtId="2" fontId="21" fillId="4" borderId="4" xfId="0" applyNumberFormat="1" applyFont="1" applyFill="1" applyBorder="1" applyAlignment="1">
      <alignment horizontal="center" vertical="center"/>
    </xf>
    <xf numFmtId="2" fontId="21" fillId="4" borderId="4" xfId="0" applyNumberFormat="1" applyFont="1" applyFill="1" applyBorder="1" applyAlignment="1">
      <alignment horizontal="center" vertical="center" wrapText="1"/>
    </xf>
    <xf numFmtId="3" fontId="21" fillId="4" borderId="4" xfId="0" applyNumberFormat="1" applyFont="1" applyFill="1" applyBorder="1" applyAlignment="1">
      <alignment horizontal="center" vertical="center"/>
    </xf>
    <xf numFmtId="165" fontId="73" fillId="4" borderId="4" xfId="1" applyNumberFormat="1" applyFont="1" applyFill="1" applyBorder="1" applyAlignment="1">
      <alignment horizontal="center" vertical="center"/>
    </xf>
    <xf numFmtId="2" fontId="73" fillId="4" borderId="4" xfId="0" applyNumberFormat="1" applyFont="1" applyFill="1" applyBorder="1" applyAlignment="1">
      <alignment horizontal="center" vertical="center"/>
    </xf>
    <xf numFmtId="2" fontId="73" fillId="4" borderId="22" xfId="0" applyNumberFormat="1" applyFont="1" applyFill="1" applyBorder="1" applyAlignment="1">
      <alignment horizontal="center" vertical="center"/>
    </xf>
    <xf numFmtId="2" fontId="73" fillId="4" borderId="13" xfId="0" applyNumberFormat="1" applyFont="1" applyFill="1" applyBorder="1" applyAlignment="1">
      <alignment horizontal="center" vertical="center"/>
    </xf>
    <xf numFmtId="2" fontId="21" fillId="4" borderId="3" xfId="0" applyNumberFormat="1" applyFont="1" applyFill="1" applyBorder="1" applyAlignment="1">
      <alignment horizontal="center" vertical="center"/>
    </xf>
    <xf numFmtId="2" fontId="21" fillId="4" borderId="3" xfId="0" applyNumberFormat="1" applyFont="1" applyFill="1" applyBorder="1" applyAlignment="1">
      <alignment horizontal="center" vertical="center" wrapText="1"/>
    </xf>
    <xf numFmtId="3" fontId="21" fillId="4" borderId="3" xfId="0" applyNumberFormat="1" applyFont="1" applyFill="1" applyBorder="1" applyAlignment="1">
      <alignment horizontal="center" vertical="center"/>
    </xf>
    <xf numFmtId="165" fontId="73" fillId="4" borderId="3" xfId="1" applyNumberFormat="1" applyFont="1" applyFill="1" applyBorder="1" applyAlignment="1">
      <alignment horizontal="center" vertical="center"/>
    </xf>
    <xf numFmtId="2" fontId="73" fillId="4" borderId="3" xfId="0" applyNumberFormat="1" applyFont="1" applyFill="1" applyBorder="1" applyAlignment="1">
      <alignment horizontal="center" vertical="center"/>
    </xf>
    <xf numFmtId="2" fontId="73" fillId="4" borderId="26" xfId="0" applyNumberFormat="1" applyFont="1" applyFill="1" applyBorder="1" applyAlignment="1">
      <alignment horizontal="center" vertical="center"/>
    </xf>
    <xf numFmtId="165" fontId="0" fillId="0" borderId="0" xfId="0" applyNumberFormat="1"/>
    <xf numFmtId="0" fontId="37" fillId="0" borderId="0" xfId="0" applyFont="1"/>
    <xf numFmtId="0" fontId="0" fillId="0" borderId="21" xfId="0" applyBorder="1" applyAlignment="1">
      <alignment horizontal="right"/>
    </xf>
    <xf numFmtId="165" fontId="0" fillId="0" borderId="22" xfId="0" applyNumberFormat="1" applyBorder="1"/>
    <xf numFmtId="0" fontId="17" fillId="0" borderId="42" xfId="0" applyFont="1" applyBorder="1" applyAlignment="1">
      <alignment horizontal="center" vertical="center"/>
    </xf>
    <xf numFmtId="0" fontId="28" fillId="9" borderId="21" xfId="0" applyFont="1" applyFill="1" applyBorder="1" applyAlignment="1">
      <alignment horizontal="center" vertical="center" wrapText="1" readingOrder="2"/>
    </xf>
    <xf numFmtId="0" fontId="25" fillId="7" borderId="23" xfId="0" applyFont="1" applyFill="1" applyBorder="1" applyAlignment="1">
      <alignment horizontal="center" vertical="center" wrapText="1" readingOrder="2"/>
    </xf>
    <xf numFmtId="0" fontId="46" fillId="8" borderId="50" xfId="12" applyNumberFormat="1" applyFont="1" applyFill="1" applyBorder="1" applyAlignment="1">
      <alignment horizontal="center" vertical="center" wrapText="1"/>
    </xf>
    <xf numFmtId="3" fontId="70" fillId="7" borderId="6" xfId="0" applyNumberFormat="1" applyFont="1" applyFill="1" applyBorder="1" applyAlignment="1">
      <alignment horizontal="center" vertical="center" wrapText="1" readingOrder="2"/>
    </xf>
    <xf numFmtId="3" fontId="70" fillId="7" borderId="42" xfId="0" applyNumberFormat="1" applyFont="1" applyFill="1" applyBorder="1" applyAlignment="1">
      <alignment horizontal="center" vertical="center" wrapText="1" readingOrder="2"/>
    </xf>
    <xf numFmtId="0" fontId="81" fillId="10" borderId="21" xfId="0" applyFont="1" applyFill="1" applyBorder="1" applyAlignment="1">
      <alignment horizontal="center" vertical="center" wrapText="1" readingOrder="2"/>
    </xf>
    <xf numFmtId="0" fontId="81" fillId="10" borderId="25" xfId="0" applyFont="1" applyFill="1" applyBorder="1" applyAlignment="1">
      <alignment horizontal="center" vertical="center" wrapText="1" readingOrder="1"/>
    </xf>
    <xf numFmtId="3" fontId="70" fillId="7" borderId="25" xfId="0" applyNumberFormat="1" applyFont="1" applyFill="1" applyBorder="1" applyAlignment="1">
      <alignment horizontal="center" vertical="center" wrapText="1" readingOrder="2"/>
    </xf>
    <xf numFmtId="3" fontId="70" fillId="7" borderId="0" xfId="0" applyNumberFormat="1" applyFont="1" applyFill="1" applyBorder="1" applyAlignment="1">
      <alignment horizontal="center" vertical="center" wrapText="1" readingOrder="1"/>
    </xf>
    <xf numFmtId="1" fontId="70" fillId="7" borderId="3" xfId="0" applyNumberFormat="1" applyFont="1" applyFill="1" applyBorder="1" applyAlignment="1">
      <alignment horizontal="center" vertical="center" wrapText="1" readingOrder="1"/>
    </xf>
    <xf numFmtId="0" fontId="12" fillId="4" borderId="0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9" fontId="75" fillId="7" borderId="42" xfId="0" applyNumberFormat="1" applyFont="1" applyFill="1" applyBorder="1" applyAlignment="1">
      <alignment horizontal="center" vertical="center" wrapText="1"/>
    </xf>
    <xf numFmtId="3" fontId="75" fillId="7" borderId="6" xfId="0" applyNumberFormat="1" applyFont="1" applyFill="1" applyBorder="1" applyAlignment="1">
      <alignment horizontal="center" vertical="center" wrapText="1"/>
    </xf>
    <xf numFmtId="0" fontId="40" fillId="10" borderId="6" xfId="0" applyFont="1" applyFill="1" applyBorder="1" applyAlignment="1">
      <alignment horizontal="center" vertical="center" wrapText="1"/>
    </xf>
    <xf numFmtId="0" fontId="40" fillId="10" borderId="42" xfId="0" applyFont="1" applyFill="1" applyBorder="1" applyAlignment="1">
      <alignment horizontal="center" vertical="center" wrapText="1"/>
    </xf>
    <xf numFmtId="0" fontId="40" fillId="10" borderId="3" xfId="0" applyFont="1" applyFill="1" applyBorder="1" applyAlignment="1">
      <alignment horizontal="center" vertical="center" wrapText="1"/>
    </xf>
    <xf numFmtId="0" fontId="40" fillId="10" borderId="26" xfId="0" applyFont="1" applyFill="1" applyBorder="1" applyAlignment="1">
      <alignment horizontal="center" vertical="center" wrapText="1"/>
    </xf>
    <xf numFmtId="0" fontId="21" fillId="7" borderId="21" xfId="0" applyFont="1" applyFill="1" applyBorder="1" applyAlignment="1">
      <alignment horizontal="center" vertical="center" wrapText="1"/>
    </xf>
    <xf numFmtId="3" fontId="73" fillId="7" borderId="4" xfId="0" applyNumberFormat="1" applyFont="1" applyFill="1" applyBorder="1" applyAlignment="1">
      <alignment horizontal="center" vertical="center" wrapText="1"/>
    </xf>
    <xf numFmtId="3" fontId="73" fillId="7" borderId="36" xfId="0" applyNumberFormat="1" applyFont="1" applyFill="1" applyBorder="1" applyAlignment="1">
      <alignment horizontal="center" vertical="center" wrapText="1"/>
    </xf>
    <xf numFmtId="10" fontId="79" fillId="7" borderId="21" xfId="0" applyNumberFormat="1" applyFont="1" applyFill="1" applyBorder="1" applyAlignment="1">
      <alignment horizontal="center" vertical="center" wrapText="1" readingOrder="1"/>
    </xf>
    <xf numFmtId="10" fontId="79" fillId="7" borderId="25" xfId="0" applyNumberFormat="1" applyFont="1" applyFill="1" applyBorder="1" applyAlignment="1">
      <alignment horizontal="center" vertical="center" wrapText="1" readingOrder="1"/>
    </xf>
    <xf numFmtId="10" fontId="79" fillId="7" borderId="22" xfId="0" applyNumberFormat="1" applyFont="1" applyFill="1" applyBorder="1" applyAlignment="1">
      <alignment horizontal="center" vertical="center" wrapText="1" readingOrder="1"/>
    </xf>
    <xf numFmtId="10" fontId="79" fillId="7" borderId="26" xfId="0" applyNumberFormat="1" applyFont="1" applyFill="1" applyBorder="1" applyAlignment="1">
      <alignment horizontal="center" vertical="center" wrapText="1" readingOrder="1"/>
    </xf>
    <xf numFmtId="10" fontId="72" fillId="7" borderId="22" xfId="0" applyNumberFormat="1" applyFont="1" applyFill="1" applyBorder="1" applyAlignment="1">
      <alignment horizontal="center" vertical="center" wrapText="1" readingOrder="1"/>
    </xf>
    <xf numFmtId="10" fontId="72" fillId="7" borderId="13" xfId="0" applyNumberFormat="1" applyFont="1" applyFill="1" applyBorder="1" applyAlignment="1">
      <alignment horizontal="center" vertical="center" wrapText="1" readingOrder="1"/>
    </xf>
    <xf numFmtId="10" fontId="72" fillId="7" borderId="26" xfId="0" applyNumberFormat="1" applyFont="1" applyFill="1" applyBorder="1" applyAlignment="1">
      <alignment horizontal="center" vertical="center" wrapText="1" readingOrder="1"/>
    </xf>
    <xf numFmtId="0" fontId="12" fillId="4" borderId="0" xfId="0" applyFont="1" applyFill="1" applyBorder="1" applyAlignment="1">
      <alignment horizontal="center" vertical="center" wrapText="1"/>
    </xf>
    <xf numFmtId="0" fontId="31" fillId="10" borderId="0" xfId="0" applyFont="1" applyFill="1" applyBorder="1" applyAlignment="1">
      <alignment horizontal="center" vertical="center" wrapText="1" readingOrder="2"/>
    </xf>
    <xf numFmtId="3" fontId="70" fillId="7" borderId="0" xfId="0" applyNumberFormat="1" applyFont="1" applyFill="1" applyBorder="1" applyAlignment="1">
      <alignment horizontal="center" vertical="center" wrapText="1" readingOrder="1"/>
    </xf>
    <xf numFmtId="3" fontId="70" fillId="7" borderId="13" xfId="0" applyNumberFormat="1" applyFont="1" applyFill="1" applyBorder="1" applyAlignment="1">
      <alignment horizontal="center" vertical="center" wrapText="1" readingOrder="1"/>
    </xf>
    <xf numFmtId="0" fontId="70" fillId="7" borderId="0" xfId="0" applyFont="1" applyFill="1" applyBorder="1" applyAlignment="1">
      <alignment horizontal="center" vertical="center" wrapText="1" readingOrder="1"/>
    </xf>
    <xf numFmtId="3" fontId="0" fillId="4" borderId="15" xfId="0" applyNumberFormat="1" applyFont="1" applyFill="1" applyBorder="1" applyAlignment="1">
      <alignment horizontal="center" vertical="center" wrapText="1"/>
    </xf>
    <xf numFmtId="4" fontId="10" fillId="4" borderId="15" xfId="0" applyNumberFormat="1" applyFont="1" applyFill="1" applyBorder="1" applyAlignment="1">
      <alignment horizontal="center" vertical="center" wrapText="1"/>
    </xf>
    <xf numFmtId="3" fontId="10" fillId="4" borderId="63" xfId="0" applyNumberFormat="1" applyFont="1" applyFill="1" applyBorder="1" applyAlignment="1">
      <alignment horizontal="center" vertical="center" wrapText="1"/>
    </xf>
    <xf numFmtId="3" fontId="72" fillId="7" borderId="21" xfId="0" applyNumberFormat="1" applyFont="1" applyFill="1" applyBorder="1" applyAlignment="1">
      <alignment horizontal="center" vertical="center" wrapText="1" readingOrder="1"/>
    </xf>
    <xf numFmtId="3" fontId="72" fillId="7" borderId="23" xfId="0" applyNumberFormat="1" applyFont="1" applyFill="1" applyBorder="1" applyAlignment="1">
      <alignment horizontal="center" vertical="center" wrapText="1" readingOrder="1"/>
    </xf>
    <xf numFmtId="3" fontId="72" fillId="7" borderId="25" xfId="0" applyNumberFormat="1" applyFont="1" applyFill="1" applyBorder="1" applyAlignment="1">
      <alignment horizontal="center" vertical="center" wrapText="1" readingOrder="1"/>
    </xf>
    <xf numFmtId="166" fontId="10" fillId="4" borderId="15" xfId="0" applyNumberFormat="1" applyFont="1" applyFill="1" applyBorder="1" applyAlignment="1">
      <alignment horizontal="center" vertical="center" wrapText="1"/>
    </xf>
    <xf numFmtId="0" fontId="97" fillId="0" borderId="0" xfId="0" applyFont="1"/>
    <xf numFmtId="0" fontId="28" fillId="9" borderId="21" xfId="0" applyFont="1" applyFill="1" applyBorder="1" applyAlignment="1">
      <alignment horizontal="center" vertical="center" wrapText="1" readingOrder="2"/>
    </xf>
    <xf numFmtId="10" fontId="70" fillId="7" borderId="13" xfId="0" applyNumberFormat="1" applyFont="1" applyFill="1" applyBorder="1" applyAlignment="1">
      <alignment horizontal="center" vertical="center" wrapText="1" readingOrder="1"/>
    </xf>
    <xf numFmtId="0" fontId="53" fillId="10" borderId="42" xfId="0" applyFont="1" applyFill="1" applyBorder="1" applyAlignment="1">
      <alignment horizontal="center" vertical="center" wrapText="1" readingOrder="2"/>
    </xf>
    <xf numFmtId="0" fontId="49" fillId="7" borderId="23" xfId="0" applyFont="1" applyFill="1" applyBorder="1" applyAlignment="1">
      <alignment horizontal="center" vertical="center" wrapText="1" readingOrder="2"/>
    </xf>
    <xf numFmtId="0" fontId="52" fillId="10" borderId="41" xfId="0" applyFont="1" applyFill="1" applyBorder="1" applyAlignment="1">
      <alignment horizontal="center" vertical="center" wrapText="1" readingOrder="1"/>
    </xf>
    <xf numFmtId="3" fontId="70" fillId="7" borderId="0" xfId="0" applyNumberFormat="1" applyFont="1" applyFill="1" applyBorder="1" applyAlignment="1">
      <alignment horizontal="center" vertical="center" wrapText="1" readingOrder="1"/>
    </xf>
    <xf numFmtId="3" fontId="70" fillId="7" borderId="13" xfId="0" applyNumberFormat="1" applyFont="1" applyFill="1" applyBorder="1" applyAlignment="1">
      <alignment horizontal="center" vertical="center" wrapText="1" readingOrder="1"/>
    </xf>
    <xf numFmtId="0" fontId="39" fillId="9" borderId="4" xfId="0" applyFont="1" applyFill="1" applyBorder="1" applyAlignment="1">
      <alignment horizontal="center" vertical="center" wrapText="1"/>
    </xf>
    <xf numFmtId="0" fontId="39" fillId="9" borderId="21" xfId="0" applyFont="1" applyFill="1" applyBorder="1" applyAlignment="1">
      <alignment horizontal="center" vertical="center" wrapText="1"/>
    </xf>
    <xf numFmtId="0" fontId="39" fillId="9" borderId="22" xfId="0" applyFont="1" applyFill="1" applyBorder="1" applyAlignment="1">
      <alignment horizontal="center" vertical="center" wrapText="1"/>
    </xf>
    <xf numFmtId="10" fontId="70" fillId="7" borderId="0" xfId="0" applyNumberFormat="1" applyFont="1" applyFill="1" applyBorder="1" applyAlignment="1">
      <alignment horizontal="center" vertical="center" wrapText="1" readingOrder="1"/>
    </xf>
    <xf numFmtId="10" fontId="70" fillId="7" borderId="13" xfId="0" applyNumberFormat="1" applyFont="1" applyFill="1" applyBorder="1" applyAlignment="1">
      <alignment horizontal="center" vertical="center" wrapText="1" readingOrder="1"/>
    </xf>
    <xf numFmtId="10" fontId="70" fillId="7" borderId="3" xfId="0" applyNumberFormat="1" applyFont="1" applyFill="1" applyBorder="1" applyAlignment="1">
      <alignment horizontal="center" vertical="center" wrapText="1" readingOrder="1"/>
    </xf>
    <xf numFmtId="10" fontId="70" fillId="7" borderId="26" xfId="0" applyNumberFormat="1" applyFont="1" applyFill="1" applyBorder="1" applyAlignment="1">
      <alignment horizontal="center" vertical="center" wrapText="1" readingOrder="1"/>
    </xf>
    <xf numFmtId="0" fontId="66" fillId="10" borderId="21" xfId="0" applyFont="1" applyFill="1" applyBorder="1" applyAlignment="1">
      <alignment horizontal="center" vertical="center" wrapText="1" readingOrder="2"/>
    </xf>
    <xf numFmtId="0" fontId="66" fillId="10" borderId="22" xfId="0" applyFont="1" applyFill="1" applyBorder="1" applyAlignment="1">
      <alignment horizontal="center" vertical="center" wrapText="1" readingOrder="2"/>
    </xf>
    <xf numFmtId="3" fontId="70" fillId="7" borderId="0" xfId="0" applyNumberFormat="1" applyFont="1" applyFill="1" applyBorder="1" applyAlignment="1">
      <alignment horizontal="center" vertical="center" wrapText="1" readingOrder="1"/>
    </xf>
    <xf numFmtId="3" fontId="70" fillId="7" borderId="13" xfId="0" applyNumberFormat="1" applyFont="1" applyFill="1" applyBorder="1" applyAlignment="1">
      <alignment horizontal="center" vertical="center" wrapText="1" readingOrder="1"/>
    </xf>
    <xf numFmtId="1" fontId="70" fillId="7" borderId="13" xfId="0" applyNumberFormat="1" applyFont="1" applyFill="1" applyBorder="1" applyAlignment="1">
      <alignment horizontal="center" vertical="center" wrapText="1" readingOrder="1"/>
    </xf>
    <xf numFmtId="3" fontId="72" fillId="7" borderId="42" xfId="0" applyNumberFormat="1" applyFont="1" applyFill="1" applyBorder="1" applyAlignment="1">
      <alignment horizontal="center" vertical="center" wrapText="1" readingOrder="1"/>
    </xf>
    <xf numFmtId="0" fontId="12" fillId="4" borderId="0" xfId="0" applyFont="1" applyFill="1" applyBorder="1" applyAlignment="1">
      <alignment horizontal="center" vertical="center" wrapText="1"/>
    </xf>
    <xf numFmtId="0" fontId="98" fillId="15" borderId="64" xfId="12" applyNumberFormat="1" applyFont="1" applyFill="1" applyBorder="1" applyAlignment="1">
      <alignment horizontal="center" vertical="center"/>
    </xf>
    <xf numFmtId="0" fontId="99" fillId="0" borderId="0" xfId="0" applyFont="1"/>
    <xf numFmtId="0" fontId="12" fillId="4" borderId="0" xfId="0" applyFont="1" applyFill="1" applyBorder="1" applyAlignment="1">
      <alignment horizontal="center" vertical="center" wrapText="1"/>
    </xf>
    <xf numFmtId="3" fontId="70" fillId="7" borderId="0" xfId="0" applyNumberFormat="1" applyFont="1" applyFill="1" applyBorder="1" applyAlignment="1">
      <alignment horizontal="center" vertical="center" wrapText="1" readingOrder="1"/>
    </xf>
    <xf numFmtId="0" fontId="70" fillId="7" borderId="0" xfId="0" applyFont="1" applyFill="1" applyBorder="1" applyAlignment="1">
      <alignment horizontal="center" vertical="center" wrapText="1" readingOrder="1"/>
    </xf>
    <xf numFmtId="3" fontId="71" fillId="10" borderId="6" xfId="0" applyNumberFormat="1" applyFont="1" applyFill="1" applyBorder="1" applyAlignment="1">
      <alignment horizontal="center" vertical="center" wrapText="1" readingOrder="1"/>
    </xf>
    <xf numFmtId="0" fontId="30" fillId="7" borderId="23" xfId="0" applyFont="1" applyFill="1" applyBorder="1" applyAlignment="1">
      <alignment horizontal="center" vertical="center" wrapText="1" readingOrder="2"/>
    </xf>
    <xf numFmtId="0" fontId="31" fillId="10" borderId="22" xfId="0" applyFont="1" applyFill="1" applyBorder="1" applyAlignment="1">
      <alignment horizontal="center" vertical="center" wrapText="1" readingOrder="2"/>
    </xf>
    <xf numFmtId="0" fontId="31" fillId="10" borderId="36" xfId="0" applyFont="1" applyFill="1" applyBorder="1" applyAlignment="1">
      <alignment horizontal="center" vertical="center" wrapText="1" readingOrder="2"/>
    </xf>
    <xf numFmtId="0" fontId="21" fillId="0" borderId="41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3" fontId="70" fillId="7" borderId="13" xfId="0" applyNumberFormat="1" applyFont="1" applyFill="1" applyBorder="1" applyAlignment="1">
      <alignment horizontal="center" vertical="center" wrapText="1" readingOrder="1"/>
    </xf>
    <xf numFmtId="3" fontId="32" fillId="7" borderId="23" xfId="0" applyNumberFormat="1" applyFont="1" applyFill="1" applyBorder="1" applyAlignment="1">
      <alignment horizontal="center" vertical="center" wrapText="1" readingOrder="1"/>
    </xf>
    <xf numFmtId="3" fontId="32" fillId="7" borderId="41" xfId="0" applyNumberFormat="1" applyFont="1" applyFill="1" applyBorder="1" applyAlignment="1">
      <alignment horizontal="center" vertical="center" wrapText="1" readingOrder="1"/>
    </xf>
    <xf numFmtId="3" fontId="32" fillId="7" borderId="44" xfId="0" applyNumberFormat="1" applyFont="1" applyFill="1" applyBorder="1" applyAlignment="1">
      <alignment horizontal="center" vertical="center" wrapText="1" readingOrder="1"/>
    </xf>
    <xf numFmtId="3" fontId="96" fillId="7" borderId="67" xfId="0" applyNumberFormat="1" applyFont="1" applyFill="1" applyBorder="1" applyAlignment="1">
      <alignment horizontal="center" vertical="center" wrapText="1" readingOrder="1"/>
    </xf>
    <xf numFmtId="3" fontId="32" fillId="7" borderId="13" xfId="0" applyNumberFormat="1" applyFont="1" applyFill="1" applyBorder="1" applyAlignment="1">
      <alignment horizontal="center" vertical="center" wrapText="1" readingOrder="1"/>
    </xf>
    <xf numFmtId="0" fontId="29" fillId="9" borderId="21" xfId="0" applyFont="1" applyFill="1" applyBorder="1" applyAlignment="1">
      <alignment horizontal="left" vertical="center" wrapText="1" readingOrder="1"/>
    </xf>
    <xf numFmtId="0" fontId="27" fillId="9" borderId="41" xfId="0" applyFont="1" applyFill="1" applyBorder="1" applyAlignment="1">
      <alignment horizontal="center" vertical="center" wrapText="1" readingOrder="2"/>
    </xf>
    <xf numFmtId="165" fontId="100" fillId="8" borderId="62" xfId="0" applyNumberFormat="1" applyFont="1" applyFill="1" applyBorder="1"/>
    <xf numFmtId="0" fontId="100" fillId="8" borderId="62" xfId="0" applyFont="1" applyFill="1" applyBorder="1" applyAlignment="1">
      <alignment horizontal="right"/>
    </xf>
    <xf numFmtId="0" fontId="100" fillId="8" borderId="0" xfId="0" applyFont="1" applyFill="1" applyBorder="1" applyAlignment="1">
      <alignment horizontal="right"/>
    </xf>
    <xf numFmtId="165" fontId="100" fillId="8" borderId="0" xfId="0" applyNumberFormat="1" applyFont="1" applyFill="1" applyBorder="1"/>
    <xf numFmtId="0" fontId="100" fillId="8" borderId="25" xfId="0" applyFont="1" applyFill="1" applyBorder="1" applyAlignment="1">
      <alignment horizontal="right"/>
    </xf>
    <xf numFmtId="165" fontId="100" fillId="8" borderId="26" xfId="0" applyNumberFormat="1" applyFont="1" applyFill="1" applyBorder="1"/>
    <xf numFmtId="0" fontId="0" fillId="0" borderId="25" xfId="0" applyBorder="1" applyAlignment="1">
      <alignment horizontal="right"/>
    </xf>
    <xf numFmtId="165" fontId="0" fillId="0" borderId="26" xfId="0" applyNumberFormat="1" applyBorder="1"/>
    <xf numFmtId="165" fontId="17" fillId="0" borderId="21" xfId="1" applyNumberFormat="1" applyFont="1" applyBorder="1" applyAlignment="1">
      <alignment horizontal="center" vertical="center"/>
    </xf>
    <xf numFmtId="10" fontId="17" fillId="0" borderId="4" xfId="4" applyNumberFormat="1" applyFont="1" applyBorder="1" applyAlignment="1">
      <alignment horizontal="center" vertical="center"/>
    </xf>
    <xf numFmtId="10" fontId="17" fillId="0" borderId="4" xfId="0" applyNumberFormat="1" applyFont="1" applyBorder="1" applyAlignment="1">
      <alignment horizontal="center" vertical="center"/>
    </xf>
    <xf numFmtId="167" fontId="17" fillId="0" borderId="4" xfId="1" applyNumberFormat="1" applyFont="1" applyBorder="1" applyAlignment="1">
      <alignment horizontal="center" vertical="center"/>
    </xf>
    <xf numFmtId="10" fontId="17" fillId="0" borderId="0" xfId="4" applyNumberFormat="1" applyFont="1" applyBorder="1" applyAlignment="1">
      <alignment horizontal="center" vertical="center"/>
    </xf>
    <xf numFmtId="10" fontId="17" fillId="0" borderId="0" xfId="0" applyNumberFormat="1" applyFont="1" applyBorder="1" applyAlignment="1">
      <alignment horizontal="center" vertical="center"/>
    </xf>
    <xf numFmtId="167" fontId="17" fillId="0" borderId="0" xfId="1" applyNumberFormat="1" applyFont="1" applyBorder="1" applyAlignment="1">
      <alignment horizontal="center" vertical="center"/>
    </xf>
    <xf numFmtId="10" fontId="17" fillId="0" borderId="3" xfId="4" applyNumberFormat="1" applyFont="1" applyBorder="1" applyAlignment="1">
      <alignment horizontal="center" vertical="center"/>
    </xf>
    <xf numFmtId="10" fontId="17" fillId="0" borderId="3" xfId="0" applyNumberFormat="1" applyFont="1" applyBorder="1" applyAlignment="1">
      <alignment horizontal="center" vertical="center"/>
    </xf>
    <xf numFmtId="167" fontId="17" fillId="0" borderId="3" xfId="0" applyNumberFormat="1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0" fillId="0" borderId="37" xfId="0" applyBorder="1"/>
    <xf numFmtId="0" fontId="62" fillId="12" borderId="0" xfId="0" applyFont="1" applyFill="1" applyAlignment="1">
      <alignment horizontal="center" vertical="center"/>
    </xf>
    <xf numFmtId="0" fontId="76" fillId="9" borderId="4" xfId="0" applyFont="1" applyFill="1" applyBorder="1" applyAlignment="1">
      <alignment horizontal="center" vertical="center" wrapText="1"/>
    </xf>
    <xf numFmtId="0" fontId="76" fillId="9" borderId="22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top" wrapText="1"/>
    </xf>
    <xf numFmtId="0" fontId="73" fillId="9" borderId="4" xfId="0" applyFont="1" applyFill="1" applyBorder="1" applyAlignment="1">
      <alignment horizontal="center" vertical="center" wrapText="1"/>
    </xf>
    <xf numFmtId="0" fontId="73" fillId="9" borderId="2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73" fillId="9" borderId="6" xfId="0" applyFont="1" applyFill="1" applyBorder="1" applyAlignment="1">
      <alignment horizontal="center" vertical="center" wrapText="1"/>
    </xf>
    <xf numFmtId="0" fontId="73" fillId="9" borderId="42" xfId="0" applyFont="1" applyFill="1" applyBorder="1" applyAlignment="1">
      <alignment horizontal="center" vertical="center" wrapText="1"/>
    </xf>
    <xf numFmtId="0" fontId="42" fillId="7" borderId="23" xfId="0" applyFont="1" applyFill="1" applyBorder="1" applyAlignment="1">
      <alignment horizontal="center" vertical="center" wrapText="1" readingOrder="2"/>
    </xf>
    <xf numFmtId="0" fontId="42" fillId="7" borderId="25" xfId="0" applyFont="1" applyFill="1" applyBorder="1" applyAlignment="1">
      <alignment horizontal="center" vertical="center" wrapText="1" readingOrder="2"/>
    </xf>
    <xf numFmtId="0" fontId="28" fillId="9" borderId="21" xfId="0" applyFont="1" applyFill="1" applyBorder="1" applyAlignment="1">
      <alignment horizontal="center" vertical="center" wrapText="1" readingOrder="2"/>
    </xf>
    <xf numFmtId="0" fontId="28" fillId="9" borderId="22" xfId="0" applyFont="1" applyFill="1" applyBorder="1" applyAlignment="1">
      <alignment horizontal="center" vertical="center" wrapText="1" readingOrder="2"/>
    </xf>
    <xf numFmtId="0" fontId="28" fillId="9" borderId="4" xfId="0" applyFont="1" applyFill="1" applyBorder="1" applyAlignment="1">
      <alignment horizontal="center" vertical="center" wrapText="1" readingOrder="2"/>
    </xf>
    <xf numFmtId="0" fontId="42" fillId="7" borderId="29" xfId="0" applyFont="1" applyFill="1" applyBorder="1" applyAlignment="1">
      <alignment horizontal="center" vertical="center" wrapText="1" readingOrder="2"/>
    </xf>
    <xf numFmtId="0" fontId="25" fillId="7" borderId="21" xfId="0" applyFont="1" applyFill="1" applyBorder="1" applyAlignment="1">
      <alignment horizontal="center" vertical="center" wrapText="1" readingOrder="2"/>
    </xf>
    <xf numFmtId="0" fontId="25" fillId="7" borderId="4" xfId="0" applyFont="1" applyFill="1" applyBorder="1" applyAlignment="1">
      <alignment horizontal="center" vertical="center" wrapText="1" readingOrder="2"/>
    </xf>
    <xf numFmtId="0" fontId="25" fillId="7" borderId="23" xfId="0" applyFont="1" applyFill="1" applyBorder="1" applyAlignment="1">
      <alignment horizontal="center" vertical="center" wrapText="1" readingOrder="2"/>
    </xf>
    <xf numFmtId="0" fontId="25" fillId="7" borderId="0" xfId="0" applyFont="1" applyFill="1" applyBorder="1" applyAlignment="1">
      <alignment horizontal="center" vertical="center" wrapText="1" readingOrder="2"/>
    </xf>
    <xf numFmtId="0" fontId="25" fillId="7" borderId="25" xfId="0" applyFont="1" applyFill="1" applyBorder="1" applyAlignment="1">
      <alignment horizontal="center" vertical="center" wrapText="1" readingOrder="2"/>
    </xf>
    <xf numFmtId="0" fontId="25" fillId="7" borderId="3" xfId="0" applyFont="1" applyFill="1" applyBorder="1" applyAlignment="1">
      <alignment horizontal="center" vertical="center" wrapText="1" readingOrder="2"/>
    </xf>
    <xf numFmtId="0" fontId="42" fillId="7" borderId="37" xfId="0" applyFont="1" applyFill="1" applyBorder="1" applyAlignment="1">
      <alignment horizontal="center" vertical="center" wrapText="1" readingOrder="2"/>
    </xf>
    <xf numFmtId="0" fontId="52" fillId="10" borderId="25" xfId="0" applyFont="1" applyFill="1" applyBorder="1" applyAlignment="1">
      <alignment horizontal="center" vertical="center" wrapText="1" readingOrder="1"/>
    </xf>
    <xf numFmtId="0" fontId="52" fillId="10" borderId="3" xfId="0" applyFont="1" applyFill="1" applyBorder="1" applyAlignment="1">
      <alignment horizontal="center" vertical="center" wrapText="1" readingOrder="1"/>
    </xf>
    <xf numFmtId="0" fontId="17" fillId="5" borderId="58" xfId="0" applyFont="1" applyFill="1" applyBorder="1" applyAlignment="1">
      <alignment horizontal="center" vertical="center" wrapText="1"/>
    </xf>
    <xf numFmtId="0" fontId="17" fillId="5" borderId="0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51" fillId="9" borderId="21" xfId="0" applyFont="1" applyFill="1" applyBorder="1" applyAlignment="1">
      <alignment horizontal="center" vertical="center" wrapText="1" readingOrder="1"/>
    </xf>
    <xf numFmtId="0" fontId="51" fillId="9" borderId="4" xfId="0" applyFont="1" applyFill="1" applyBorder="1" applyAlignment="1">
      <alignment horizontal="center" vertical="center" wrapText="1" readingOrder="1"/>
    </xf>
    <xf numFmtId="0" fontId="42" fillId="7" borderId="36" xfId="0" applyFont="1" applyFill="1" applyBorder="1" applyAlignment="1">
      <alignment horizontal="center" vertical="center" wrapText="1" readingOrder="2"/>
    </xf>
    <xf numFmtId="0" fontId="30" fillId="7" borderId="21" xfId="0" applyFont="1" applyFill="1" applyBorder="1" applyAlignment="1">
      <alignment horizontal="center" vertical="center" wrapText="1" readingOrder="2"/>
    </xf>
    <xf numFmtId="0" fontId="30" fillId="7" borderId="4" xfId="0" applyFont="1" applyFill="1" applyBorder="1" applyAlignment="1">
      <alignment horizontal="center" vertical="center" wrapText="1" readingOrder="2"/>
    </xf>
    <xf numFmtId="0" fontId="30" fillId="7" borderId="23" xfId="0" applyFont="1" applyFill="1" applyBorder="1" applyAlignment="1">
      <alignment horizontal="center" vertical="center" wrapText="1" readingOrder="2"/>
    </xf>
    <xf numFmtId="0" fontId="30" fillId="7" borderId="0" xfId="0" applyFont="1" applyFill="1" applyBorder="1" applyAlignment="1">
      <alignment horizontal="center" vertical="center" wrapText="1" readingOrder="2"/>
    </xf>
    <xf numFmtId="0" fontId="30" fillId="7" borderId="25" xfId="0" applyFont="1" applyFill="1" applyBorder="1" applyAlignment="1">
      <alignment horizontal="center" vertical="center" wrapText="1" readingOrder="2"/>
    </xf>
    <xf numFmtId="0" fontId="30" fillId="7" borderId="3" xfId="0" applyFont="1" applyFill="1" applyBorder="1" applyAlignment="1">
      <alignment horizontal="center" vertical="center" wrapText="1" readingOrder="2"/>
    </xf>
    <xf numFmtId="0" fontId="17" fillId="5" borderId="57" xfId="0" applyFont="1" applyFill="1" applyBorder="1" applyAlignment="1">
      <alignment horizontal="center" vertical="center" wrapText="1"/>
    </xf>
    <xf numFmtId="0" fontId="17" fillId="5" borderId="29" xfId="0" applyFont="1" applyFill="1" applyBorder="1" applyAlignment="1">
      <alignment horizontal="center" vertical="center" wrapText="1"/>
    </xf>
    <xf numFmtId="0" fontId="56" fillId="7" borderId="29" xfId="0" applyFont="1" applyFill="1" applyBorder="1" applyAlignment="1">
      <alignment horizontal="center" vertical="center" wrapText="1" readingOrder="2"/>
    </xf>
    <xf numFmtId="0" fontId="52" fillId="10" borderId="6" xfId="0" applyFont="1" applyFill="1" applyBorder="1" applyAlignment="1">
      <alignment horizontal="center" vertical="center" wrapText="1" readingOrder="1"/>
    </xf>
    <xf numFmtId="0" fontId="13" fillId="2" borderId="0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28" fillId="9" borderId="41" xfId="0" applyFont="1" applyFill="1" applyBorder="1" applyAlignment="1">
      <alignment horizontal="center" vertical="center" wrapText="1" readingOrder="2"/>
    </xf>
    <xf numFmtId="0" fontId="28" fillId="9" borderId="42" xfId="0" applyFont="1" applyFill="1" applyBorder="1" applyAlignment="1">
      <alignment horizontal="center" vertical="center" wrapText="1" readingOrder="2"/>
    </xf>
    <xf numFmtId="10" fontId="70" fillId="7" borderId="0" xfId="0" applyNumberFormat="1" applyFont="1" applyFill="1" applyBorder="1" applyAlignment="1">
      <alignment horizontal="center" vertical="center" wrapText="1" readingOrder="1"/>
    </xf>
    <xf numFmtId="10" fontId="70" fillId="7" borderId="13" xfId="0" applyNumberFormat="1" applyFont="1" applyFill="1" applyBorder="1" applyAlignment="1">
      <alignment horizontal="center" vertical="center" wrapText="1" readingOrder="1"/>
    </xf>
    <xf numFmtId="10" fontId="70" fillId="7" borderId="3" xfId="0" applyNumberFormat="1" applyFont="1" applyFill="1" applyBorder="1" applyAlignment="1">
      <alignment horizontal="center" vertical="center" wrapText="1" readingOrder="1"/>
    </xf>
    <xf numFmtId="10" fontId="70" fillId="7" borderId="26" xfId="0" applyNumberFormat="1" applyFont="1" applyFill="1" applyBorder="1" applyAlignment="1">
      <alignment horizontal="center" vertical="center" wrapText="1" readingOrder="1"/>
    </xf>
    <xf numFmtId="0" fontId="53" fillId="10" borderId="6" xfId="0" applyFont="1" applyFill="1" applyBorder="1" applyAlignment="1">
      <alignment horizontal="center" vertical="center" wrapText="1" readingOrder="2"/>
    </xf>
    <xf numFmtId="0" fontId="53" fillId="10" borderId="42" xfId="0" applyFont="1" applyFill="1" applyBorder="1" applyAlignment="1">
      <alignment horizontal="center" vertical="center" wrapText="1" readingOrder="2"/>
    </xf>
    <xf numFmtId="10" fontId="72" fillId="7" borderId="4" xfId="0" applyNumberFormat="1" applyFont="1" applyFill="1" applyBorder="1" applyAlignment="1">
      <alignment horizontal="center" vertical="center" wrapText="1" readingOrder="1"/>
    </xf>
    <xf numFmtId="10" fontId="72" fillId="7" borderId="22" xfId="0" applyNumberFormat="1" applyFont="1" applyFill="1" applyBorder="1" applyAlignment="1">
      <alignment horizontal="center" vertical="center" wrapText="1" readingOrder="1"/>
    </xf>
    <xf numFmtId="10" fontId="72" fillId="7" borderId="0" xfId="0" applyNumberFormat="1" applyFont="1" applyFill="1" applyBorder="1" applyAlignment="1">
      <alignment horizontal="center" vertical="center" wrapText="1" readingOrder="1"/>
    </xf>
    <xf numFmtId="10" fontId="72" fillId="7" borderId="13" xfId="0" applyNumberFormat="1" applyFont="1" applyFill="1" applyBorder="1" applyAlignment="1">
      <alignment horizontal="center" vertical="center" wrapText="1" readingOrder="1"/>
    </xf>
    <xf numFmtId="10" fontId="72" fillId="7" borderId="3" xfId="0" applyNumberFormat="1" applyFont="1" applyFill="1" applyBorder="1" applyAlignment="1">
      <alignment horizontal="center" vertical="center" wrapText="1" readingOrder="1"/>
    </xf>
    <xf numFmtId="10" fontId="72" fillId="7" borderId="26" xfId="0" applyNumberFormat="1" applyFont="1" applyFill="1" applyBorder="1" applyAlignment="1">
      <alignment horizontal="center" vertical="center" wrapText="1" readingOrder="1"/>
    </xf>
    <xf numFmtId="0" fontId="49" fillId="7" borderId="13" xfId="0" applyFont="1" applyFill="1" applyBorder="1" applyAlignment="1">
      <alignment horizontal="center" vertical="center" wrapText="1" readingOrder="2"/>
    </xf>
    <xf numFmtId="0" fontId="49" fillId="7" borderId="23" xfId="0" applyFont="1" applyFill="1" applyBorder="1" applyAlignment="1">
      <alignment horizontal="center" vertical="center" wrapText="1" readingOrder="2"/>
    </xf>
    <xf numFmtId="0" fontId="17" fillId="5" borderId="38" xfId="0" applyFont="1" applyFill="1" applyBorder="1" applyAlignment="1">
      <alignment horizontal="center" vertical="center" wrapText="1"/>
    </xf>
    <xf numFmtId="0" fontId="17" fillId="5" borderId="23" xfId="0" applyFont="1" applyFill="1" applyBorder="1" applyAlignment="1">
      <alignment horizontal="center" vertical="center" wrapText="1"/>
    </xf>
    <xf numFmtId="0" fontId="17" fillId="5" borderId="25" xfId="0" applyFont="1" applyFill="1" applyBorder="1" applyAlignment="1">
      <alignment horizontal="center" vertical="center" wrapText="1"/>
    </xf>
    <xf numFmtId="0" fontId="42" fillId="7" borderId="13" xfId="0" applyFont="1" applyFill="1" applyBorder="1" applyAlignment="1">
      <alignment horizontal="center" vertical="center" wrapText="1" readingOrder="2"/>
    </xf>
    <xf numFmtId="0" fontId="42" fillId="7" borderId="26" xfId="0" applyFont="1" applyFill="1" applyBorder="1" applyAlignment="1">
      <alignment horizontal="center" vertical="center" wrapText="1" readingOrder="2"/>
    </xf>
    <xf numFmtId="0" fontId="42" fillId="7" borderId="22" xfId="0" applyFont="1" applyFill="1" applyBorder="1" applyAlignment="1">
      <alignment horizontal="center" vertical="center" wrapText="1" readingOrder="2"/>
    </xf>
    <xf numFmtId="0" fontId="17" fillId="5" borderId="21" xfId="0" applyFont="1" applyFill="1" applyBorder="1" applyAlignment="1">
      <alignment horizontal="center" vertical="center" wrapText="1"/>
    </xf>
    <xf numFmtId="0" fontId="52" fillId="10" borderId="41" xfId="0" applyFont="1" applyFill="1" applyBorder="1" applyAlignment="1">
      <alignment horizontal="center" vertical="center" wrapText="1" readingOrder="1"/>
    </xf>
    <xf numFmtId="0" fontId="17" fillId="5" borderId="39" xfId="0" applyFont="1" applyFill="1" applyBorder="1" applyAlignment="1">
      <alignment horizontal="center" vertical="center" wrapText="1"/>
    </xf>
    <xf numFmtId="0" fontId="42" fillId="7" borderId="0" xfId="0" applyFont="1" applyFill="1" applyBorder="1" applyAlignment="1">
      <alignment horizontal="center" vertical="center" wrapText="1" readingOrder="2"/>
    </xf>
    <xf numFmtId="0" fontId="28" fillId="9" borderId="4" xfId="0" applyFont="1" applyFill="1" applyBorder="1" applyAlignment="1">
      <alignment horizontal="center" vertical="center" wrapText="1" readingOrder="1"/>
    </xf>
    <xf numFmtId="0" fontId="28" fillId="9" borderId="22" xfId="0" applyFont="1" applyFill="1" applyBorder="1" applyAlignment="1">
      <alignment horizontal="center" vertical="center" wrapText="1" readingOrder="1"/>
    </xf>
    <xf numFmtId="0" fontId="28" fillId="9" borderId="21" xfId="0" applyFont="1" applyFill="1" applyBorder="1" applyAlignment="1">
      <alignment horizontal="center" vertical="center" wrapText="1" readingOrder="1"/>
    </xf>
    <xf numFmtId="0" fontId="28" fillId="9" borderId="6" xfId="0" applyFont="1" applyFill="1" applyBorder="1" applyAlignment="1">
      <alignment horizontal="center" vertical="center" wrapText="1" readingOrder="1"/>
    </xf>
    <xf numFmtId="0" fontId="28" fillId="9" borderId="42" xfId="0" applyFont="1" applyFill="1" applyBorder="1" applyAlignment="1">
      <alignment horizontal="center" vertical="center" wrapText="1" readingOrder="1"/>
    </xf>
    <xf numFmtId="0" fontId="19" fillId="4" borderId="0" xfId="0" applyFont="1" applyFill="1" applyBorder="1" applyAlignment="1">
      <alignment horizontal="center" vertical="center" wrapText="1"/>
    </xf>
    <xf numFmtId="0" fontId="18" fillId="4" borderId="0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31" fillId="10" borderId="21" xfId="0" applyFont="1" applyFill="1" applyBorder="1" applyAlignment="1">
      <alignment horizontal="center" vertical="center" wrapText="1" readingOrder="2"/>
    </xf>
    <xf numFmtId="0" fontId="31" fillId="10" borderId="25" xfId="0" applyFont="1" applyFill="1" applyBorder="1" applyAlignment="1">
      <alignment horizontal="center" vertical="center" wrapText="1" readingOrder="2"/>
    </xf>
    <xf numFmtId="0" fontId="31" fillId="10" borderId="22" xfId="0" applyFont="1" applyFill="1" applyBorder="1" applyAlignment="1">
      <alignment horizontal="center" vertical="center" wrapText="1" readingOrder="2"/>
    </xf>
    <xf numFmtId="0" fontId="31" fillId="10" borderId="26" xfId="0" applyFont="1" applyFill="1" applyBorder="1" applyAlignment="1">
      <alignment horizontal="center" vertical="center" wrapText="1" readingOrder="2"/>
    </xf>
    <xf numFmtId="0" fontId="31" fillId="10" borderId="4" xfId="0" applyFont="1" applyFill="1" applyBorder="1" applyAlignment="1">
      <alignment horizontal="center" vertical="center" wrapText="1" readingOrder="2"/>
    </xf>
    <xf numFmtId="0" fontId="31" fillId="10" borderId="36" xfId="0" applyFont="1" applyFill="1" applyBorder="1" applyAlignment="1">
      <alignment horizontal="center" vertical="center" wrapText="1" readingOrder="2"/>
    </xf>
    <xf numFmtId="0" fontId="31" fillId="10" borderId="37" xfId="0" applyFont="1" applyFill="1" applyBorder="1" applyAlignment="1">
      <alignment horizontal="center" vertical="center" wrapText="1" readingOrder="2"/>
    </xf>
    <xf numFmtId="0" fontId="31" fillId="10" borderId="65" xfId="0" applyFont="1" applyFill="1" applyBorder="1" applyAlignment="1">
      <alignment horizontal="center" vertical="center" wrapText="1" readingOrder="2"/>
    </xf>
    <xf numFmtId="0" fontId="31" fillId="10" borderId="66" xfId="0" applyFont="1" applyFill="1" applyBorder="1" applyAlignment="1">
      <alignment horizontal="center" vertical="center" wrapText="1" readingOrder="2"/>
    </xf>
    <xf numFmtId="0" fontId="31" fillId="10" borderId="3" xfId="0" applyFont="1" applyFill="1" applyBorder="1" applyAlignment="1">
      <alignment horizontal="center" vertical="center" wrapText="1" readingOrder="2"/>
    </xf>
    <xf numFmtId="0" fontId="30" fillId="9" borderId="21" xfId="0" applyFont="1" applyFill="1" applyBorder="1" applyAlignment="1">
      <alignment horizontal="center" vertical="center" wrapText="1" readingOrder="1"/>
    </xf>
    <xf numFmtId="0" fontId="30" fillId="9" borderId="4" xfId="0" applyFont="1" applyFill="1" applyBorder="1" applyAlignment="1">
      <alignment horizontal="center" vertical="center" wrapText="1" readingOrder="1"/>
    </xf>
    <xf numFmtId="0" fontId="30" fillId="9" borderId="22" xfId="0" applyFont="1" applyFill="1" applyBorder="1" applyAlignment="1">
      <alignment horizontal="center" vertical="center" wrapText="1" readingOrder="1"/>
    </xf>
    <xf numFmtId="0" fontId="39" fillId="9" borderId="21" xfId="0" applyFont="1" applyFill="1" applyBorder="1" applyAlignment="1">
      <alignment horizontal="center" vertical="center" wrapText="1"/>
    </xf>
    <xf numFmtId="0" fontId="39" fillId="9" borderId="4" xfId="0" applyFont="1" applyFill="1" applyBorder="1" applyAlignment="1">
      <alignment horizontal="center" vertical="center" wrapText="1"/>
    </xf>
    <xf numFmtId="0" fontId="39" fillId="9" borderId="22" xfId="0" applyFont="1" applyFill="1" applyBorder="1" applyAlignment="1">
      <alignment horizontal="center" vertical="center" wrapText="1"/>
    </xf>
    <xf numFmtId="0" fontId="30" fillId="9" borderId="23" xfId="0" applyFont="1" applyFill="1" applyBorder="1" applyAlignment="1">
      <alignment horizontal="center" vertical="center" wrapText="1" readingOrder="2"/>
    </xf>
    <xf numFmtId="0" fontId="30" fillId="9" borderId="25" xfId="0" applyFont="1" applyFill="1" applyBorder="1" applyAlignment="1">
      <alignment horizontal="center" vertical="center" wrapText="1" readingOrder="2"/>
    </xf>
    <xf numFmtId="0" fontId="30" fillId="9" borderId="0" xfId="0" applyFont="1" applyFill="1" applyBorder="1" applyAlignment="1">
      <alignment horizontal="center" vertical="center" wrapText="1" readingOrder="2"/>
    </xf>
    <xf numFmtId="0" fontId="30" fillId="9" borderId="61" xfId="0" applyFont="1" applyFill="1" applyBorder="1" applyAlignment="1">
      <alignment horizontal="center" vertical="center" wrapText="1" readingOrder="2"/>
    </xf>
    <xf numFmtId="0" fontId="21" fillId="0" borderId="0" xfId="0" applyFont="1" applyAlignment="1">
      <alignment horizontal="center"/>
    </xf>
    <xf numFmtId="0" fontId="21" fillId="0" borderId="6" xfId="0" applyFont="1" applyBorder="1" applyAlignment="1">
      <alignment horizontal="center" vertical="center"/>
    </xf>
    <xf numFmtId="3" fontId="70" fillId="7" borderId="0" xfId="0" applyNumberFormat="1" applyFont="1" applyFill="1" applyBorder="1" applyAlignment="1">
      <alignment horizontal="center" vertical="center" wrapText="1" readingOrder="1"/>
    </xf>
    <xf numFmtId="3" fontId="70" fillId="7" borderId="13" xfId="0" applyNumberFormat="1" applyFont="1" applyFill="1" applyBorder="1" applyAlignment="1">
      <alignment horizontal="center" vertical="center" wrapText="1" readingOrder="1"/>
    </xf>
    <xf numFmtId="0" fontId="92" fillId="7" borderId="23" xfId="0" applyFont="1" applyFill="1" applyBorder="1" applyAlignment="1">
      <alignment horizontal="center" vertical="center" wrapText="1" readingOrder="2"/>
    </xf>
    <xf numFmtId="0" fontId="49" fillId="0" borderId="0" xfId="0" applyFont="1" applyBorder="1" applyAlignment="1">
      <alignment horizontal="left" vertical="center" readingOrder="2"/>
    </xf>
    <xf numFmtId="0" fontId="70" fillId="7" borderId="0" xfId="0" applyFont="1" applyFill="1" applyBorder="1" applyAlignment="1">
      <alignment horizontal="center" vertical="center" wrapText="1" readingOrder="1"/>
    </xf>
    <xf numFmtId="0" fontId="70" fillId="7" borderId="13" xfId="0" applyFont="1" applyFill="1" applyBorder="1" applyAlignment="1">
      <alignment horizontal="center" vertical="center" wrapText="1" readingOrder="1"/>
    </xf>
    <xf numFmtId="3" fontId="71" fillId="10" borderId="6" xfId="0" applyNumberFormat="1" applyFont="1" applyFill="1" applyBorder="1" applyAlignment="1">
      <alignment horizontal="center" vertical="center" wrapText="1" readingOrder="1"/>
    </xf>
    <xf numFmtId="3" fontId="71" fillId="10" borderId="42" xfId="0" applyNumberFormat="1" applyFont="1" applyFill="1" applyBorder="1" applyAlignment="1">
      <alignment horizontal="center" vertical="center" wrapText="1" readingOrder="1"/>
    </xf>
    <xf numFmtId="0" fontId="48" fillId="9" borderId="6" xfId="0" applyFont="1" applyFill="1" applyBorder="1" applyAlignment="1">
      <alignment horizontal="center" vertical="center" wrapText="1" readingOrder="2"/>
    </xf>
    <xf numFmtId="0" fontId="48" fillId="9" borderId="42" xfId="0" applyFont="1" applyFill="1" applyBorder="1" applyAlignment="1">
      <alignment horizontal="center" vertical="center" wrapText="1" readingOrder="2"/>
    </xf>
    <xf numFmtId="0" fontId="66" fillId="10" borderId="21" xfId="0" applyFont="1" applyFill="1" applyBorder="1" applyAlignment="1">
      <alignment horizontal="center" vertical="center" wrapText="1" readingOrder="2"/>
    </xf>
    <xf numFmtId="0" fontId="66" fillId="10" borderId="25" xfId="0" applyFont="1" applyFill="1" applyBorder="1" applyAlignment="1">
      <alignment horizontal="center" vertical="center" wrapText="1" readingOrder="2"/>
    </xf>
    <xf numFmtId="0" fontId="66" fillId="10" borderId="22" xfId="0" applyFont="1" applyFill="1" applyBorder="1" applyAlignment="1">
      <alignment horizontal="center" vertical="center" wrapText="1" readingOrder="2"/>
    </xf>
    <xf numFmtId="0" fontId="66" fillId="10" borderId="26" xfId="0" applyFont="1" applyFill="1" applyBorder="1" applyAlignment="1">
      <alignment horizontal="center" vertical="center" wrapText="1" readingOrder="2"/>
    </xf>
  </cellXfs>
  <cellStyles count="50">
    <cellStyle name="Comma" xfId="1" builtinId="3"/>
    <cellStyle name="Comma [0] 2" xfId="19"/>
    <cellStyle name="Comma [0] 2 2" xfId="39"/>
    <cellStyle name="Comma 2" xfId="3"/>
    <cellStyle name="Comma 2 2" xfId="21"/>
    <cellStyle name="Comma 2 2 2" xfId="41"/>
    <cellStyle name="Comma 2 3" xfId="35"/>
    <cellStyle name="Comma 3" xfId="5"/>
    <cellStyle name="Comma 3 2" xfId="22"/>
    <cellStyle name="Comma 4" xfId="11"/>
    <cellStyle name="Comma 4 2" xfId="25"/>
    <cellStyle name="Comma 5" xfId="18"/>
    <cellStyle name="Comma 5 2" xfId="38"/>
    <cellStyle name="Hyperlink" xfId="13" builtinId="8"/>
    <cellStyle name="Normal" xfId="0" builtinId="0"/>
    <cellStyle name="Normal 19" xfId="29"/>
    <cellStyle name="Normal 19 2" xfId="45"/>
    <cellStyle name="Normal 2" xfId="2"/>
    <cellStyle name="Normal 2 2" xfId="6"/>
    <cellStyle name="Normal 2 2 2" xfId="15"/>
    <cellStyle name="Normal 2 2 3" xfId="23"/>
    <cellStyle name="Normal 2 3" xfId="16"/>
    <cellStyle name="Normal 2 3 2" xfId="37"/>
    <cellStyle name="Normal 2 4" xfId="17"/>
    <cellStyle name="Normal 2 5" xfId="20"/>
    <cellStyle name="Normal 2 5 2" xfId="40"/>
    <cellStyle name="Normal 2 6" xfId="34"/>
    <cellStyle name="Normal 23" xfId="30"/>
    <cellStyle name="Normal 23 2" xfId="46"/>
    <cellStyle name="Normal 3" xfId="12"/>
    <cellStyle name="Normal 3 2" xfId="8"/>
    <cellStyle name="Normal 30" xfId="31"/>
    <cellStyle name="Normal 30 2" xfId="47"/>
    <cellStyle name="Normal 32" xfId="32"/>
    <cellStyle name="Normal 32 2" xfId="48"/>
    <cellStyle name="Normal 33" xfId="33"/>
    <cellStyle name="Normal 33 2" xfId="49"/>
    <cellStyle name="Normal 4" xfId="9"/>
    <cellStyle name="Normal 5" xfId="14"/>
    <cellStyle name="Normal 5 2" xfId="36"/>
    <cellStyle name="Normal 6" xfId="26"/>
    <cellStyle name="Normal 6 2" xfId="42"/>
    <cellStyle name="Normal 7" xfId="28"/>
    <cellStyle name="Normal 7 2" xfId="44"/>
    <cellStyle name="Normal_Sheet1" xfId="10"/>
    <cellStyle name="Percent" xfId="4" builtinId="5"/>
    <cellStyle name="Percent 2" xfId="7"/>
    <cellStyle name="Percent 2 2" xfId="24"/>
    <cellStyle name="Percent 3" xfId="27"/>
    <cellStyle name="Percent 3 2" xfId="43"/>
  </cellStyles>
  <dxfs count="5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 Mitr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B Mitr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Mitr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Mitr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Mitr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Mitr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border outline="0"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Mitra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Mitra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4" formatCode="0.00%"/>
      <fill>
        <patternFill patternType="solid">
          <fgColor indexed="64"/>
          <bgColor rgb="FFE0DDC6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3" formatCode="#,##0"/>
      <fill>
        <patternFill patternType="solid">
          <fgColor indexed="64"/>
          <bgColor rgb="FFE0DDC6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3" formatCode="#,##0"/>
      <fill>
        <patternFill patternType="solid">
          <fgColor indexed="64"/>
          <bgColor rgb="FFE0DDC6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 Mitra"/>
        <scheme val="none"/>
      </font>
      <numFmt numFmtId="3" formatCode="#,##0"/>
      <fill>
        <patternFill patternType="solid">
          <fgColor indexed="64"/>
          <bgColor rgb="FFE0DDC6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 Mitra"/>
        <scheme val="none"/>
      </font>
      <fill>
        <patternFill patternType="solid">
          <fgColor indexed="64"/>
          <bgColor rgb="FFE0DDC6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959595"/>
        </left>
        <right/>
        <top style="thin">
          <color rgb="FF959595"/>
        </top>
        <bottom/>
        <vertical/>
        <horizontal/>
      </border>
    </dxf>
    <dxf>
      <border outline="0">
        <bottom style="thin">
          <color rgb="FF95959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B Koodak"/>
        <scheme val="none"/>
      </font>
      <fill>
        <patternFill patternType="solid">
          <fgColor indexed="64"/>
          <bgColor rgb="FF73AD9A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fill>
        <patternFill patternType="solid">
          <fgColor indexed="64"/>
          <bgColor rgb="FFE0DDC6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3" formatCode="#,##0"/>
      <fill>
        <patternFill patternType="solid">
          <fgColor indexed="64"/>
          <bgColor rgb="FFE0DDC6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3" formatCode="#,##0"/>
      <fill>
        <patternFill patternType="solid">
          <fgColor indexed="64"/>
          <bgColor rgb="FFE0DDC6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 Mitra"/>
        <scheme val="none"/>
      </font>
      <numFmt numFmtId="3" formatCode="#,##0"/>
      <fill>
        <patternFill patternType="solid">
          <fgColor indexed="64"/>
          <bgColor rgb="FFE0DDC6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 Mitra"/>
        <scheme val="none"/>
      </font>
      <numFmt numFmtId="3" formatCode="#,##0"/>
      <fill>
        <patternFill patternType="solid">
          <fgColor indexed="64"/>
          <bgColor rgb="FFE0DDC6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rgb="FF95959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B Koodak"/>
        <scheme val="none"/>
      </font>
      <fill>
        <patternFill patternType="solid">
          <fgColor indexed="64"/>
          <bgColor rgb="FF73AD9A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4" formatCode="0.00%"/>
      <fill>
        <patternFill patternType="solid">
          <fgColor indexed="64"/>
          <bgColor rgb="FFE0DDC6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fill>
        <patternFill patternType="solid">
          <fgColor indexed="64"/>
          <bgColor rgb="FFE0DDC6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fill>
        <patternFill patternType="solid">
          <fgColor indexed="64"/>
          <bgColor rgb="FFE0DDC6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 Mitra"/>
        <scheme val="none"/>
      </font>
      <numFmt numFmtId="3" formatCode="#,##0"/>
      <fill>
        <patternFill patternType="solid">
          <fgColor indexed="64"/>
          <bgColor rgb="FFE0DDC6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 Mitra"/>
        <scheme val="none"/>
      </font>
      <fill>
        <patternFill patternType="solid">
          <fgColor indexed="64"/>
          <bgColor rgb="FFE0DDC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959595"/>
        </left>
        <right/>
        <top style="thin">
          <color rgb="FF959595"/>
        </top>
        <bottom/>
      </border>
    </dxf>
    <dxf>
      <border outline="0">
        <left style="thin">
          <color rgb="FF959595"/>
        </left>
        <top style="thin">
          <color rgb="FF959595"/>
        </top>
        <bottom style="thin">
          <color rgb="FF95959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B Koodak"/>
        <scheme val="none"/>
      </font>
      <fill>
        <patternFill patternType="solid">
          <fgColor indexed="64"/>
          <bgColor rgb="FF73AD9A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4" formatCode="0.00%"/>
      <fill>
        <patternFill patternType="solid">
          <fgColor indexed="64"/>
          <bgColor rgb="FFE0DDC6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 Mitra"/>
        <scheme val="none"/>
      </font>
      <numFmt numFmtId="3" formatCode="#,##0"/>
      <fill>
        <patternFill patternType="solid">
          <fgColor indexed="64"/>
          <bgColor rgb="FFE0DDC6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3" formatCode="#,##0"/>
      <fill>
        <patternFill patternType="solid">
          <fgColor indexed="64"/>
          <bgColor rgb="FFE0DDC6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 Mitra"/>
        <scheme val="none"/>
      </font>
      <numFmt numFmtId="3" formatCode="#,##0"/>
      <fill>
        <patternFill patternType="solid">
          <fgColor indexed="64"/>
          <bgColor rgb="FFE0DDC6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 Mitra"/>
        <scheme val="none"/>
      </font>
      <fill>
        <patternFill patternType="solid">
          <fgColor indexed="64"/>
          <bgColor rgb="FFE0DDC6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959595"/>
        </left>
        <right/>
        <top style="thin">
          <color rgb="FF959595"/>
        </top>
        <bottom/>
        <vertical/>
        <horizontal/>
      </border>
    </dxf>
    <dxf>
      <border outline="0">
        <left style="thin">
          <color rgb="FF959595"/>
        </left>
        <top style="thin">
          <color rgb="FF959595"/>
        </top>
        <bottom style="thin">
          <color rgb="FF95959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4" formatCode="0.00%"/>
      <fill>
        <patternFill patternType="solid">
          <fgColor indexed="64"/>
          <bgColor rgb="FFE0DDC6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3" formatCode="#,##0"/>
      <fill>
        <patternFill patternType="solid">
          <fgColor indexed="64"/>
          <bgColor rgb="FFE0DDC6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3" formatCode="#,##0"/>
      <fill>
        <patternFill patternType="solid">
          <fgColor indexed="64"/>
          <bgColor rgb="FFE0DDC6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 Mitra"/>
        <scheme val="none"/>
      </font>
      <numFmt numFmtId="3" formatCode="#,##0"/>
      <fill>
        <patternFill patternType="solid">
          <fgColor indexed="64"/>
          <bgColor rgb="FFE0DDC6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 Mitra"/>
        <scheme val="none"/>
      </font>
      <fill>
        <patternFill patternType="solid">
          <fgColor indexed="64"/>
          <bgColor rgb="FFE0DDC6"/>
        </patternFill>
      </fill>
      <alignment horizontal="center" vertical="center" textRotation="0" wrapText="1" indent="0" justifyLastLine="0" shrinkToFit="0" readingOrder="0"/>
    </dxf>
    <dxf>
      <border outline="0">
        <left style="thin">
          <color rgb="FF959595"/>
        </left>
        <top style="thin">
          <color rgb="FF959595"/>
        </top>
        <bottom style="thin">
          <color rgb="FF959595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none"/>
      </font>
      <numFmt numFmtId="14" formatCode="0.00%"/>
      <fill>
        <patternFill patternType="solid">
          <fgColor indexed="64"/>
          <bgColor rgb="FFE0DDC6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/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PT.Nazanin"/>
        <scheme val="none"/>
      </font>
      <numFmt numFmtId="14" formatCode="0.00%"/>
      <fill>
        <patternFill patternType="solid">
          <fgColor indexed="64"/>
          <bgColor rgb="FFE0DDC6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fill>
        <patternFill patternType="solid">
          <fgColor indexed="64"/>
          <bgColor rgb="FFE0DDC6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fill>
        <patternFill patternType="solid">
          <fgColor indexed="64"/>
          <bgColor rgb="FFE0DDC6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PT.Nazanin"/>
        <scheme val="none"/>
      </font>
      <numFmt numFmtId="3" formatCode="#,##0"/>
      <fill>
        <patternFill patternType="solid">
          <fgColor indexed="64"/>
          <bgColor rgb="FFE0DDC6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Mitra"/>
        <scheme val="none"/>
      </font>
      <fill>
        <patternFill patternType="solid">
          <fgColor indexed="64"/>
          <bgColor rgb="FFF9F9F9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auto="1"/>
        </right>
        <top/>
        <bottom/>
        <vertical style="thin">
          <color auto="1"/>
        </vertical>
        <horizontal/>
      </border>
    </dxf>
    <dxf>
      <border outline="0">
        <left style="thin">
          <color rgb="FF959595"/>
        </left>
        <top style="thin">
          <color rgb="FF959595"/>
        </top>
        <bottom style="thin">
          <color rgb="FF95959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B Koodak"/>
        <scheme val="none"/>
      </font>
      <fill>
        <patternFill patternType="solid">
          <fgColor indexed="64"/>
          <bgColor rgb="FF73AD9A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</dxfs>
  <tableStyles count="0" defaultTableStyle="TableStyleMedium9" defaultPivotStyle="PivotStyleLight16"/>
  <colors>
    <mruColors>
      <color rgb="FF73AD9A"/>
      <color rgb="FFE0DDC6"/>
      <color rgb="FFEFEE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cap="none" spc="0" normalizeH="0" baseline="0">
                <a:solidFill>
                  <a:sysClr val="windowText" lastClr="000000"/>
                </a:solidFill>
                <a:latin typeface="+mj-lt"/>
                <a:ea typeface="+mj-ea"/>
                <a:cs typeface="B Mitra" panose="00000400000000000000" pitchFamily="2" charset="-78"/>
              </a:defRPr>
            </a:pPr>
            <a:r>
              <a:rPr lang="fa-IR" sz="1200" b="1" i="0" baseline="0">
                <a:solidFill>
                  <a:sysClr val="windowText" lastClr="000000"/>
                </a:solidFill>
                <a:effectLst/>
                <a:cs typeface="B Mitra" panose="00000400000000000000" pitchFamily="2" charset="-78"/>
              </a:rPr>
              <a:t>نمودار1- ارزش بازارهای بورس و فرابورس</a:t>
            </a:r>
            <a:endParaRPr lang="en-US" sz="1200">
              <a:solidFill>
                <a:sysClr val="windowText" lastClr="000000"/>
              </a:solidFill>
              <a:effectLst/>
              <a:cs typeface="B Mitra" panose="00000400000000000000" pitchFamily="2" charset="-78"/>
            </a:endParaRPr>
          </a:p>
        </c:rich>
      </c:tx>
      <c:layout>
        <c:manualLayout>
          <c:xMode val="edge"/>
          <c:yMode val="edge"/>
          <c:x val="0.3074575275632736"/>
          <c:y val="1.77889385858606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1" i="0" u="none" strike="noStrike" kern="1200" cap="none" spc="0" normalizeH="0" baseline="0">
              <a:solidFill>
                <a:sysClr val="windowText" lastClr="000000"/>
              </a:solidFill>
              <a:latin typeface="+mj-lt"/>
              <a:ea typeface="+mj-ea"/>
              <a:cs typeface="B Mitra" panose="00000400000000000000" pitchFamily="2" charset="-78"/>
            </a:defRPr>
          </a:pPr>
          <a:endParaRPr lang="en-US"/>
        </a:p>
      </c:txPr>
    </c:title>
    <c:autoTitleDeleted val="0"/>
    <c:pivotFmts>
      <c:pivotFmt>
        <c:idx val="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/>
        </c:spPr>
        <c:marker>
          <c:symbol val="circle"/>
          <c:size val="6"/>
          <c:spPr>
            <a:solidFill>
              <a:schemeClr val="lt1"/>
            </a:solidFill>
            <a:ln w="15875">
              <a:solidFill>
                <a:schemeClr val="accent2"/>
              </a:solidFill>
              <a:round/>
            </a:ln>
            <a:effectLst/>
          </c:spPr>
        </c:marker>
        <c:dLbl>
          <c:idx val="0"/>
          <c:numFmt formatCode="0.0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IPT.Mitra" panose="00000400000000000000" pitchFamily="2" charset="2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numFmt formatCode="0.0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IPT.Mitra" panose="00000400000000000000" pitchFamily="2" charset="2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numFmt formatCode="0.0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IPT.Mitra" panose="00000400000000000000" pitchFamily="2" charset="2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5.0677566578063091E-2"/>
          <c:y val="9.6623189276912907E-2"/>
          <c:w val="0.92596786866609826"/>
          <c:h val="0.6954282623069062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1371372356786141E-3"/>
                  <c:y val="1.78383664213961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416-4D32-A2B3-F03A48A44238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IPT.Mitra" panose="00000400000000000000" pitchFamily="2" charset="2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('بورس و فرابورس'!$B$18:$B$19,'بورس و فرابورس'!$B$22:$B$25)</c:f>
              <c:strCache>
                <c:ptCount val="6"/>
                <c:pt idx="0">
                  <c:v>بازار اول بورس</c:v>
                </c:pt>
                <c:pt idx="1">
                  <c:v>بازار دوم بورس</c:v>
                </c:pt>
                <c:pt idx="2">
                  <c:v>بازار ابزارهاي نوين مالي</c:v>
                </c:pt>
                <c:pt idx="3">
                  <c:v>بازار اول فرابورس</c:v>
                </c:pt>
                <c:pt idx="4">
                  <c:v>بازار دوم فرابورس</c:v>
                </c:pt>
                <c:pt idx="5">
                  <c:v>بازار پايه</c:v>
                </c:pt>
              </c:strCache>
            </c:strRef>
          </c:cat>
          <c:val>
            <c:numRef>
              <c:f>('بورس و فرابورس'!$D$18:$D$19,'بورس و فرابورس'!$D$22:$D$25)</c:f>
              <c:numCache>
                <c:formatCode>0.00%</c:formatCode>
                <c:ptCount val="6"/>
                <c:pt idx="0">
                  <c:v>0.47315190010751113</c:v>
                </c:pt>
                <c:pt idx="1">
                  <c:v>0.26893766553314324</c:v>
                </c:pt>
                <c:pt idx="2">
                  <c:v>7.1890121292465109E-2</c:v>
                </c:pt>
                <c:pt idx="3">
                  <c:v>2.0257457474152831E-2</c:v>
                </c:pt>
                <c:pt idx="4">
                  <c:v>0.10384022278665321</c:v>
                </c:pt>
                <c:pt idx="5">
                  <c:v>6.1922632806074504E-2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25-4A27-B627-D1C46B233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43"/>
        <c:axId val="181671040"/>
        <c:axId val="181672960"/>
      </c:barChart>
      <c:catAx>
        <c:axId val="181671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rtl="1">
                  <a:defRPr sz="13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a-IR" sz="1300" baseline="0">
                    <a:solidFill>
                      <a:sysClr val="windowText" lastClr="000000"/>
                    </a:solidFill>
                    <a:cs typeface="B Mitra" panose="00000400000000000000" pitchFamily="2" charset="-78"/>
                  </a:rPr>
                  <a:t>فرابورس ایران- </a:t>
                </a:r>
                <a:r>
                  <a:rPr lang="en-US" sz="1300" b="1" i="0" u="none" strike="noStrike" baseline="0">
                    <a:effectLst/>
                    <a:latin typeface="IPT.Mitra" pitchFamily="2" charset="2"/>
                  </a:rPr>
                  <a:t>25.79%</a:t>
                </a:r>
                <a:r>
                  <a:rPr lang="en-US" sz="1300" b="1" i="0" u="none" strike="noStrike" baseline="0"/>
                  <a:t> </a:t>
                </a:r>
                <a:r>
                  <a:rPr lang="fa-IR" sz="1300" baseline="0">
                    <a:solidFill>
                      <a:sysClr val="windowText" lastClr="000000"/>
                    </a:solidFill>
                    <a:cs typeface="B Mitra" panose="00000400000000000000" pitchFamily="2" charset="-78"/>
                  </a:rPr>
                  <a:t>                                                 بورس-</a:t>
                </a:r>
                <a:r>
                  <a:rPr lang="en-US" sz="1200" b="1" i="0" u="none" strike="noStrike" baseline="0">
                    <a:effectLst/>
                    <a:latin typeface="IPT.Mitra" pitchFamily="2" charset="2"/>
                  </a:rPr>
                  <a:t>74.21</a:t>
                </a:r>
                <a:r>
                  <a:rPr lang="en-US" sz="1300" b="1" i="0" u="none" strike="noStrike" baseline="0">
                    <a:effectLst/>
                    <a:latin typeface="IPT.Mitra" pitchFamily="2" charset="2"/>
                  </a:rPr>
                  <a:t>%</a:t>
                </a:r>
                <a:r>
                  <a:rPr lang="en-US" sz="1300" b="1" i="0" u="none" strike="noStrike" baseline="0">
                    <a:latin typeface="IPT.Mitra" pitchFamily="2" charset="2"/>
                  </a:rPr>
                  <a:t> </a:t>
                </a:r>
                <a:endParaRPr lang="en-US" sz="1300">
                  <a:solidFill>
                    <a:sysClr val="windowText" lastClr="000000"/>
                  </a:solidFill>
                  <a:latin typeface="IPT.Mitra" pitchFamily="2" charset="2"/>
                  <a:cs typeface="B Mitra" panose="00000400000000000000" pitchFamily="2" charset="-78"/>
                </a:endParaRPr>
              </a:p>
            </c:rich>
          </c:tx>
          <c:layout>
            <c:manualLayout>
              <c:xMode val="edge"/>
              <c:yMode val="edge"/>
              <c:x val="0.17405277594514618"/>
              <c:y val="0.877057275807685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rtl="1">
                <a:defRPr sz="13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B Mitra" panose="00000400000000000000" pitchFamily="2" charset="-78"/>
              </a:defRPr>
            </a:pPr>
            <a:endParaRPr lang="en-US"/>
          </a:p>
        </c:txPr>
        <c:crossAx val="181672960"/>
        <c:crosses val="autoZero"/>
        <c:auto val="1"/>
        <c:lblAlgn val="ctr"/>
        <c:lblOffset val="100"/>
        <c:noMultiLvlLbl val="0"/>
      </c:catAx>
      <c:valAx>
        <c:axId val="181672960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IPT.Mitra" panose="00000400000000000000" pitchFamily="2" charset="2"/>
                <a:ea typeface="+mn-ea"/>
                <a:cs typeface="+mn-cs"/>
              </a:defRPr>
            </a:pPr>
            <a:endParaRPr lang="en-US"/>
          </a:p>
        </c:txPr>
        <c:crossAx val="181671040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  <c:extLst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0" normalizeH="0" baseline="0">
                <a:solidFill>
                  <a:sysClr val="windowText" lastClr="000000"/>
                </a:solidFill>
                <a:latin typeface="+mj-lt"/>
                <a:ea typeface="+mj-ea"/>
                <a:cs typeface="B Mitra" panose="00000400000000000000" pitchFamily="2" charset="-78"/>
              </a:defRPr>
            </a:pPr>
            <a:r>
              <a:rPr lang="fa-IR" sz="1100" b="1" i="0" baseline="0">
                <a:solidFill>
                  <a:sysClr val="windowText" lastClr="000000"/>
                </a:solidFill>
                <a:effectLst/>
                <a:cs typeface="B Mitra" panose="00000400000000000000" pitchFamily="2" charset="-78"/>
              </a:rPr>
              <a:t>نمودار11- روند شاخص کل بورس تهران و فرابورس ایران</a:t>
            </a:r>
            <a:endParaRPr lang="en-US" sz="1100">
              <a:solidFill>
                <a:sysClr val="windowText" lastClr="000000"/>
              </a:solidFill>
              <a:effectLst/>
              <a:cs typeface="B Mitra" panose="00000400000000000000" pitchFamily="2" charset="-78"/>
            </a:endParaRPr>
          </a:p>
        </c:rich>
      </c:tx>
      <c:layout>
        <c:manualLayout>
          <c:xMode val="edge"/>
          <c:yMode val="edge"/>
          <c:x val="0.26848058871065705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775578712400362E-2"/>
          <c:y val="7.2825601139258858E-2"/>
          <c:w val="0.8681734326356414"/>
          <c:h val="0.75660042494688162"/>
        </c:manualLayout>
      </c:layout>
      <c:lineChart>
        <c:grouping val="standard"/>
        <c:varyColors val="0"/>
        <c:ser>
          <c:idx val="1"/>
          <c:order val="1"/>
          <c:tx>
            <c:strRef>
              <c:f>'نمودار شاخص بورس و فرابورس'!$C$1</c:f>
              <c:strCache>
                <c:ptCount val="1"/>
                <c:pt idx="0">
                  <c:v>شاخص كل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'نمودار شاخص بورس و فرابورس'!$A$244:$A$465</c:f>
              <c:strCache>
                <c:ptCount val="222"/>
                <c:pt idx="0">
                  <c:v>1396-01-05</c:v>
                </c:pt>
                <c:pt idx="1">
                  <c:v>1396-01-06</c:v>
                </c:pt>
                <c:pt idx="2">
                  <c:v>1396-01-07</c:v>
                </c:pt>
                <c:pt idx="3">
                  <c:v>1396-01-08</c:v>
                </c:pt>
                <c:pt idx="4">
                  <c:v>1396-01-09</c:v>
                </c:pt>
                <c:pt idx="5">
                  <c:v>1396-01-14</c:v>
                </c:pt>
                <c:pt idx="6">
                  <c:v>1396-01-15</c:v>
                </c:pt>
                <c:pt idx="7">
                  <c:v>1396-01-16</c:v>
                </c:pt>
                <c:pt idx="8">
                  <c:v>1396-01-19</c:v>
                </c:pt>
                <c:pt idx="9">
                  <c:v>1396-01-20</c:v>
                </c:pt>
                <c:pt idx="10">
                  <c:v>1396-01-21</c:v>
                </c:pt>
                <c:pt idx="11">
                  <c:v>1396-01-23</c:v>
                </c:pt>
                <c:pt idx="12">
                  <c:v>1396-01-26</c:v>
                </c:pt>
                <c:pt idx="13">
                  <c:v>1396-01-27</c:v>
                </c:pt>
                <c:pt idx="14">
                  <c:v>1396-01-28</c:v>
                </c:pt>
                <c:pt idx="15">
                  <c:v>1396-01-29</c:v>
                </c:pt>
                <c:pt idx="16">
                  <c:v>1396-01-30</c:v>
                </c:pt>
                <c:pt idx="17">
                  <c:v>1396-02-02</c:v>
                </c:pt>
                <c:pt idx="18">
                  <c:v>1396-02-03</c:v>
                </c:pt>
                <c:pt idx="19">
                  <c:v>1396-02-04</c:v>
                </c:pt>
                <c:pt idx="20">
                  <c:v>1396-02-06</c:v>
                </c:pt>
                <c:pt idx="21">
                  <c:v>1396-02-09</c:v>
                </c:pt>
                <c:pt idx="22">
                  <c:v>1396-02-10</c:v>
                </c:pt>
                <c:pt idx="23">
                  <c:v>1396-02-11</c:v>
                </c:pt>
                <c:pt idx="24">
                  <c:v>1396-02-12</c:v>
                </c:pt>
                <c:pt idx="25">
                  <c:v>1396-02-13</c:v>
                </c:pt>
                <c:pt idx="26">
                  <c:v>1396-02-16</c:v>
                </c:pt>
                <c:pt idx="27">
                  <c:v>1396-02-17</c:v>
                </c:pt>
                <c:pt idx="28">
                  <c:v>1396-02-18</c:v>
                </c:pt>
                <c:pt idx="29">
                  <c:v>1396-02-19</c:v>
                </c:pt>
                <c:pt idx="30">
                  <c:v>1396-02-20</c:v>
                </c:pt>
                <c:pt idx="31">
                  <c:v>1396-02-23</c:v>
                </c:pt>
                <c:pt idx="32">
                  <c:v>1396-02-24</c:v>
                </c:pt>
                <c:pt idx="33">
                  <c:v>1396-02-25</c:v>
                </c:pt>
                <c:pt idx="34">
                  <c:v>1396-02-26</c:v>
                </c:pt>
                <c:pt idx="35">
                  <c:v>1396-02-27</c:v>
                </c:pt>
                <c:pt idx="36">
                  <c:v>1396-02-30</c:v>
                </c:pt>
                <c:pt idx="37">
                  <c:v>1396-02-31</c:v>
                </c:pt>
                <c:pt idx="38">
                  <c:v>1396-03-01</c:v>
                </c:pt>
                <c:pt idx="39">
                  <c:v>1396-03-02</c:v>
                </c:pt>
                <c:pt idx="40">
                  <c:v>1396-03-03</c:v>
                </c:pt>
                <c:pt idx="41">
                  <c:v>1396-03-06</c:v>
                </c:pt>
                <c:pt idx="42">
                  <c:v>1396-03-07</c:v>
                </c:pt>
                <c:pt idx="43">
                  <c:v>1396-03-08</c:v>
                </c:pt>
                <c:pt idx="44">
                  <c:v>1396-03-09</c:v>
                </c:pt>
                <c:pt idx="45">
                  <c:v>1396-03-10</c:v>
                </c:pt>
                <c:pt idx="46">
                  <c:v>1396-03-13</c:v>
                </c:pt>
                <c:pt idx="47">
                  <c:v>1396-03-16</c:v>
                </c:pt>
                <c:pt idx="48">
                  <c:v>1396-03-17</c:v>
                </c:pt>
                <c:pt idx="49">
                  <c:v>1396-03-20</c:v>
                </c:pt>
                <c:pt idx="50">
                  <c:v>1396-03-21</c:v>
                </c:pt>
                <c:pt idx="51">
                  <c:v>1396-03-22</c:v>
                </c:pt>
                <c:pt idx="52">
                  <c:v>1396-03-23</c:v>
                </c:pt>
                <c:pt idx="53">
                  <c:v>1396-03-24</c:v>
                </c:pt>
                <c:pt idx="54">
                  <c:v>1396-03-27</c:v>
                </c:pt>
                <c:pt idx="55">
                  <c:v>1396-03-28</c:v>
                </c:pt>
                <c:pt idx="56">
                  <c:v>1396-03-29</c:v>
                </c:pt>
                <c:pt idx="57">
                  <c:v>1396-03-30</c:v>
                </c:pt>
                <c:pt idx="58">
                  <c:v>1396-03-31</c:v>
                </c:pt>
                <c:pt idx="59">
                  <c:v>1396-04-03</c:v>
                </c:pt>
                <c:pt idx="60">
                  <c:v>1396-04-04</c:v>
                </c:pt>
                <c:pt idx="61">
                  <c:v>1396-04-07</c:v>
                </c:pt>
                <c:pt idx="62">
                  <c:v>1396-04-10</c:v>
                </c:pt>
                <c:pt idx="63">
                  <c:v>1396-04-11</c:v>
                </c:pt>
                <c:pt idx="64">
                  <c:v>1396-04-12</c:v>
                </c:pt>
                <c:pt idx="65">
                  <c:v>1396-04-13</c:v>
                </c:pt>
                <c:pt idx="66">
                  <c:v>1396-04-14</c:v>
                </c:pt>
                <c:pt idx="67">
                  <c:v>1396-04-17</c:v>
                </c:pt>
                <c:pt idx="68">
                  <c:v>1396-04-18</c:v>
                </c:pt>
                <c:pt idx="69">
                  <c:v>1396-04-19</c:v>
                </c:pt>
                <c:pt idx="70">
                  <c:v>1396-04-20</c:v>
                </c:pt>
                <c:pt idx="71">
                  <c:v>1396-04-21</c:v>
                </c:pt>
                <c:pt idx="72">
                  <c:v>1396-04-24</c:v>
                </c:pt>
                <c:pt idx="73">
                  <c:v>1396-04-25</c:v>
                </c:pt>
                <c:pt idx="74">
                  <c:v>1396-04-26</c:v>
                </c:pt>
                <c:pt idx="75">
                  <c:v>1396-04-27</c:v>
                </c:pt>
                <c:pt idx="76">
                  <c:v>1396-04-28</c:v>
                </c:pt>
                <c:pt idx="77">
                  <c:v>1396-04-31</c:v>
                </c:pt>
                <c:pt idx="78">
                  <c:v>1396-05-01</c:v>
                </c:pt>
                <c:pt idx="79">
                  <c:v>1396-05-02</c:v>
                </c:pt>
                <c:pt idx="80">
                  <c:v>1396-05-03</c:v>
                </c:pt>
                <c:pt idx="81">
                  <c:v>1396-05-04</c:v>
                </c:pt>
                <c:pt idx="82">
                  <c:v>1396-05-07</c:v>
                </c:pt>
                <c:pt idx="83">
                  <c:v>1396-05-08</c:v>
                </c:pt>
                <c:pt idx="84">
                  <c:v>1396-05-09</c:v>
                </c:pt>
                <c:pt idx="85">
                  <c:v>1396-05-10</c:v>
                </c:pt>
                <c:pt idx="86">
                  <c:v>1396-05-11</c:v>
                </c:pt>
                <c:pt idx="87">
                  <c:v>1396-05-15</c:v>
                </c:pt>
                <c:pt idx="88">
                  <c:v>1396-05-16</c:v>
                </c:pt>
                <c:pt idx="89">
                  <c:v>1396-05-17</c:v>
                </c:pt>
                <c:pt idx="90">
                  <c:v>1396-05-18</c:v>
                </c:pt>
                <c:pt idx="91">
                  <c:v>1396-05-21</c:v>
                </c:pt>
                <c:pt idx="92">
                  <c:v>1396-05-22</c:v>
                </c:pt>
                <c:pt idx="93">
                  <c:v>1396-05-23</c:v>
                </c:pt>
                <c:pt idx="94">
                  <c:v>1396-05-24</c:v>
                </c:pt>
                <c:pt idx="95">
                  <c:v>1396-05-25</c:v>
                </c:pt>
                <c:pt idx="96">
                  <c:v>1396-05-28</c:v>
                </c:pt>
                <c:pt idx="97">
                  <c:v>1396-05-29</c:v>
                </c:pt>
                <c:pt idx="98">
                  <c:v>1396-05-30</c:v>
                </c:pt>
                <c:pt idx="99">
                  <c:v>1396-05-31</c:v>
                </c:pt>
                <c:pt idx="100">
                  <c:v>1396-06-01</c:v>
                </c:pt>
                <c:pt idx="101">
                  <c:v>1396-06-04</c:v>
                </c:pt>
                <c:pt idx="102">
                  <c:v>1396-06-05</c:v>
                </c:pt>
                <c:pt idx="103">
                  <c:v>1396-06-06</c:v>
                </c:pt>
                <c:pt idx="104">
                  <c:v>1396-06-07</c:v>
                </c:pt>
                <c:pt idx="105">
                  <c:v>1396-06-08</c:v>
                </c:pt>
                <c:pt idx="106">
                  <c:v>1396-06-11</c:v>
                </c:pt>
                <c:pt idx="107">
                  <c:v>1396-06-12</c:v>
                </c:pt>
                <c:pt idx="108">
                  <c:v>1396-06-13</c:v>
                </c:pt>
                <c:pt idx="109">
                  <c:v>1396-06-14</c:v>
                </c:pt>
                <c:pt idx="110">
                  <c:v>1396-06-15</c:v>
                </c:pt>
                <c:pt idx="111">
                  <c:v>1396-06-19</c:v>
                </c:pt>
                <c:pt idx="112">
                  <c:v>1396-06-20</c:v>
                </c:pt>
                <c:pt idx="113">
                  <c:v>1396-06-21</c:v>
                </c:pt>
                <c:pt idx="114">
                  <c:v>1396-06-22</c:v>
                </c:pt>
                <c:pt idx="115">
                  <c:v>1396-06-25</c:v>
                </c:pt>
                <c:pt idx="116">
                  <c:v>1396-06-26</c:v>
                </c:pt>
                <c:pt idx="117">
                  <c:v>1396-06-27</c:v>
                </c:pt>
                <c:pt idx="118">
                  <c:v>1396-06-28</c:v>
                </c:pt>
                <c:pt idx="119">
                  <c:v>1396-06-29</c:v>
                </c:pt>
                <c:pt idx="120">
                  <c:v>1396-07-01</c:v>
                </c:pt>
                <c:pt idx="121">
                  <c:v>1396-07-02</c:v>
                </c:pt>
                <c:pt idx="122">
                  <c:v>1396-07-03</c:v>
                </c:pt>
                <c:pt idx="123">
                  <c:v>1396-07-04</c:v>
                </c:pt>
                <c:pt idx="124">
                  <c:v>1396-07-05</c:v>
                </c:pt>
                <c:pt idx="125">
                  <c:v>1396-07-10</c:v>
                </c:pt>
                <c:pt idx="126">
                  <c:v>1396-07-11</c:v>
                </c:pt>
                <c:pt idx="127">
                  <c:v>1396-07-12</c:v>
                </c:pt>
                <c:pt idx="128">
                  <c:v>1396-07-15</c:v>
                </c:pt>
                <c:pt idx="129">
                  <c:v>1396-07-16</c:v>
                </c:pt>
                <c:pt idx="130">
                  <c:v>1396-07-17</c:v>
                </c:pt>
                <c:pt idx="131">
                  <c:v>1396-07-18</c:v>
                </c:pt>
                <c:pt idx="132">
                  <c:v>1396-07-19</c:v>
                </c:pt>
                <c:pt idx="133">
                  <c:v>1396-07-22</c:v>
                </c:pt>
                <c:pt idx="134">
                  <c:v>1396-07-23</c:v>
                </c:pt>
                <c:pt idx="135">
                  <c:v>1396-07-24</c:v>
                </c:pt>
                <c:pt idx="136">
                  <c:v>1396-07-25</c:v>
                </c:pt>
                <c:pt idx="137">
                  <c:v>1396-07-26</c:v>
                </c:pt>
                <c:pt idx="138">
                  <c:v>1396-07-29</c:v>
                </c:pt>
                <c:pt idx="139">
                  <c:v>1396-07-30</c:v>
                </c:pt>
                <c:pt idx="140">
                  <c:v>1396-08-01</c:v>
                </c:pt>
                <c:pt idx="141">
                  <c:v>1396-08-02</c:v>
                </c:pt>
                <c:pt idx="142">
                  <c:v>1396-08-03</c:v>
                </c:pt>
                <c:pt idx="143">
                  <c:v>1396-08-06</c:v>
                </c:pt>
                <c:pt idx="144">
                  <c:v>1396-08-07</c:v>
                </c:pt>
                <c:pt idx="145">
                  <c:v>1396-08-08</c:v>
                </c:pt>
                <c:pt idx="146">
                  <c:v>1396-08-09</c:v>
                </c:pt>
                <c:pt idx="147">
                  <c:v>1396-08-10</c:v>
                </c:pt>
                <c:pt idx="148">
                  <c:v>1396-08-13</c:v>
                </c:pt>
                <c:pt idx="149">
                  <c:v>1396-08-14</c:v>
                </c:pt>
                <c:pt idx="150">
                  <c:v>1396-08-15</c:v>
                </c:pt>
                <c:pt idx="151">
                  <c:v>1396-08-16</c:v>
                </c:pt>
                <c:pt idx="152">
                  <c:v>1396-08-17</c:v>
                </c:pt>
                <c:pt idx="153">
                  <c:v>1396-08-20</c:v>
                </c:pt>
                <c:pt idx="154">
                  <c:v>1396-08-21</c:v>
                </c:pt>
                <c:pt idx="155">
                  <c:v>1396-08-22</c:v>
                </c:pt>
                <c:pt idx="156">
                  <c:v>1396-08-23</c:v>
                </c:pt>
                <c:pt idx="157">
                  <c:v>1396-08-24</c:v>
                </c:pt>
                <c:pt idx="158">
                  <c:v>1396-08-27</c:v>
                </c:pt>
                <c:pt idx="159">
                  <c:v>1396-08-29</c:v>
                </c:pt>
                <c:pt idx="160">
                  <c:v>1396-08-30</c:v>
                </c:pt>
                <c:pt idx="161">
                  <c:v>1396-09-01</c:v>
                </c:pt>
                <c:pt idx="162">
                  <c:v>1396-09-04</c:v>
                </c:pt>
                <c:pt idx="163">
                  <c:v>1396-09-05</c:v>
                </c:pt>
                <c:pt idx="164">
                  <c:v>1396-09-07</c:v>
                </c:pt>
                <c:pt idx="165">
                  <c:v>1396-09-08</c:v>
                </c:pt>
                <c:pt idx="166">
                  <c:v>1396-09-11</c:v>
                </c:pt>
                <c:pt idx="167">
                  <c:v>1396-09-12</c:v>
                </c:pt>
                <c:pt idx="168">
                  <c:v>1396-09-13</c:v>
                </c:pt>
                <c:pt idx="169">
                  <c:v>1396-09-14</c:v>
                </c:pt>
                <c:pt idx="170">
                  <c:v>1396-09-18</c:v>
                </c:pt>
                <c:pt idx="171">
                  <c:v>1396-09-19</c:v>
                </c:pt>
                <c:pt idx="172">
                  <c:v>1396-09-20</c:v>
                </c:pt>
                <c:pt idx="173">
                  <c:v>1396-09-21</c:v>
                </c:pt>
                <c:pt idx="174">
                  <c:v>1396-09-22</c:v>
                </c:pt>
                <c:pt idx="175">
                  <c:v>1396-09-25</c:v>
                </c:pt>
                <c:pt idx="176">
                  <c:v>1396-09-26</c:v>
                </c:pt>
                <c:pt idx="177">
                  <c:v>1396-09-27</c:v>
                </c:pt>
                <c:pt idx="178">
                  <c:v>1396-09-28</c:v>
                </c:pt>
                <c:pt idx="179">
                  <c:v>1396-09-29</c:v>
                </c:pt>
                <c:pt idx="180">
                  <c:v>1396-10-02</c:v>
                </c:pt>
                <c:pt idx="181">
                  <c:v>1396-10-03</c:v>
                </c:pt>
                <c:pt idx="182">
                  <c:v>1396-10-04</c:v>
                </c:pt>
                <c:pt idx="183">
                  <c:v>1396-10-05</c:v>
                </c:pt>
                <c:pt idx="184">
                  <c:v>1396-10-06</c:v>
                </c:pt>
                <c:pt idx="185">
                  <c:v>1396-10-09</c:v>
                </c:pt>
                <c:pt idx="186">
                  <c:v>1396-10-10</c:v>
                </c:pt>
                <c:pt idx="187">
                  <c:v>1396-10-11</c:v>
                </c:pt>
                <c:pt idx="188">
                  <c:v>1396-10-12</c:v>
                </c:pt>
                <c:pt idx="189">
                  <c:v>1396-10-13</c:v>
                </c:pt>
                <c:pt idx="190">
                  <c:v>1396-10-16</c:v>
                </c:pt>
                <c:pt idx="191">
                  <c:v>1396-10-17</c:v>
                </c:pt>
                <c:pt idx="192">
                  <c:v>1396-10-18</c:v>
                </c:pt>
                <c:pt idx="193">
                  <c:v>1396-10-19</c:v>
                </c:pt>
                <c:pt idx="194">
                  <c:v>1396-10-20</c:v>
                </c:pt>
                <c:pt idx="195">
                  <c:v>1396-10-23</c:v>
                </c:pt>
                <c:pt idx="196">
                  <c:v>1396-10-24</c:v>
                </c:pt>
                <c:pt idx="197">
                  <c:v>1396-10-25</c:v>
                </c:pt>
                <c:pt idx="198">
                  <c:v>1396-10-26</c:v>
                </c:pt>
                <c:pt idx="199">
                  <c:v>1396-10-27</c:v>
                </c:pt>
                <c:pt idx="200">
                  <c:v>1396-10-30</c:v>
                </c:pt>
                <c:pt idx="201">
                  <c:v>1396-11-01</c:v>
                </c:pt>
                <c:pt idx="202">
                  <c:v>1396-11-02</c:v>
                </c:pt>
                <c:pt idx="203">
                  <c:v>1396-11-03</c:v>
                </c:pt>
                <c:pt idx="204">
                  <c:v>1396-11-04</c:v>
                </c:pt>
                <c:pt idx="205">
                  <c:v>1396-11-07</c:v>
                </c:pt>
                <c:pt idx="206">
                  <c:v>1396-11-08</c:v>
                </c:pt>
                <c:pt idx="207">
                  <c:v>1396-11-09</c:v>
                </c:pt>
                <c:pt idx="208">
                  <c:v>1396-11-10</c:v>
                </c:pt>
                <c:pt idx="209">
                  <c:v>1396-11-11</c:v>
                </c:pt>
                <c:pt idx="210">
                  <c:v>1396-11-14</c:v>
                </c:pt>
                <c:pt idx="211">
                  <c:v>1396-11-15</c:v>
                </c:pt>
                <c:pt idx="212">
                  <c:v>1396-11-16</c:v>
                </c:pt>
                <c:pt idx="213">
                  <c:v>1396-11-17</c:v>
                </c:pt>
                <c:pt idx="214">
                  <c:v>1396-11-18</c:v>
                </c:pt>
                <c:pt idx="215">
                  <c:v>1396-11-21</c:v>
                </c:pt>
                <c:pt idx="216">
                  <c:v>1396-11-23</c:v>
                </c:pt>
                <c:pt idx="217">
                  <c:v>1396-11-24</c:v>
                </c:pt>
                <c:pt idx="218">
                  <c:v>1396-11-25</c:v>
                </c:pt>
                <c:pt idx="219">
                  <c:v>1396-11-28</c:v>
                </c:pt>
                <c:pt idx="220">
                  <c:v>1396-11-29</c:v>
                </c:pt>
                <c:pt idx="221">
                  <c:v>1396-11-30</c:v>
                </c:pt>
              </c:strCache>
            </c:strRef>
          </c:cat>
          <c:val>
            <c:numRef>
              <c:f>'نمودار شاخص بورس و فرابورس'!$C$244:$C$465</c:f>
              <c:numCache>
                <c:formatCode>#,##0</c:formatCode>
                <c:ptCount val="222"/>
                <c:pt idx="0">
                  <c:v>77485.8</c:v>
                </c:pt>
                <c:pt idx="1">
                  <c:v>77502.899999999994</c:v>
                </c:pt>
                <c:pt idx="2">
                  <c:v>77523.3</c:v>
                </c:pt>
                <c:pt idx="3">
                  <c:v>77548.5</c:v>
                </c:pt>
                <c:pt idx="4">
                  <c:v>77584.399999999994</c:v>
                </c:pt>
                <c:pt idx="5">
                  <c:v>77616.800000000003</c:v>
                </c:pt>
                <c:pt idx="6">
                  <c:v>77647.100000000006</c:v>
                </c:pt>
                <c:pt idx="7">
                  <c:v>77689.899999999994</c:v>
                </c:pt>
                <c:pt idx="8">
                  <c:v>77804.7</c:v>
                </c:pt>
                <c:pt idx="9">
                  <c:v>77860.399999999994</c:v>
                </c:pt>
                <c:pt idx="10">
                  <c:v>78107.8</c:v>
                </c:pt>
                <c:pt idx="11">
                  <c:v>78132.399999999994</c:v>
                </c:pt>
                <c:pt idx="12">
                  <c:v>78383.3</c:v>
                </c:pt>
                <c:pt idx="13">
                  <c:v>78471.7</c:v>
                </c:pt>
                <c:pt idx="14">
                  <c:v>78247.5</c:v>
                </c:pt>
                <c:pt idx="15">
                  <c:v>78339.8</c:v>
                </c:pt>
                <c:pt idx="16">
                  <c:v>78651.399999999994</c:v>
                </c:pt>
                <c:pt idx="17">
                  <c:v>79302.7</c:v>
                </c:pt>
                <c:pt idx="18">
                  <c:v>79390.600000000006</c:v>
                </c:pt>
                <c:pt idx="19">
                  <c:v>79425.899999999994</c:v>
                </c:pt>
                <c:pt idx="20">
                  <c:v>79596.899999999994</c:v>
                </c:pt>
                <c:pt idx="21">
                  <c:v>79755.600000000006</c:v>
                </c:pt>
                <c:pt idx="22">
                  <c:v>79785</c:v>
                </c:pt>
                <c:pt idx="23">
                  <c:v>79826.600000000006</c:v>
                </c:pt>
                <c:pt idx="24">
                  <c:v>79942.100000000006</c:v>
                </c:pt>
                <c:pt idx="25">
                  <c:v>79969.2</c:v>
                </c:pt>
                <c:pt idx="26">
                  <c:v>79697.399999999994</c:v>
                </c:pt>
                <c:pt idx="27">
                  <c:v>79660.899999999994</c:v>
                </c:pt>
                <c:pt idx="28">
                  <c:v>79744.100000000006</c:v>
                </c:pt>
                <c:pt idx="29">
                  <c:v>79858.8</c:v>
                </c:pt>
                <c:pt idx="30">
                  <c:v>80127.100000000006</c:v>
                </c:pt>
                <c:pt idx="31">
                  <c:v>80142</c:v>
                </c:pt>
                <c:pt idx="32">
                  <c:v>79963</c:v>
                </c:pt>
                <c:pt idx="33">
                  <c:v>79957.5</c:v>
                </c:pt>
                <c:pt idx="34">
                  <c:v>80129.3</c:v>
                </c:pt>
                <c:pt idx="35">
                  <c:v>80344.2</c:v>
                </c:pt>
                <c:pt idx="36">
                  <c:v>81077.600000000006</c:v>
                </c:pt>
                <c:pt idx="37">
                  <c:v>81194</c:v>
                </c:pt>
                <c:pt idx="38">
                  <c:v>81124.399999999994</c:v>
                </c:pt>
                <c:pt idx="39">
                  <c:v>81124.399999999994</c:v>
                </c:pt>
                <c:pt idx="40">
                  <c:v>81146.2</c:v>
                </c:pt>
                <c:pt idx="41">
                  <c:v>80921.2</c:v>
                </c:pt>
                <c:pt idx="42">
                  <c:v>80713.2</c:v>
                </c:pt>
                <c:pt idx="43">
                  <c:v>80607.899999999994</c:v>
                </c:pt>
                <c:pt idx="44">
                  <c:v>80511.5</c:v>
                </c:pt>
                <c:pt idx="45">
                  <c:v>80513.3</c:v>
                </c:pt>
                <c:pt idx="46">
                  <c:v>80288.899999999994</c:v>
                </c:pt>
                <c:pt idx="47">
                  <c:v>80293.5</c:v>
                </c:pt>
                <c:pt idx="48">
                  <c:v>79758.5</c:v>
                </c:pt>
                <c:pt idx="49">
                  <c:v>79855.7</c:v>
                </c:pt>
                <c:pt idx="50">
                  <c:v>79870.7</c:v>
                </c:pt>
                <c:pt idx="51">
                  <c:v>79564.100000000006</c:v>
                </c:pt>
                <c:pt idx="52">
                  <c:v>79426.899999999994</c:v>
                </c:pt>
                <c:pt idx="53">
                  <c:v>79465.7</c:v>
                </c:pt>
                <c:pt idx="54">
                  <c:v>79285</c:v>
                </c:pt>
                <c:pt idx="55">
                  <c:v>78990.399999999994</c:v>
                </c:pt>
                <c:pt idx="56">
                  <c:v>78859.199999999997</c:v>
                </c:pt>
                <c:pt idx="57">
                  <c:v>78867.5</c:v>
                </c:pt>
                <c:pt idx="58">
                  <c:v>78736.2</c:v>
                </c:pt>
                <c:pt idx="59">
                  <c:v>78652.7</c:v>
                </c:pt>
                <c:pt idx="60">
                  <c:v>78665.5</c:v>
                </c:pt>
                <c:pt idx="61">
                  <c:v>78704.5</c:v>
                </c:pt>
                <c:pt idx="62">
                  <c:v>78799.7</c:v>
                </c:pt>
                <c:pt idx="63">
                  <c:v>78765.3</c:v>
                </c:pt>
                <c:pt idx="64">
                  <c:v>78659.199999999997</c:v>
                </c:pt>
                <c:pt idx="65">
                  <c:v>78632.5</c:v>
                </c:pt>
                <c:pt idx="66">
                  <c:v>78700.2</c:v>
                </c:pt>
                <c:pt idx="67">
                  <c:v>78881.600000000006</c:v>
                </c:pt>
                <c:pt idx="68">
                  <c:v>78985.399999999994</c:v>
                </c:pt>
                <c:pt idx="69">
                  <c:v>79377</c:v>
                </c:pt>
                <c:pt idx="70">
                  <c:v>79490.399999999994</c:v>
                </c:pt>
                <c:pt idx="71">
                  <c:v>79509.600000000006</c:v>
                </c:pt>
                <c:pt idx="72">
                  <c:v>79658.899999999994</c:v>
                </c:pt>
                <c:pt idx="73">
                  <c:v>79620.800000000003</c:v>
                </c:pt>
                <c:pt idx="74">
                  <c:v>79692.899999999994</c:v>
                </c:pt>
                <c:pt idx="75">
                  <c:v>79735.7</c:v>
                </c:pt>
                <c:pt idx="76">
                  <c:v>80162.5</c:v>
                </c:pt>
                <c:pt idx="77">
                  <c:v>80670.8</c:v>
                </c:pt>
                <c:pt idx="78">
                  <c:v>80863</c:v>
                </c:pt>
                <c:pt idx="79">
                  <c:v>80933.899999999994</c:v>
                </c:pt>
                <c:pt idx="80">
                  <c:v>81181.7</c:v>
                </c:pt>
                <c:pt idx="81">
                  <c:v>81509.3</c:v>
                </c:pt>
                <c:pt idx="82">
                  <c:v>81420.899999999994</c:v>
                </c:pt>
                <c:pt idx="83">
                  <c:v>81491.399999999994</c:v>
                </c:pt>
                <c:pt idx="84">
                  <c:v>81533.5</c:v>
                </c:pt>
                <c:pt idx="85">
                  <c:v>81415.899999999994</c:v>
                </c:pt>
                <c:pt idx="86">
                  <c:v>81265.899999999994</c:v>
                </c:pt>
                <c:pt idx="87">
                  <c:v>81384.100000000006</c:v>
                </c:pt>
                <c:pt idx="88">
                  <c:v>81285.7</c:v>
                </c:pt>
                <c:pt idx="89">
                  <c:v>81313.899999999994</c:v>
                </c:pt>
                <c:pt idx="90">
                  <c:v>81579.3</c:v>
                </c:pt>
                <c:pt idx="91">
                  <c:v>81763.100000000006</c:v>
                </c:pt>
                <c:pt idx="92">
                  <c:v>81661.5</c:v>
                </c:pt>
                <c:pt idx="93">
                  <c:v>81659.3</c:v>
                </c:pt>
                <c:pt idx="94">
                  <c:v>81696.3</c:v>
                </c:pt>
                <c:pt idx="95">
                  <c:v>81741.899999999994</c:v>
                </c:pt>
                <c:pt idx="96">
                  <c:v>81954.899999999994</c:v>
                </c:pt>
                <c:pt idx="97">
                  <c:v>82016.2</c:v>
                </c:pt>
                <c:pt idx="98">
                  <c:v>82075</c:v>
                </c:pt>
                <c:pt idx="99">
                  <c:v>82372.399999999994</c:v>
                </c:pt>
                <c:pt idx="100">
                  <c:v>82541.8</c:v>
                </c:pt>
                <c:pt idx="101">
                  <c:v>82897.100000000006</c:v>
                </c:pt>
                <c:pt idx="102">
                  <c:v>82885</c:v>
                </c:pt>
                <c:pt idx="103">
                  <c:v>83012.100000000006</c:v>
                </c:pt>
                <c:pt idx="104">
                  <c:v>83252</c:v>
                </c:pt>
                <c:pt idx="105">
                  <c:v>83272.899999999994</c:v>
                </c:pt>
                <c:pt idx="106">
                  <c:v>83428.2</c:v>
                </c:pt>
                <c:pt idx="107">
                  <c:v>83345.2</c:v>
                </c:pt>
                <c:pt idx="108">
                  <c:v>83452.100000000006</c:v>
                </c:pt>
                <c:pt idx="109">
                  <c:v>83733.5</c:v>
                </c:pt>
                <c:pt idx="110">
                  <c:v>83675.3</c:v>
                </c:pt>
                <c:pt idx="111">
                  <c:v>83255.7</c:v>
                </c:pt>
                <c:pt idx="112">
                  <c:v>83369.100000000006</c:v>
                </c:pt>
                <c:pt idx="113">
                  <c:v>83469.2</c:v>
                </c:pt>
                <c:pt idx="114">
                  <c:v>83523.8</c:v>
                </c:pt>
                <c:pt idx="115">
                  <c:v>83683.199999999997</c:v>
                </c:pt>
                <c:pt idx="116">
                  <c:v>83916.6</c:v>
                </c:pt>
                <c:pt idx="117">
                  <c:v>84414.5</c:v>
                </c:pt>
                <c:pt idx="118">
                  <c:v>85343.9</c:v>
                </c:pt>
                <c:pt idx="119">
                  <c:v>85831.8</c:v>
                </c:pt>
                <c:pt idx="120">
                  <c:v>85798.399999999994</c:v>
                </c:pt>
                <c:pt idx="121">
                  <c:v>85588.800000000003</c:v>
                </c:pt>
                <c:pt idx="122">
                  <c:v>85516.9</c:v>
                </c:pt>
                <c:pt idx="123">
                  <c:v>85628.800000000003</c:v>
                </c:pt>
                <c:pt idx="124">
                  <c:v>85819</c:v>
                </c:pt>
                <c:pt idx="125">
                  <c:v>85514.9</c:v>
                </c:pt>
                <c:pt idx="126">
                  <c:v>85355</c:v>
                </c:pt>
                <c:pt idx="127">
                  <c:v>85429.5</c:v>
                </c:pt>
                <c:pt idx="128">
                  <c:v>85069.5</c:v>
                </c:pt>
                <c:pt idx="129">
                  <c:v>84564.9</c:v>
                </c:pt>
                <c:pt idx="130">
                  <c:v>84611.6</c:v>
                </c:pt>
                <c:pt idx="131">
                  <c:v>84734.399999999994</c:v>
                </c:pt>
                <c:pt idx="132">
                  <c:v>84744.1</c:v>
                </c:pt>
                <c:pt idx="133">
                  <c:v>85263.6</c:v>
                </c:pt>
                <c:pt idx="134">
                  <c:v>85394.9</c:v>
                </c:pt>
                <c:pt idx="135">
                  <c:v>85590.7</c:v>
                </c:pt>
                <c:pt idx="136">
                  <c:v>85660</c:v>
                </c:pt>
                <c:pt idx="137">
                  <c:v>85768</c:v>
                </c:pt>
                <c:pt idx="138">
                  <c:v>86430.5</c:v>
                </c:pt>
                <c:pt idx="139">
                  <c:v>86480.2</c:v>
                </c:pt>
                <c:pt idx="140">
                  <c:v>86346.2</c:v>
                </c:pt>
                <c:pt idx="141">
                  <c:v>86529.2</c:v>
                </c:pt>
                <c:pt idx="142">
                  <c:v>86636.800000000003</c:v>
                </c:pt>
                <c:pt idx="143">
                  <c:v>86935.4</c:v>
                </c:pt>
                <c:pt idx="144">
                  <c:v>87416.6</c:v>
                </c:pt>
                <c:pt idx="145">
                  <c:v>87477.2</c:v>
                </c:pt>
                <c:pt idx="146">
                  <c:v>87649.9</c:v>
                </c:pt>
                <c:pt idx="147">
                  <c:v>87844.9</c:v>
                </c:pt>
                <c:pt idx="148">
                  <c:v>87868.6</c:v>
                </c:pt>
                <c:pt idx="149">
                  <c:v>87905.1</c:v>
                </c:pt>
                <c:pt idx="150">
                  <c:v>87843.7</c:v>
                </c:pt>
                <c:pt idx="151">
                  <c:v>87883.1</c:v>
                </c:pt>
                <c:pt idx="152">
                  <c:v>87897.4</c:v>
                </c:pt>
                <c:pt idx="153">
                  <c:v>87795.199999999997</c:v>
                </c:pt>
                <c:pt idx="154">
                  <c:v>87744.7</c:v>
                </c:pt>
                <c:pt idx="155">
                  <c:v>87832.5</c:v>
                </c:pt>
                <c:pt idx="156">
                  <c:v>87949.8</c:v>
                </c:pt>
                <c:pt idx="157">
                  <c:v>88005.9</c:v>
                </c:pt>
                <c:pt idx="158">
                  <c:v>88202.3</c:v>
                </c:pt>
                <c:pt idx="159">
                  <c:v>88261.2</c:v>
                </c:pt>
                <c:pt idx="160">
                  <c:v>88774.6</c:v>
                </c:pt>
                <c:pt idx="161">
                  <c:v>89339.1</c:v>
                </c:pt>
                <c:pt idx="162">
                  <c:v>90469.5</c:v>
                </c:pt>
                <c:pt idx="163">
                  <c:v>90655.5</c:v>
                </c:pt>
                <c:pt idx="164">
                  <c:v>91255.2</c:v>
                </c:pt>
                <c:pt idx="165">
                  <c:v>91152.2</c:v>
                </c:pt>
                <c:pt idx="166">
                  <c:v>91296.7</c:v>
                </c:pt>
                <c:pt idx="167">
                  <c:v>90951.8</c:v>
                </c:pt>
                <c:pt idx="168">
                  <c:v>90936.6</c:v>
                </c:pt>
                <c:pt idx="169">
                  <c:v>91092.2</c:v>
                </c:pt>
                <c:pt idx="170">
                  <c:v>91160.3</c:v>
                </c:pt>
                <c:pt idx="171">
                  <c:v>91198.9</c:v>
                </c:pt>
                <c:pt idx="172">
                  <c:v>91552.4</c:v>
                </c:pt>
                <c:pt idx="173">
                  <c:v>92628.9</c:v>
                </c:pt>
                <c:pt idx="174">
                  <c:v>93283.7</c:v>
                </c:pt>
                <c:pt idx="175">
                  <c:v>94606.423500000004</c:v>
                </c:pt>
                <c:pt idx="176">
                  <c:v>95600.748699999996</c:v>
                </c:pt>
                <c:pt idx="177">
                  <c:v>95477.405499999993</c:v>
                </c:pt>
                <c:pt idx="178">
                  <c:v>95590.611199999999</c:v>
                </c:pt>
                <c:pt idx="179">
                  <c:v>95508.638600000006</c:v>
                </c:pt>
                <c:pt idx="180">
                  <c:v>96816.034299999999</c:v>
                </c:pt>
                <c:pt idx="181">
                  <c:v>97529.3462</c:v>
                </c:pt>
                <c:pt idx="182">
                  <c:v>98358.421300000002</c:v>
                </c:pt>
                <c:pt idx="183">
                  <c:v>98152.797699999996</c:v>
                </c:pt>
                <c:pt idx="184">
                  <c:v>97899.156099999993</c:v>
                </c:pt>
                <c:pt idx="185">
                  <c:v>97211.410099999994</c:v>
                </c:pt>
                <c:pt idx="186">
                  <c:v>95561.577999999994</c:v>
                </c:pt>
                <c:pt idx="187">
                  <c:v>96207.996499999994</c:v>
                </c:pt>
                <c:pt idx="188">
                  <c:v>96241.279899999994</c:v>
                </c:pt>
                <c:pt idx="189">
                  <c:v>95929.455799999996</c:v>
                </c:pt>
                <c:pt idx="190">
                  <c:v>96270.387199999997</c:v>
                </c:pt>
                <c:pt idx="191">
                  <c:v>96234.5386</c:v>
                </c:pt>
                <c:pt idx="192">
                  <c:v>96332.547300000006</c:v>
                </c:pt>
                <c:pt idx="193">
                  <c:v>96149.269100000005</c:v>
                </c:pt>
                <c:pt idx="194">
                  <c:v>96185.986399999994</c:v>
                </c:pt>
                <c:pt idx="195">
                  <c:v>96627.551800000001</c:v>
                </c:pt>
                <c:pt idx="196">
                  <c:v>97228.673800000004</c:v>
                </c:pt>
                <c:pt idx="197">
                  <c:v>97944.034899999999</c:v>
                </c:pt>
                <c:pt idx="198">
                  <c:v>98596.934399999998</c:v>
                </c:pt>
                <c:pt idx="199">
                  <c:v>98923.553700000004</c:v>
                </c:pt>
                <c:pt idx="200">
                  <c:v>98817.280700000003</c:v>
                </c:pt>
                <c:pt idx="201">
                  <c:v>98221.087599999999</c:v>
                </c:pt>
                <c:pt idx="202">
                  <c:v>98628.426999999996</c:v>
                </c:pt>
                <c:pt idx="203">
                  <c:v>99224.796600000001</c:v>
                </c:pt>
                <c:pt idx="204">
                  <c:v>99522.179600000003</c:v>
                </c:pt>
                <c:pt idx="205">
                  <c:v>99355.554199999999</c:v>
                </c:pt>
                <c:pt idx="206">
                  <c:v>99414.550199999998</c:v>
                </c:pt>
                <c:pt idx="207">
                  <c:v>99046.116099999999</c:v>
                </c:pt>
                <c:pt idx="208">
                  <c:v>98557.872499999998</c:v>
                </c:pt>
                <c:pt idx="209">
                  <c:v>98133.517800000001</c:v>
                </c:pt>
                <c:pt idx="210">
                  <c:v>97718.808900000004</c:v>
                </c:pt>
                <c:pt idx="211">
                  <c:v>97808.187600000005</c:v>
                </c:pt>
                <c:pt idx="212">
                  <c:v>98033.536200000002</c:v>
                </c:pt>
                <c:pt idx="213">
                  <c:v>97927.503800000006</c:v>
                </c:pt>
                <c:pt idx="214">
                  <c:v>98299.735700000005</c:v>
                </c:pt>
                <c:pt idx="215">
                  <c:v>97782.732499999998</c:v>
                </c:pt>
                <c:pt idx="216">
                  <c:v>97924.730100000001</c:v>
                </c:pt>
                <c:pt idx="217">
                  <c:v>98103.362399999998</c:v>
                </c:pt>
                <c:pt idx="218">
                  <c:v>98347.921199999997</c:v>
                </c:pt>
                <c:pt idx="219">
                  <c:v>98429.690499999997</c:v>
                </c:pt>
                <c:pt idx="220">
                  <c:v>98311.622600000002</c:v>
                </c:pt>
                <c:pt idx="221">
                  <c:v>98148.523199999996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1A-4B27-B827-06E3AD734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119104"/>
        <c:axId val="189124992"/>
      </c:lineChart>
      <c:lineChart>
        <c:grouping val="standard"/>
        <c:varyColors val="0"/>
        <c:ser>
          <c:idx val="0"/>
          <c:order val="0"/>
          <c:tx>
            <c:strRef>
              <c:f>'نمودار شاخص بورس و فرابورس'!$B$1</c:f>
              <c:strCache>
                <c:ptCount val="1"/>
                <c:pt idx="0">
                  <c:v>شاخص كل فرابورس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'نمودار شاخص بورس و فرابورس'!$A$244:$A$465</c:f>
              <c:strCache>
                <c:ptCount val="222"/>
                <c:pt idx="0">
                  <c:v>1396-01-05</c:v>
                </c:pt>
                <c:pt idx="1">
                  <c:v>1396-01-06</c:v>
                </c:pt>
                <c:pt idx="2">
                  <c:v>1396-01-07</c:v>
                </c:pt>
                <c:pt idx="3">
                  <c:v>1396-01-08</c:v>
                </c:pt>
                <c:pt idx="4">
                  <c:v>1396-01-09</c:v>
                </c:pt>
                <c:pt idx="5">
                  <c:v>1396-01-14</c:v>
                </c:pt>
                <c:pt idx="6">
                  <c:v>1396-01-15</c:v>
                </c:pt>
                <c:pt idx="7">
                  <c:v>1396-01-16</c:v>
                </c:pt>
                <c:pt idx="8">
                  <c:v>1396-01-19</c:v>
                </c:pt>
                <c:pt idx="9">
                  <c:v>1396-01-20</c:v>
                </c:pt>
                <c:pt idx="10">
                  <c:v>1396-01-21</c:v>
                </c:pt>
                <c:pt idx="11">
                  <c:v>1396-01-23</c:v>
                </c:pt>
                <c:pt idx="12">
                  <c:v>1396-01-26</c:v>
                </c:pt>
                <c:pt idx="13">
                  <c:v>1396-01-27</c:v>
                </c:pt>
                <c:pt idx="14">
                  <c:v>1396-01-28</c:v>
                </c:pt>
                <c:pt idx="15">
                  <c:v>1396-01-29</c:v>
                </c:pt>
                <c:pt idx="16">
                  <c:v>1396-01-30</c:v>
                </c:pt>
                <c:pt idx="17">
                  <c:v>1396-02-02</c:v>
                </c:pt>
                <c:pt idx="18">
                  <c:v>1396-02-03</c:v>
                </c:pt>
                <c:pt idx="19">
                  <c:v>1396-02-04</c:v>
                </c:pt>
                <c:pt idx="20">
                  <c:v>1396-02-06</c:v>
                </c:pt>
                <c:pt idx="21">
                  <c:v>1396-02-09</c:v>
                </c:pt>
                <c:pt idx="22">
                  <c:v>1396-02-10</c:v>
                </c:pt>
                <c:pt idx="23">
                  <c:v>1396-02-11</c:v>
                </c:pt>
                <c:pt idx="24">
                  <c:v>1396-02-12</c:v>
                </c:pt>
                <c:pt idx="25">
                  <c:v>1396-02-13</c:v>
                </c:pt>
                <c:pt idx="26">
                  <c:v>1396-02-16</c:v>
                </c:pt>
                <c:pt idx="27">
                  <c:v>1396-02-17</c:v>
                </c:pt>
                <c:pt idx="28">
                  <c:v>1396-02-18</c:v>
                </c:pt>
                <c:pt idx="29">
                  <c:v>1396-02-19</c:v>
                </c:pt>
                <c:pt idx="30">
                  <c:v>1396-02-20</c:v>
                </c:pt>
                <c:pt idx="31">
                  <c:v>1396-02-23</c:v>
                </c:pt>
                <c:pt idx="32">
                  <c:v>1396-02-24</c:v>
                </c:pt>
                <c:pt idx="33">
                  <c:v>1396-02-25</c:v>
                </c:pt>
                <c:pt idx="34">
                  <c:v>1396-02-26</c:v>
                </c:pt>
                <c:pt idx="35">
                  <c:v>1396-02-27</c:v>
                </c:pt>
                <c:pt idx="36">
                  <c:v>1396-02-30</c:v>
                </c:pt>
                <c:pt idx="37">
                  <c:v>1396-02-31</c:v>
                </c:pt>
                <c:pt idx="38">
                  <c:v>1396-03-01</c:v>
                </c:pt>
                <c:pt idx="39">
                  <c:v>1396-03-02</c:v>
                </c:pt>
                <c:pt idx="40">
                  <c:v>1396-03-03</c:v>
                </c:pt>
                <c:pt idx="41">
                  <c:v>1396-03-06</c:v>
                </c:pt>
                <c:pt idx="42">
                  <c:v>1396-03-07</c:v>
                </c:pt>
                <c:pt idx="43">
                  <c:v>1396-03-08</c:v>
                </c:pt>
                <c:pt idx="44">
                  <c:v>1396-03-09</c:v>
                </c:pt>
                <c:pt idx="45">
                  <c:v>1396-03-10</c:v>
                </c:pt>
                <c:pt idx="46">
                  <c:v>1396-03-13</c:v>
                </c:pt>
                <c:pt idx="47">
                  <c:v>1396-03-16</c:v>
                </c:pt>
                <c:pt idx="48">
                  <c:v>1396-03-17</c:v>
                </c:pt>
                <c:pt idx="49">
                  <c:v>1396-03-20</c:v>
                </c:pt>
                <c:pt idx="50">
                  <c:v>1396-03-21</c:v>
                </c:pt>
                <c:pt idx="51">
                  <c:v>1396-03-22</c:v>
                </c:pt>
                <c:pt idx="52">
                  <c:v>1396-03-23</c:v>
                </c:pt>
                <c:pt idx="53">
                  <c:v>1396-03-24</c:v>
                </c:pt>
                <c:pt idx="54">
                  <c:v>1396-03-27</c:v>
                </c:pt>
                <c:pt idx="55">
                  <c:v>1396-03-28</c:v>
                </c:pt>
                <c:pt idx="56">
                  <c:v>1396-03-29</c:v>
                </c:pt>
                <c:pt idx="57">
                  <c:v>1396-03-30</c:v>
                </c:pt>
                <c:pt idx="58">
                  <c:v>1396-03-31</c:v>
                </c:pt>
                <c:pt idx="59">
                  <c:v>1396-04-03</c:v>
                </c:pt>
                <c:pt idx="60">
                  <c:v>1396-04-04</c:v>
                </c:pt>
                <c:pt idx="61">
                  <c:v>1396-04-07</c:v>
                </c:pt>
                <c:pt idx="62">
                  <c:v>1396-04-10</c:v>
                </c:pt>
                <c:pt idx="63">
                  <c:v>1396-04-11</c:v>
                </c:pt>
                <c:pt idx="64">
                  <c:v>1396-04-12</c:v>
                </c:pt>
                <c:pt idx="65">
                  <c:v>1396-04-13</c:v>
                </c:pt>
                <c:pt idx="66">
                  <c:v>1396-04-14</c:v>
                </c:pt>
                <c:pt idx="67">
                  <c:v>1396-04-17</c:v>
                </c:pt>
                <c:pt idx="68">
                  <c:v>1396-04-18</c:v>
                </c:pt>
                <c:pt idx="69">
                  <c:v>1396-04-19</c:v>
                </c:pt>
                <c:pt idx="70">
                  <c:v>1396-04-20</c:v>
                </c:pt>
                <c:pt idx="71">
                  <c:v>1396-04-21</c:v>
                </c:pt>
                <c:pt idx="72">
                  <c:v>1396-04-24</c:v>
                </c:pt>
                <c:pt idx="73">
                  <c:v>1396-04-25</c:v>
                </c:pt>
                <c:pt idx="74">
                  <c:v>1396-04-26</c:v>
                </c:pt>
                <c:pt idx="75">
                  <c:v>1396-04-27</c:v>
                </c:pt>
                <c:pt idx="76">
                  <c:v>1396-04-28</c:v>
                </c:pt>
                <c:pt idx="77">
                  <c:v>1396-04-31</c:v>
                </c:pt>
                <c:pt idx="78">
                  <c:v>1396-05-01</c:v>
                </c:pt>
                <c:pt idx="79">
                  <c:v>1396-05-02</c:v>
                </c:pt>
                <c:pt idx="80">
                  <c:v>1396-05-03</c:v>
                </c:pt>
                <c:pt idx="81">
                  <c:v>1396-05-04</c:v>
                </c:pt>
                <c:pt idx="82">
                  <c:v>1396-05-07</c:v>
                </c:pt>
                <c:pt idx="83">
                  <c:v>1396-05-08</c:v>
                </c:pt>
                <c:pt idx="84">
                  <c:v>1396-05-09</c:v>
                </c:pt>
                <c:pt idx="85">
                  <c:v>1396-05-10</c:v>
                </c:pt>
                <c:pt idx="86">
                  <c:v>1396-05-11</c:v>
                </c:pt>
                <c:pt idx="87">
                  <c:v>1396-05-15</c:v>
                </c:pt>
                <c:pt idx="88">
                  <c:v>1396-05-16</c:v>
                </c:pt>
                <c:pt idx="89">
                  <c:v>1396-05-17</c:v>
                </c:pt>
                <c:pt idx="90">
                  <c:v>1396-05-18</c:v>
                </c:pt>
                <c:pt idx="91">
                  <c:v>1396-05-21</c:v>
                </c:pt>
                <c:pt idx="92">
                  <c:v>1396-05-22</c:v>
                </c:pt>
                <c:pt idx="93">
                  <c:v>1396-05-23</c:v>
                </c:pt>
                <c:pt idx="94">
                  <c:v>1396-05-24</c:v>
                </c:pt>
                <c:pt idx="95">
                  <c:v>1396-05-25</c:v>
                </c:pt>
                <c:pt idx="96">
                  <c:v>1396-05-28</c:v>
                </c:pt>
                <c:pt idx="97">
                  <c:v>1396-05-29</c:v>
                </c:pt>
                <c:pt idx="98">
                  <c:v>1396-05-30</c:v>
                </c:pt>
                <c:pt idx="99">
                  <c:v>1396-05-31</c:v>
                </c:pt>
                <c:pt idx="100">
                  <c:v>1396-06-01</c:v>
                </c:pt>
                <c:pt idx="101">
                  <c:v>1396-06-04</c:v>
                </c:pt>
                <c:pt idx="102">
                  <c:v>1396-06-05</c:v>
                </c:pt>
                <c:pt idx="103">
                  <c:v>1396-06-06</c:v>
                </c:pt>
                <c:pt idx="104">
                  <c:v>1396-06-07</c:v>
                </c:pt>
                <c:pt idx="105">
                  <c:v>1396-06-08</c:v>
                </c:pt>
                <c:pt idx="106">
                  <c:v>1396-06-11</c:v>
                </c:pt>
                <c:pt idx="107">
                  <c:v>1396-06-12</c:v>
                </c:pt>
                <c:pt idx="108">
                  <c:v>1396-06-13</c:v>
                </c:pt>
                <c:pt idx="109">
                  <c:v>1396-06-14</c:v>
                </c:pt>
                <c:pt idx="110">
                  <c:v>1396-06-15</c:v>
                </c:pt>
                <c:pt idx="111">
                  <c:v>1396-06-19</c:v>
                </c:pt>
                <c:pt idx="112">
                  <c:v>1396-06-20</c:v>
                </c:pt>
                <c:pt idx="113">
                  <c:v>1396-06-21</c:v>
                </c:pt>
                <c:pt idx="114">
                  <c:v>1396-06-22</c:v>
                </c:pt>
                <c:pt idx="115">
                  <c:v>1396-06-25</c:v>
                </c:pt>
                <c:pt idx="116">
                  <c:v>1396-06-26</c:v>
                </c:pt>
                <c:pt idx="117">
                  <c:v>1396-06-27</c:v>
                </c:pt>
                <c:pt idx="118">
                  <c:v>1396-06-28</c:v>
                </c:pt>
                <c:pt idx="119">
                  <c:v>1396-06-29</c:v>
                </c:pt>
                <c:pt idx="120">
                  <c:v>1396-07-01</c:v>
                </c:pt>
                <c:pt idx="121">
                  <c:v>1396-07-02</c:v>
                </c:pt>
                <c:pt idx="122">
                  <c:v>1396-07-03</c:v>
                </c:pt>
                <c:pt idx="123">
                  <c:v>1396-07-04</c:v>
                </c:pt>
                <c:pt idx="124">
                  <c:v>1396-07-05</c:v>
                </c:pt>
                <c:pt idx="125">
                  <c:v>1396-07-10</c:v>
                </c:pt>
                <c:pt idx="126">
                  <c:v>1396-07-11</c:v>
                </c:pt>
                <c:pt idx="127">
                  <c:v>1396-07-12</c:v>
                </c:pt>
                <c:pt idx="128">
                  <c:v>1396-07-15</c:v>
                </c:pt>
                <c:pt idx="129">
                  <c:v>1396-07-16</c:v>
                </c:pt>
                <c:pt idx="130">
                  <c:v>1396-07-17</c:v>
                </c:pt>
                <c:pt idx="131">
                  <c:v>1396-07-18</c:v>
                </c:pt>
                <c:pt idx="132">
                  <c:v>1396-07-19</c:v>
                </c:pt>
                <c:pt idx="133">
                  <c:v>1396-07-22</c:v>
                </c:pt>
                <c:pt idx="134">
                  <c:v>1396-07-23</c:v>
                </c:pt>
                <c:pt idx="135">
                  <c:v>1396-07-24</c:v>
                </c:pt>
                <c:pt idx="136">
                  <c:v>1396-07-25</c:v>
                </c:pt>
                <c:pt idx="137">
                  <c:v>1396-07-26</c:v>
                </c:pt>
                <c:pt idx="138">
                  <c:v>1396-07-29</c:v>
                </c:pt>
                <c:pt idx="139">
                  <c:v>1396-07-30</c:v>
                </c:pt>
                <c:pt idx="140">
                  <c:v>1396-08-01</c:v>
                </c:pt>
                <c:pt idx="141">
                  <c:v>1396-08-02</c:v>
                </c:pt>
                <c:pt idx="142">
                  <c:v>1396-08-03</c:v>
                </c:pt>
                <c:pt idx="143">
                  <c:v>1396-08-06</c:v>
                </c:pt>
                <c:pt idx="144">
                  <c:v>1396-08-07</c:v>
                </c:pt>
                <c:pt idx="145">
                  <c:v>1396-08-08</c:v>
                </c:pt>
                <c:pt idx="146">
                  <c:v>1396-08-09</c:v>
                </c:pt>
                <c:pt idx="147">
                  <c:v>1396-08-10</c:v>
                </c:pt>
                <c:pt idx="148">
                  <c:v>1396-08-13</c:v>
                </c:pt>
                <c:pt idx="149">
                  <c:v>1396-08-14</c:v>
                </c:pt>
                <c:pt idx="150">
                  <c:v>1396-08-15</c:v>
                </c:pt>
                <c:pt idx="151">
                  <c:v>1396-08-16</c:v>
                </c:pt>
                <c:pt idx="152">
                  <c:v>1396-08-17</c:v>
                </c:pt>
                <c:pt idx="153">
                  <c:v>1396-08-20</c:v>
                </c:pt>
                <c:pt idx="154">
                  <c:v>1396-08-21</c:v>
                </c:pt>
                <c:pt idx="155">
                  <c:v>1396-08-22</c:v>
                </c:pt>
                <c:pt idx="156">
                  <c:v>1396-08-23</c:v>
                </c:pt>
                <c:pt idx="157">
                  <c:v>1396-08-24</c:v>
                </c:pt>
                <c:pt idx="158">
                  <c:v>1396-08-27</c:v>
                </c:pt>
                <c:pt idx="159">
                  <c:v>1396-08-29</c:v>
                </c:pt>
                <c:pt idx="160">
                  <c:v>1396-08-30</c:v>
                </c:pt>
                <c:pt idx="161">
                  <c:v>1396-09-01</c:v>
                </c:pt>
                <c:pt idx="162">
                  <c:v>1396-09-04</c:v>
                </c:pt>
                <c:pt idx="163">
                  <c:v>1396-09-05</c:v>
                </c:pt>
                <c:pt idx="164">
                  <c:v>1396-09-07</c:v>
                </c:pt>
                <c:pt idx="165">
                  <c:v>1396-09-08</c:v>
                </c:pt>
                <c:pt idx="166">
                  <c:v>1396-09-11</c:v>
                </c:pt>
                <c:pt idx="167">
                  <c:v>1396-09-12</c:v>
                </c:pt>
                <c:pt idx="168">
                  <c:v>1396-09-13</c:v>
                </c:pt>
                <c:pt idx="169">
                  <c:v>1396-09-14</c:v>
                </c:pt>
                <c:pt idx="170">
                  <c:v>1396-09-18</c:v>
                </c:pt>
                <c:pt idx="171">
                  <c:v>1396-09-19</c:v>
                </c:pt>
                <c:pt idx="172">
                  <c:v>1396-09-20</c:v>
                </c:pt>
                <c:pt idx="173">
                  <c:v>1396-09-21</c:v>
                </c:pt>
                <c:pt idx="174">
                  <c:v>1396-09-22</c:v>
                </c:pt>
                <c:pt idx="175">
                  <c:v>1396-09-25</c:v>
                </c:pt>
                <c:pt idx="176">
                  <c:v>1396-09-26</c:v>
                </c:pt>
                <c:pt idx="177">
                  <c:v>1396-09-27</c:v>
                </c:pt>
                <c:pt idx="178">
                  <c:v>1396-09-28</c:v>
                </c:pt>
                <c:pt idx="179">
                  <c:v>1396-09-29</c:v>
                </c:pt>
                <c:pt idx="180">
                  <c:v>1396-10-02</c:v>
                </c:pt>
                <c:pt idx="181">
                  <c:v>1396-10-03</c:v>
                </c:pt>
                <c:pt idx="182">
                  <c:v>1396-10-04</c:v>
                </c:pt>
                <c:pt idx="183">
                  <c:v>1396-10-05</c:v>
                </c:pt>
                <c:pt idx="184">
                  <c:v>1396-10-06</c:v>
                </c:pt>
                <c:pt idx="185">
                  <c:v>1396-10-09</c:v>
                </c:pt>
                <c:pt idx="186">
                  <c:v>1396-10-10</c:v>
                </c:pt>
                <c:pt idx="187">
                  <c:v>1396-10-11</c:v>
                </c:pt>
                <c:pt idx="188">
                  <c:v>1396-10-12</c:v>
                </c:pt>
                <c:pt idx="189">
                  <c:v>1396-10-13</c:v>
                </c:pt>
                <c:pt idx="190">
                  <c:v>1396-10-16</c:v>
                </c:pt>
                <c:pt idx="191">
                  <c:v>1396-10-17</c:v>
                </c:pt>
                <c:pt idx="192">
                  <c:v>1396-10-18</c:v>
                </c:pt>
                <c:pt idx="193">
                  <c:v>1396-10-19</c:v>
                </c:pt>
                <c:pt idx="194">
                  <c:v>1396-10-20</c:v>
                </c:pt>
                <c:pt idx="195">
                  <c:v>1396-10-23</c:v>
                </c:pt>
                <c:pt idx="196">
                  <c:v>1396-10-24</c:v>
                </c:pt>
                <c:pt idx="197">
                  <c:v>1396-10-25</c:v>
                </c:pt>
                <c:pt idx="198">
                  <c:v>1396-10-26</c:v>
                </c:pt>
                <c:pt idx="199">
                  <c:v>1396-10-27</c:v>
                </c:pt>
                <c:pt idx="200">
                  <c:v>1396-10-30</c:v>
                </c:pt>
                <c:pt idx="201">
                  <c:v>1396-11-01</c:v>
                </c:pt>
                <c:pt idx="202">
                  <c:v>1396-11-02</c:v>
                </c:pt>
                <c:pt idx="203">
                  <c:v>1396-11-03</c:v>
                </c:pt>
                <c:pt idx="204">
                  <c:v>1396-11-04</c:v>
                </c:pt>
                <c:pt idx="205">
                  <c:v>1396-11-07</c:v>
                </c:pt>
                <c:pt idx="206">
                  <c:v>1396-11-08</c:v>
                </c:pt>
                <c:pt idx="207">
                  <c:v>1396-11-09</c:v>
                </c:pt>
                <c:pt idx="208">
                  <c:v>1396-11-10</c:v>
                </c:pt>
                <c:pt idx="209">
                  <c:v>1396-11-11</c:v>
                </c:pt>
                <c:pt idx="210">
                  <c:v>1396-11-14</c:v>
                </c:pt>
                <c:pt idx="211">
                  <c:v>1396-11-15</c:v>
                </c:pt>
                <c:pt idx="212">
                  <c:v>1396-11-16</c:v>
                </c:pt>
                <c:pt idx="213">
                  <c:v>1396-11-17</c:v>
                </c:pt>
                <c:pt idx="214">
                  <c:v>1396-11-18</c:v>
                </c:pt>
                <c:pt idx="215">
                  <c:v>1396-11-21</c:v>
                </c:pt>
                <c:pt idx="216">
                  <c:v>1396-11-23</c:v>
                </c:pt>
                <c:pt idx="217">
                  <c:v>1396-11-24</c:v>
                </c:pt>
                <c:pt idx="218">
                  <c:v>1396-11-25</c:v>
                </c:pt>
                <c:pt idx="219">
                  <c:v>1396-11-28</c:v>
                </c:pt>
                <c:pt idx="220">
                  <c:v>1396-11-29</c:v>
                </c:pt>
                <c:pt idx="221">
                  <c:v>1396-11-30</c:v>
                </c:pt>
              </c:strCache>
            </c:strRef>
          </c:cat>
          <c:val>
            <c:numRef>
              <c:f>'نمودار شاخص بورس و فرابورس'!$B$244:$B$465</c:f>
              <c:numCache>
                <c:formatCode>#,##0</c:formatCode>
                <c:ptCount val="222"/>
                <c:pt idx="0">
                  <c:v>880.4</c:v>
                </c:pt>
                <c:pt idx="1">
                  <c:v>882.9</c:v>
                </c:pt>
                <c:pt idx="2">
                  <c:v>885.9</c:v>
                </c:pt>
                <c:pt idx="3">
                  <c:v>883.6</c:v>
                </c:pt>
                <c:pt idx="4">
                  <c:v>887.5</c:v>
                </c:pt>
                <c:pt idx="5">
                  <c:v>886.9</c:v>
                </c:pt>
                <c:pt idx="6">
                  <c:v>885.8</c:v>
                </c:pt>
                <c:pt idx="7">
                  <c:v>889</c:v>
                </c:pt>
                <c:pt idx="8">
                  <c:v>890.1</c:v>
                </c:pt>
                <c:pt idx="9">
                  <c:v>890.3</c:v>
                </c:pt>
                <c:pt idx="10">
                  <c:v>899.4</c:v>
                </c:pt>
                <c:pt idx="11">
                  <c:v>896.4</c:v>
                </c:pt>
                <c:pt idx="12">
                  <c:v>909.1</c:v>
                </c:pt>
                <c:pt idx="13">
                  <c:v>906</c:v>
                </c:pt>
                <c:pt idx="14">
                  <c:v>902</c:v>
                </c:pt>
                <c:pt idx="15">
                  <c:v>905.1</c:v>
                </c:pt>
                <c:pt idx="16">
                  <c:v>907.8</c:v>
                </c:pt>
                <c:pt idx="17">
                  <c:v>916.9</c:v>
                </c:pt>
                <c:pt idx="18">
                  <c:v>912.1</c:v>
                </c:pt>
                <c:pt idx="19">
                  <c:v>913.5</c:v>
                </c:pt>
                <c:pt idx="20">
                  <c:v>922.3</c:v>
                </c:pt>
                <c:pt idx="21">
                  <c:v>921.3</c:v>
                </c:pt>
                <c:pt idx="22">
                  <c:v>925</c:v>
                </c:pt>
                <c:pt idx="23">
                  <c:v>932.8</c:v>
                </c:pt>
                <c:pt idx="24">
                  <c:v>933.6</c:v>
                </c:pt>
                <c:pt idx="25">
                  <c:v>936.9</c:v>
                </c:pt>
                <c:pt idx="26">
                  <c:v>929</c:v>
                </c:pt>
                <c:pt idx="27">
                  <c:v>932.9</c:v>
                </c:pt>
                <c:pt idx="28">
                  <c:v>923.7</c:v>
                </c:pt>
                <c:pt idx="29">
                  <c:v>924.6</c:v>
                </c:pt>
                <c:pt idx="30">
                  <c:v>924.2</c:v>
                </c:pt>
                <c:pt idx="31">
                  <c:v>922.5</c:v>
                </c:pt>
                <c:pt idx="32">
                  <c:v>916.9</c:v>
                </c:pt>
                <c:pt idx="33">
                  <c:v>915</c:v>
                </c:pt>
                <c:pt idx="34">
                  <c:v>916.1</c:v>
                </c:pt>
                <c:pt idx="35">
                  <c:v>915.6</c:v>
                </c:pt>
                <c:pt idx="36">
                  <c:v>927.2</c:v>
                </c:pt>
                <c:pt idx="37">
                  <c:v>926.9</c:v>
                </c:pt>
                <c:pt idx="38">
                  <c:v>928.3</c:v>
                </c:pt>
                <c:pt idx="39">
                  <c:v>925.6</c:v>
                </c:pt>
                <c:pt idx="40">
                  <c:v>926.6</c:v>
                </c:pt>
                <c:pt idx="41">
                  <c:v>923.2</c:v>
                </c:pt>
                <c:pt idx="42">
                  <c:v>918.2</c:v>
                </c:pt>
                <c:pt idx="43">
                  <c:v>916.6</c:v>
                </c:pt>
                <c:pt idx="44">
                  <c:v>914.7</c:v>
                </c:pt>
                <c:pt idx="45">
                  <c:v>916</c:v>
                </c:pt>
                <c:pt idx="46">
                  <c:v>909.4</c:v>
                </c:pt>
                <c:pt idx="47">
                  <c:v>912.1</c:v>
                </c:pt>
                <c:pt idx="48">
                  <c:v>901</c:v>
                </c:pt>
                <c:pt idx="49">
                  <c:v>903</c:v>
                </c:pt>
                <c:pt idx="50">
                  <c:v>904.3</c:v>
                </c:pt>
                <c:pt idx="51">
                  <c:v>896.9</c:v>
                </c:pt>
                <c:pt idx="52">
                  <c:v>895.8</c:v>
                </c:pt>
                <c:pt idx="53">
                  <c:v>902.4</c:v>
                </c:pt>
                <c:pt idx="54">
                  <c:v>900.6</c:v>
                </c:pt>
                <c:pt idx="55">
                  <c:v>891.5</c:v>
                </c:pt>
                <c:pt idx="56">
                  <c:v>895.9</c:v>
                </c:pt>
                <c:pt idx="57">
                  <c:v>900</c:v>
                </c:pt>
                <c:pt idx="58">
                  <c:v>903.5</c:v>
                </c:pt>
                <c:pt idx="59">
                  <c:v>898.4</c:v>
                </c:pt>
                <c:pt idx="60">
                  <c:v>900</c:v>
                </c:pt>
                <c:pt idx="61">
                  <c:v>910.3</c:v>
                </c:pt>
                <c:pt idx="62">
                  <c:v>903.9</c:v>
                </c:pt>
                <c:pt idx="63">
                  <c:v>900</c:v>
                </c:pt>
                <c:pt idx="64">
                  <c:v>897.1</c:v>
                </c:pt>
                <c:pt idx="65">
                  <c:v>897</c:v>
                </c:pt>
                <c:pt idx="66">
                  <c:v>899.6</c:v>
                </c:pt>
                <c:pt idx="67">
                  <c:v>896.8</c:v>
                </c:pt>
                <c:pt idx="68">
                  <c:v>900.5</c:v>
                </c:pt>
                <c:pt idx="69">
                  <c:v>901.5</c:v>
                </c:pt>
                <c:pt idx="70">
                  <c:v>905.4</c:v>
                </c:pt>
                <c:pt idx="71">
                  <c:v>909.2</c:v>
                </c:pt>
                <c:pt idx="72">
                  <c:v>911.4</c:v>
                </c:pt>
                <c:pt idx="73">
                  <c:v>910.3</c:v>
                </c:pt>
                <c:pt idx="74">
                  <c:v>910.6</c:v>
                </c:pt>
                <c:pt idx="75">
                  <c:v>912</c:v>
                </c:pt>
                <c:pt idx="76">
                  <c:v>920.4</c:v>
                </c:pt>
                <c:pt idx="77">
                  <c:v>923.8</c:v>
                </c:pt>
                <c:pt idx="78">
                  <c:v>924.2</c:v>
                </c:pt>
                <c:pt idx="79">
                  <c:v>923.6</c:v>
                </c:pt>
                <c:pt idx="80">
                  <c:v>921</c:v>
                </c:pt>
                <c:pt idx="81">
                  <c:v>920.1</c:v>
                </c:pt>
                <c:pt idx="82">
                  <c:v>920.8</c:v>
                </c:pt>
                <c:pt idx="83">
                  <c:v>920.3</c:v>
                </c:pt>
                <c:pt idx="84">
                  <c:v>929.1</c:v>
                </c:pt>
                <c:pt idx="85">
                  <c:v>933.8</c:v>
                </c:pt>
                <c:pt idx="86">
                  <c:v>931.2</c:v>
                </c:pt>
                <c:pt idx="87">
                  <c:v>930.6</c:v>
                </c:pt>
                <c:pt idx="88">
                  <c:v>925.6</c:v>
                </c:pt>
                <c:pt idx="89">
                  <c:v>922.7</c:v>
                </c:pt>
                <c:pt idx="90">
                  <c:v>924</c:v>
                </c:pt>
                <c:pt idx="91">
                  <c:v>919.6</c:v>
                </c:pt>
                <c:pt idx="92">
                  <c:v>920.8</c:v>
                </c:pt>
                <c:pt idx="93">
                  <c:v>918.7</c:v>
                </c:pt>
                <c:pt idx="94">
                  <c:v>918.7</c:v>
                </c:pt>
                <c:pt idx="95">
                  <c:v>918.7</c:v>
                </c:pt>
                <c:pt idx="96">
                  <c:v>920</c:v>
                </c:pt>
                <c:pt idx="97">
                  <c:v>922.9</c:v>
                </c:pt>
                <c:pt idx="98">
                  <c:v>929.1</c:v>
                </c:pt>
                <c:pt idx="99">
                  <c:v>936.6</c:v>
                </c:pt>
                <c:pt idx="100">
                  <c:v>940.1</c:v>
                </c:pt>
                <c:pt idx="101">
                  <c:v>947.9</c:v>
                </c:pt>
                <c:pt idx="102">
                  <c:v>947</c:v>
                </c:pt>
                <c:pt idx="103">
                  <c:v>947.9</c:v>
                </c:pt>
                <c:pt idx="104">
                  <c:v>951.5</c:v>
                </c:pt>
                <c:pt idx="105">
                  <c:v>953.5</c:v>
                </c:pt>
                <c:pt idx="106">
                  <c:v>953.3</c:v>
                </c:pt>
                <c:pt idx="107">
                  <c:v>952.8</c:v>
                </c:pt>
                <c:pt idx="108">
                  <c:v>953</c:v>
                </c:pt>
                <c:pt idx="109">
                  <c:v>951.3</c:v>
                </c:pt>
                <c:pt idx="110">
                  <c:v>948.4</c:v>
                </c:pt>
                <c:pt idx="111">
                  <c:v>943.5</c:v>
                </c:pt>
                <c:pt idx="112">
                  <c:v>943.4</c:v>
                </c:pt>
                <c:pt idx="113">
                  <c:v>943.7</c:v>
                </c:pt>
                <c:pt idx="114">
                  <c:v>944.2</c:v>
                </c:pt>
                <c:pt idx="115">
                  <c:v>951.3</c:v>
                </c:pt>
                <c:pt idx="116">
                  <c:v>948.9</c:v>
                </c:pt>
                <c:pt idx="117">
                  <c:v>952</c:v>
                </c:pt>
                <c:pt idx="118">
                  <c:v>957.6</c:v>
                </c:pt>
                <c:pt idx="119">
                  <c:v>957.3</c:v>
                </c:pt>
                <c:pt idx="120">
                  <c:v>961.9</c:v>
                </c:pt>
                <c:pt idx="121">
                  <c:v>957.5</c:v>
                </c:pt>
                <c:pt idx="122">
                  <c:v>958.8</c:v>
                </c:pt>
                <c:pt idx="123">
                  <c:v>960.3</c:v>
                </c:pt>
                <c:pt idx="124">
                  <c:v>961</c:v>
                </c:pt>
                <c:pt idx="125">
                  <c:v>948.3</c:v>
                </c:pt>
                <c:pt idx="126">
                  <c:v>942.4</c:v>
                </c:pt>
                <c:pt idx="127">
                  <c:v>951.1</c:v>
                </c:pt>
                <c:pt idx="128">
                  <c:v>937.6</c:v>
                </c:pt>
                <c:pt idx="129">
                  <c:v>914.8</c:v>
                </c:pt>
                <c:pt idx="130">
                  <c:v>920.8</c:v>
                </c:pt>
                <c:pt idx="131">
                  <c:v>925.6</c:v>
                </c:pt>
                <c:pt idx="132">
                  <c:v>929.7</c:v>
                </c:pt>
                <c:pt idx="133">
                  <c:v>934.3</c:v>
                </c:pt>
                <c:pt idx="134">
                  <c:v>930.5</c:v>
                </c:pt>
                <c:pt idx="135">
                  <c:v>930.5</c:v>
                </c:pt>
                <c:pt idx="136">
                  <c:v>929.4</c:v>
                </c:pt>
                <c:pt idx="137">
                  <c:v>928.8</c:v>
                </c:pt>
                <c:pt idx="138">
                  <c:v>940.7</c:v>
                </c:pt>
                <c:pt idx="139">
                  <c:v>943.3</c:v>
                </c:pt>
                <c:pt idx="140">
                  <c:v>945.4</c:v>
                </c:pt>
                <c:pt idx="141">
                  <c:v>945.2</c:v>
                </c:pt>
                <c:pt idx="142">
                  <c:v>946.8</c:v>
                </c:pt>
                <c:pt idx="143">
                  <c:v>952.2</c:v>
                </c:pt>
                <c:pt idx="144">
                  <c:v>960.7</c:v>
                </c:pt>
                <c:pt idx="145">
                  <c:v>969.6</c:v>
                </c:pt>
                <c:pt idx="146">
                  <c:v>972.6</c:v>
                </c:pt>
                <c:pt idx="147">
                  <c:v>975</c:v>
                </c:pt>
                <c:pt idx="148">
                  <c:v>974.5</c:v>
                </c:pt>
                <c:pt idx="149">
                  <c:v>972</c:v>
                </c:pt>
                <c:pt idx="150">
                  <c:v>968.1</c:v>
                </c:pt>
                <c:pt idx="151">
                  <c:v>967.6</c:v>
                </c:pt>
                <c:pt idx="152">
                  <c:v>976.8</c:v>
                </c:pt>
                <c:pt idx="153">
                  <c:v>982.8</c:v>
                </c:pt>
                <c:pt idx="154">
                  <c:v>989.6</c:v>
                </c:pt>
                <c:pt idx="155">
                  <c:v>987.8</c:v>
                </c:pt>
                <c:pt idx="156">
                  <c:v>989.2</c:v>
                </c:pt>
                <c:pt idx="157">
                  <c:v>997</c:v>
                </c:pt>
                <c:pt idx="158">
                  <c:v>1008.6</c:v>
                </c:pt>
                <c:pt idx="159">
                  <c:v>1009.9</c:v>
                </c:pt>
                <c:pt idx="160">
                  <c:v>1012.4</c:v>
                </c:pt>
                <c:pt idx="161">
                  <c:v>1017.1</c:v>
                </c:pt>
                <c:pt idx="162">
                  <c:v>1031.0999999999999</c:v>
                </c:pt>
                <c:pt idx="163">
                  <c:v>1018.9</c:v>
                </c:pt>
                <c:pt idx="164">
                  <c:v>1026.7</c:v>
                </c:pt>
                <c:pt idx="165">
                  <c:v>1030.5</c:v>
                </c:pt>
                <c:pt idx="166">
                  <c:v>1022.9</c:v>
                </c:pt>
                <c:pt idx="167">
                  <c:v>1019.9</c:v>
                </c:pt>
                <c:pt idx="168">
                  <c:v>1020.7</c:v>
                </c:pt>
                <c:pt idx="169">
                  <c:v>1013.3</c:v>
                </c:pt>
                <c:pt idx="170">
                  <c:v>1016</c:v>
                </c:pt>
                <c:pt idx="171">
                  <c:v>1018.6</c:v>
                </c:pt>
                <c:pt idx="172">
                  <c:v>1022.9</c:v>
                </c:pt>
                <c:pt idx="173">
                  <c:v>1030.8</c:v>
                </c:pt>
                <c:pt idx="174">
                  <c:v>1042.3</c:v>
                </c:pt>
                <c:pt idx="175">
                  <c:v>1056</c:v>
                </c:pt>
                <c:pt idx="176">
                  <c:v>1064.2</c:v>
                </c:pt>
                <c:pt idx="177">
                  <c:v>1069.2</c:v>
                </c:pt>
                <c:pt idx="178">
                  <c:v>1077.5999999999999</c:v>
                </c:pt>
                <c:pt idx="179">
                  <c:v>1081.8</c:v>
                </c:pt>
                <c:pt idx="180">
                  <c:v>1092.5</c:v>
                </c:pt>
                <c:pt idx="181">
                  <c:v>1095.5999999999999</c:v>
                </c:pt>
                <c:pt idx="182">
                  <c:v>1105.4000000000001</c:v>
                </c:pt>
                <c:pt idx="183">
                  <c:v>1096.8</c:v>
                </c:pt>
                <c:pt idx="184">
                  <c:v>1082.5999999999999</c:v>
                </c:pt>
                <c:pt idx="185">
                  <c:v>1068.9000000000001</c:v>
                </c:pt>
                <c:pt idx="186">
                  <c:v>1033.3</c:v>
                </c:pt>
                <c:pt idx="187">
                  <c:v>1058.3</c:v>
                </c:pt>
                <c:pt idx="188">
                  <c:v>1055.7</c:v>
                </c:pt>
                <c:pt idx="189">
                  <c:v>1055.3</c:v>
                </c:pt>
                <c:pt idx="190">
                  <c:v>1063.5</c:v>
                </c:pt>
                <c:pt idx="191">
                  <c:v>1067.9000000000001</c:v>
                </c:pt>
                <c:pt idx="192">
                  <c:v>1074.9000000000001</c:v>
                </c:pt>
                <c:pt idx="193">
                  <c:v>1077.3</c:v>
                </c:pt>
                <c:pt idx="194">
                  <c:v>1076.5999999999999</c:v>
                </c:pt>
                <c:pt idx="195">
                  <c:v>1087.2</c:v>
                </c:pt>
                <c:pt idx="196">
                  <c:v>1086.3</c:v>
                </c:pt>
                <c:pt idx="197">
                  <c:v>1087.8</c:v>
                </c:pt>
                <c:pt idx="198">
                  <c:v>1092.7</c:v>
                </c:pt>
                <c:pt idx="199">
                  <c:v>1093</c:v>
                </c:pt>
                <c:pt idx="200">
                  <c:v>1083.5</c:v>
                </c:pt>
                <c:pt idx="201">
                  <c:v>1084.2</c:v>
                </c:pt>
                <c:pt idx="202">
                  <c:v>1084.9000000000001</c:v>
                </c:pt>
                <c:pt idx="203">
                  <c:v>1087.5</c:v>
                </c:pt>
                <c:pt idx="204">
                  <c:v>1090.3</c:v>
                </c:pt>
                <c:pt idx="205">
                  <c:v>1085.8</c:v>
                </c:pt>
                <c:pt idx="206">
                  <c:v>1085.5999999999999</c:v>
                </c:pt>
                <c:pt idx="207">
                  <c:v>1086</c:v>
                </c:pt>
                <c:pt idx="208">
                  <c:v>1084.0999999999999</c:v>
                </c:pt>
                <c:pt idx="209">
                  <c:v>1089.4000000000001</c:v>
                </c:pt>
                <c:pt idx="210">
                  <c:v>1082.8</c:v>
                </c:pt>
                <c:pt idx="211">
                  <c:v>1085.5999999999999</c:v>
                </c:pt>
                <c:pt idx="212">
                  <c:v>1092.2</c:v>
                </c:pt>
                <c:pt idx="213">
                  <c:v>1086.5999999999999</c:v>
                </c:pt>
                <c:pt idx="214">
                  <c:v>1103.8</c:v>
                </c:pt>
                <c:pt idx="215">
                  <c:v>1097.5999999999999</c:v>
                </c:pt>
                <c:pt idx="216">
                  <c:v>1092.3</c:v>
                </c:pt>
                <c:pt idx="217">
                  <c:v>1107.2</c:v>
                </c:pt>
                <c:pt idx="218">
                  <c:v>1107.8</c:v>
                </c:pt>
                <c:pt idx="219">
                  <c:v>1101.5999999999999</c:v>
                </c:pt>
                <c:pt idx="220">
                  <c:v>1099</c:v>
                </c:pt>
                <c:pt idx="221">
                  <c:v>1098.2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1A-4B27-B827-06E3AD734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128064"/>
        <c:axId val="189126528"/>
      </c:lineChart>
      <c:catAx>
        <c:axId val="189119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900" b="0" i="0" u="none" strike="noStrike" kern="1200" cap="none" spc="0" normalizeH="0" baseline="0">
                <a:solidFill>
                  <a:sysClr val="windowText" lastClr="000000"/>
                </a:solidFill>
                <a:latin typeface="IPT.Mitra" panose="00000400000000000000" pitchFamily="2" charset="2"/>
                <a:ea typeface="+mn-ea"/>
                <a:cs typeface="B Mitra" panose="00000400000000000000" pitchFamily="2" charset="-78"/>
              </a:defRPr>
            </a:pPr>
            <a:endParaRPr lang="en-US"/>
          </a:p>
        </c:txPr>
        <c:crossAx val="189124992"/>
        <c:crosses val="autoZero"/>
        <c:auto val="1"/>
        <c:lblAlgn val="ctr"/>
        <c:lblOffset val="100"/>
        <c:noMultiLvlLbl val="0"/>
      </c:catAx>
      <c:valAx>
        <c:axId val="189124992"/>
        <c:scaling>
          <c:orientation val="minMax"/>
          <c:min val="7000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IPT.Mitra" panose="00000400000000000000" pitchFamily="2" charset="2"/>
                <a:ea typeface="+mn-ea"/>
                <a:cs typeface="+mn-cs"/>
              </a:defRPr>
            </a:pPr>
            <a:endParaRPr lang="en-US"/>
          </a:p>
        </c:txPr>
        <c:crossAx val="189119104"/>
        <c:crosses val="autoZero"/>
        <c:crossBetween val="between"/>
      </c:valAx>
      <c:valAx>
        <c:axId val="189126528"/>
        <c:scaling>
          <c:orientation val="minMax"/>
          <c:min val="700"/>
        </c:scaling>
        <c:delete val="0"/>
        <c:axPos val="r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IPT.Mitra" panose="00000400000000000000" pitchFamily="2" charset="2"/>
                <a:ea typeface="+mn-ea"/>
                <a:cs typeface="+mn-cs"/>
              </a:defRPr>
            </a:pPr>
            <a:endParaRPr lang="en-US"/>
          </a:p>
        </c:txPr>
        <c:crossAx val="189128064"/>
        <c:crosses val="max"/>
        <c:crossBetween val="between"/>
      </c:valAx>
      <c:catAx>
        <c:axId val="189128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9126528"/>
        <c:crosses val="autoZero"/>
        <c:auto val="1"/>
        <c:lblAlgn val="ctr"/>
        <c:lblOffset val="100"/>
        <c:noMultiLvlLbl val="0"/>
      </c:cat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172957580238594"/>
          <c:y val="0.95469987181834814"/>
          <c:w val="0.45644058944883564"/>
          <c:h val="4.4020264908746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B Mitra" panose="00000400000000000000" pitchFamily="2" charset="-78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0" normalizeH="0" baseline="0">
                <a:solidFill>
                  <a:sysClr val="windowText" lastClr="000000"/>
                </a:solidFill>
                <a:latin typeface="+mj-lt"/>
                <a:ea typeface="+mj-ea"/>
                <a:cs typeface="B Mitra" panose="00000400000000000000" pitchFamily="2" charset="-78"/>
              </a:defRPr>
            </a:pPr>
            <a:r>
              <a:rPr lang="fa-IR" sz="1100" b="1" i="0" baseline="0">
                <a:solidFill>
                  <a:sysClr val="windowText" lastClr="000000"/>
                </a:solidFill>
                <a:effectLst/>
                <a:cs typeface="B Mitra" panose="00000400000000000000" pitchFamily="2" charset="-78"/>
              </a:rPr>
              <a:t>نمودار13- مقایسه بازدهی سالانه شاخص ها</a:t>
            </a:r>
            <a:endParaRPr lang="fa-IR" sz="1100">
              <a:solidFill>
                <a:sysClr val="windowText" lastClr="000000"/>
              </a:solidFill>
              <a:effectLst/>
              <a:cs typeface="B Mitra" panose="00000400000000000000" pitchFamily="2" charset="-78"/>
            </a:endParaRPr>
          </a:p>
        </c:rich>
      </c:tx>
      <c:layout>
        <c:manualLayout>
          <c:xMode val="edge"/>
          <c:yMode val="edge"/>
          <c:x val="0.30968894845591111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6085191798971099E-2"/>
          <c:y val="6.8090732990869846E-2"/>
          <c:w val="0.91140496014250327"/>
          <c:h val="0.74433791493947388"/>
        </c:manualLayout>
      </c:layout>
      <c:lineChart>
        <c:grouping val="standard"/>
        <c:varyColors val="0"/>
        <c:ser>
          <c:idx val="0"/>
          <c:order val="0"/>
          <c:tx>
            <c:strRef>
              <c:f>MSCI!$F$2</c:f>
              <c:strCache>
                <c:ptCount val="1"/>
                <c:pt idx="0">
                  <c:v>شاخص کل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MSCI!$A$245:$A$466</c:f>
              <c:strCache>
                <c:ptCount val="222"/>
                <c:pt idx="0">
                  <c:v>1396-01-05</c:v>
                </c:pt>
                <c:pt idx="1">
                  <c:v>1396-01-06</c:v>
                </c:pt>
                <c:pt idx="2">
                  <c:v>1396-01-07</c:v>
                </c:pt>
                <c:pt idx="3">
                  <c:v>1396-01-08</c:v>
                </c:pt>
                <c:pt idx="4">
                  <c:v>1396-01-09</c:v>
                </c:pt>
                <c:pt idx="5">
                  <c:v>1396-01-14</c:v>
                </c:pt>
                <c:pt idx="6">
                  <c:v>1396-01-15</c:v>
                </c:pt>
                <c:pt idx="7">
                  <c:v>1396-01-16</c:v>
                </c:pt>
                <c:pt idx="8">
                  <c:v>1396-01-19</c:v>
                </c:pt>
                <c:pt idx="9">
                  <c:v>1396-01-20</c:v>
                </c:pt>
                <c:pt idx="10">
                  <c:v>1396-01-21</c:v>
                </c:pt>
                <c:pt idx="11">
                  <c:v>1396-01-23</c:v>
                </c:pt>
                <c:pt idx="12">
                  <c:v>1396-01-26</c:v>
                </c:pt>
                <c:pt idx="13">
                  <c:v>1396-01-27</c:v>
                </c:pt>
                <c:pt idx="14">
                  <c:v>1396-01-28</c:v>
                </c:pt>
                <c:pt idx="15">
                  <c:v>1396-01-29</c:v>
                </c:pt>
                <c:pt idx="16">
                  <c:v>1396-01-30</c:v>
                </c:pt>
                <c:pt idx="17">
                  <c:v>1396-02-02</c:v>
                </c:pt>
                <c:pt idx="18">
                  <c:v>1396-02-03</c:v>
                </c:pt>
                <c:pt idx="19">
                  <c:v>1396-02-04</c:v>
                </c:pt>
                <c:pt idx="20">
                  <c:v>1396-02-06</c:v>
                </c:pt>
                <c:pt idx="21">
                  <c:v>1396-02-09</c:v>
                </c:pt>
                <c:pt idx="22">
                  <c:v>1396-02-10</c:v>
                </c:pt>
                <c:pt idx="23">
                  <c:v>1396-02-11</c:v>
                </c:pt>
                <c:pt idx="24">
                  <c:v>1396-02-12</c:v>
                </c:pt>
                <c:pt idx="25">
                  <c:v>1396-02-13</c:v>
                </c:pt>
                <c:pt idx="26">
                  <c:v>1396-02-16</c:v>
                </c:pt>
                <c:pt idx="27">
                  <c:v>1396-02-17</c:v>
                </c:pt>
                <c:pt idx="28">
                  <c:v>1396-02-18</c:v>
                </c:pt>
                <c:pt idx="29">
                  <c:v>1396-02-19</c:v>
                </c:pt>
                <c:pt idx="30">
                  <c:v>1396-02-20</c:v>
                </c:pt>
                <c:pt idx="31">
                  <c:v>1396-02-23</c:v>
                </c:pt>
                <c:pt idx="32">
                  <c:v>1396-02-24</c:v>
                </c:pt>
                <c:pt idx="33">
                  <c:v>1396-02-25</c:v>
                </c:pt>
                <c:pt idx="34">
                  <c:v>1396-02-26</c:v>
                </c:pt>
                <c:pt idx="35">
                  <c:v>1396-02-27</c:v>
                </c:pt>
                <c:pt idx="36">
                  <c:v>1396-02-30</c:v>
                </c:pt>
                <c:pt idx="37">
                  <c:v>1396-02-31</c:v>
                </c:pt>
                <c:pt idx="38">
                  <c:v>1396-03-01</c:v>
                </c:pt>
                <c:pt idx="39">
                  <c:v>1396-03-02</c:v>
                </c:pt>
                <c:pt idx="40">
                  <c:v>1396-03-03</c:v>
                </c:pt>
                <c:pt idx="41">
                  <c:v>1396-03-06</c:v>
                </c:pt>
                <c:pt idx="42">
                  <c:v>1396-03-07</c:v>
                </c:pt>
                <c:pt idx="43">
                  <c:v>1396-03-08</c:v>
                </c:pt>
                <c:pt idx="44">
                  <c:v>1396-03-09</c:v>
                </c:pt>
                <c:pt idx="45">
                  <c:v>1396-03-10</c:v>
                </c:pt>
                <c:pt idx="46">
                  <c:v>1396-03-13</c:v>
                </c:pt>
                <c:pt idx="47">
                  <c:v>1396-03-16</c:v>
                </c:pt>
                <c:pt idx="48">
                  <c:v>1396-03-17</c:v>
                </c:pt>
                <c:pt idx="49">
                  <c:v>1396-03-20</c:v>
                </c:pt>
                <c:pt idx="50">
                  <c:v>1396-03-21</c:v>
                </c:pt>
                <c:pt idx="51">
                  <c:v>1396-03-22</c:v>
                </c:pt>
                <c:pt idx="52">
                  <c:v>1396-03-23</c:v>
                </c:pt>
                <c:pt idx="53">
                  <c:v>1396-03-24</c:v>
                </c:pt>
                <c:pt idx="54">
                  <c:v>1396-03-27</c:v>
                </c:pt>
                <c:pt idx="55">
                  <c:v>1396-03-28</c:v>
                </c:pt>
                <c:pt idx="56">
                  <c:v>1396-03-29</c:v>
                </c:pt>
                <c:pt idx="57">
                  <c:v>1396-03-30</c:v>
                </c:pt>
                <c:pt idx="58">
                  <c:v>1396-03-31</c:v>
                </c:pt>
                <c:pt idx="59">
                  <c:v>1396-04-03</c:v>
                </c:pt>
                <c:pt idx="60">
                  <c:v>1396-04-04</c:v>
                </c:pt>
                <c:pt idx="61">
                  <c:v>1396-04-07</c:v>
                </c:pt>
                <c:pt idx="62">
                  <c:v>1396-04-10</c:v>
                </c:pt>
                <c:pt idx="63">
                  <c:v>1396-04-11</c:v>
                </c:pt>
                <c:pt idx="64">
                  <c:v>1396-04-12</c:v>
                </c:pt>
                <c:pt idx="65">
                  <c:v>1396-04-13</c:v>
                </c:pt>
                <c:pt idx="66">
                  <c:v>1396-04-14</c:v>
                </c:pt>
                <c:pt idx="67">
                  <c:v>1396-04-17</c:v>
                </c:pt>
                <c:pt idx="68">
                  <c:v>1396-04-18</c:v>
                </c:pt>
                <c:pt idx="69">
                  <c:v>1396-04-19</c:v>
                </c:pt>
                <c:pt idx="70">
                  <c:v>1396-04-20</c:v>
                </c:pt>
                <c:pt idx="71">
                  <c:v>1396-04-21</c:v>
                </c:pt>
                <c:pt idx="72">
                  <c:v>1396-04-24</c:v>
                </c:pt>
                <c:pt idx="73">
                  <c:v>1396-04-25</c:v>
                </c:pt>
                <c:pt idx="74">
                  <c:v>1396-04-26</c:v>
                </c:pt>
                <c:pt idx="75">
                  <c:v>1396-04-27</c:v>
                </c:pt>
                <c:pt idx="76">
                  <c:v>1396-04-28</c:v>
                </c:pt>
                <c:pt idx="77">
                  <c:v>1396-04-31</c:v>
                </c:pt>
                <c:pt idx="78">
                  <c:v>1396-05-01</c:v>
                </c:pt>
                <c:pt idx="79">
                  <c:v>1396-05-02</c:v>
                </c:pt>
                <c:pt idx="80">
                  <c:v>1396-05-03</c:v>
                </c:pt>
                <c:pt idx="81">
                  <c:v>1396-05-04</c:v>
                </c:pt>
                <c:pt idx="82">
                  <c:v>1396-05-07</c:v>
                </c:pt>
                <c:pt idx="83">
                  <c:v>1396-05-08</c:v>
                </c:pt>
                <c:pt idx="84">
                  <c:v>1396-05-09</c:v>
                </c:pt>
                <c:pt idx="85">
                  <c:v>1396-05-10</c:v>
                </c:pt>
                <c:pt idx="86">
                  <c:v>1396-05-11</c:v>
                </c:pt>
                <c:pt idx="87">
                  <c:v>1396-05-15</c:v>
                </c:pt>
                <c:pt idx="88">
                  <c:v>1396-05-16</c:v>
                </c:pt>
                <c:pt idx="89">
                  <c:v>1396-05-17</c:v>
                </c:pt>
                <c:pt idx="90">
                  <c:v>1396-05-18</c:v>
                </c:pt>
                <c:pt idx="91">
                  <c:v>1396-05-21</c:v>
                </c:pt>
                <c:pt idx="92">
                  <c:v>1396-05-22</c:v>
                </c:pt>
                <c:pt idx="93">
                  <c:v>1396-05-23</c:v>
                </c:pt>
                <c:pt idx="94">
                  <c:v>1396-05-24</c:v>
                </c:pt>
                <c:pt idx="95">
                  <c:v>1396-05-25</c:v>
                </c:pt>
                <c:pt idx="96">
                  <c:v>1396-05-28</c:v>
                </c:pt>
                <c:pt idx="97">
                  <c:v>1396-05-29</c:v>
                </c:pt>
                <c:pt idx="98">
                  <c:v>1396-05-30</c:v>
                </c:pt>
                <c:pt idx="99">
                  <c:v>1396-05-31</c:v>
                </c:pt>
                <c:pt idx="100">
                  <c:v>1396-06-01</c:v>
                </c:pt>
                <c:pt idx="101">
                  <c:v>1396-06-04</c:v>
                </c:pt>
                <c:pt idx="102">
                  <c:v>1396-06-05</c:v>
                </c:pt>
                <c:pt idx="103">
                  <c:v>1396-06-06</c:v>
                </c:pt>
                <c:pt idx="104">
                  <c:v>1396-06-07</c:v>
                </c:pt>
                <c:pt idx="105">
                  <c:v>1396-06-08</c:v>
                </c:pt>
                <c:pt idx="106">
                  <c:v>1396-06-11</c:v>
                </c:pt>
                <c:pt idx="107">
                  <c:v>1396-06-12</c:v>
                </c:pt>
                <c:pt idx="108">
                  <c:v>1396-06-13</c:v>
                </c:pt>
                <c:pt idx="109">
                  <c:v>1396-06-14</c:v>
                </c:pt>
                <c:pt idx="110">
                  <c:v>1396-06-15</c:v>
                </c:pt>
                <c:pt idx="111">
                  <c:v>1396-06-19</c:v>
                </c:pt>
                <c:pt idx="112">
                  <c:v>1396-06-20</c:v>
                </c:pt>
                <c:pt idx="113">
                  <c:v>1396-06-21</c:v>
                </c:pt>
                <c:pt idx="114">
                  <c:v>1396-06-22</c:v>
                </c:pt>
                <c:pt idx="115">
                  <c:v>1396-06-25</c:v>
                </c:pt>
                <c:pt idx="116">
                  <c:v>1396-06-26</c:v>
                </c:pt>
                <c:pt idx="117">
                  <c:v>1396-06-27</c:v>
                </c:pt>
                <c:pt idx="118">
                  <c:v>1396-06-28</c:v>
                </c:pt>
                <c:pt idx="119">
                  <c:v>1396-06-29</c:v>
                </c:pt>
                <c:pt idx="120">
                  <c:v>1396-07-01</c:v>
                </c:pt>
                <c:pt idx="121">
                  <c:v>1396-07-02</c:v>
                </c:pt>
                <c:pt idx="122">
                  <c:v>1396-07-03</c:v>
                </c:pt>
                <c:pt idx="123">
                  <c:v>1396-07-04</c:v>
                </c:pt>
                <c:pt idx="124">
                  <c:v>1396-07-05</c:v>
                </c:pt>
                <c:pt idx="125">
                  <c:v>1396-07-10</c:v>
                </c:pt>
                <c:pt idx="126">
                  <c:v>1396-07-11</c:v>
                </c:pt>
                <c:pt idx="127">
                  <c:v>1396-07-12</c:v>
                </c:pt>
                <c:pt idx="128">
                  <c:v>1396-07-15</c:v>
                </c:pt>
                <c:pt idx="129">
                  <c:v>1396-07-16</c:v>
                </c:pt>
                <c:pt idx="130">
                  <c:v>1396-07-17</c:v>
                </c:pt>
                <c:pt idx="131">
                  <c:v>1396-07-18</c:v>
                </c:pt>
                <c:pt idx="132">
                  <c:v>1396-07-19</c:v>
                </c:pt>
                <c:pt idx="133">
                  <c:v>1396-07-22</c:v>
                </c:pt>
                <c:pt idx="134">
                  <c:v>1396-07-23</c:v>
                </c:pt>
                <c:pt idx="135">
                  <c:v>1396-07-24</c:v>
                </c:pt>
                <c:pt idx="136">
                  <c:v>1396-07-25</c:v>
                </c:pt>
                <c:pt idx="137">
                  <c:v>1396-07-26</c:v>
                </c:pt>
                <c:pt idx="138">
                  <c:v>1396-07-29</c:v>
                </c:pt>
                <c:pt idx="139">
                  <c:v>1396-07-30</c:v>
                </c:pt>
                <c:pt idx="140">
                  <c:v>1396-08-01</c:v>
                </c:pt>
                <c:pt idx="141">
                  <c:v>1396-08-02</c:v>
                </c:pt>
                <c:pt idx="142">
                  <c:v>1396-08-03</c:v>
                </c:pt>
                <c:pt idx="143">
                  <c:v>1396-08-06</c:v>
                </c:pt>
                <c:pt idx="144">
                  <c:v>1396-08-07</c:v>
                </c:pt>
                <c:pt idx="145">
                  <c:v>1396-08-08</c:v>
                </c:pt>
                <c:pt idx="146">
                  <c:v>1396-08-09</c:v>
                </c:pt>
                <c:pt idx="147">
                  <c:v>1396-08-10</c:v>
                </c:pt>
                <c:pt idx="148">
                  <c:v>1396-08-13</c:v>
                </c:pt>
                <c:pt idx="149">
                  <c:v>1396-08-14</c:v>
                </c:pt>
                <c:pt idx="150">
                  <c:v>1396-08-15</c:v>
                </c:pt>
                <c:pt idx="151">
                  <c:v>1396-08-16</c:v>
                </c:pt>
                <c:pt idx="152">
                  <c:v>1396-08-17</c:v>
                </c:pt>
                <c:pt idx="153">
                  <c:v>1396-08-20</c:v>
                </c:pt>
                <c:pt idx="154">
                  <c:v>1396-08-21</c:v>
                </c:pt>
                <c:pt idx="155">
                  <c:v>1396-08-22</c:v>
                </c:pt>
                <c:pt idx="156">
                  <c:v>1396-08-23</c:v>
                </c:pt>
                <c:pt idx="157">
                  <c:v>1396-08-24</c:v>
                </c:pt>
                <c:pt idx="158">
                  <c:v>1396-08-27</c:v>
                </c:pt>
                <c:pt idx="159">
                  <c:v>1396-08-29</c:v>
                </c:pt>
                <c:pt idx="160">
                  <c:v>1396-08-30</c:v>
                </c:pt>
                <c:pt idx="161">
                  <c:v>1396-09-01</c:v>
                </c:pt>
                <c:pt idx="162">
                  <c:v>1396-09-04</c:v>
                </c:pt>
                <c:pt idx="163">
                  <c:v>1396-09-05</c:v>
                </c:pt>
                <c:pt idx="164">
                  <c:v>1396-09-07</c:v>
                </c:pt>
                <c:pt idx="165">
                  <c:v>1396-09-08</c:v>
                </c:pt>
                <c:pt idx="166">
                  <c:v>1396-09-11</c:v>
                </c:pt>
                <c:pt idx="167">
                  <c:v>1396-09-12</c:v>
                </c:pt>
                <c:pt idx="168">
                  <c:v>1396-09-13</c:v>
                </c:pt>
                <c:pt idx="169">
                  <c:v>1396-09-14</c:v>
                </c:pt>
                <c:pt idx="170">
                  <c:v>1396-09-18</c:v>
                </c:pt>
                <c:pt idx="171">
                  <c:v>1396-09-19</c:v>
                </c:pt>
                <c:pt idx="172">
                  <c:v>1396-09-20</c:v>
                </c:pt>
                <c:pt idx="173">
                  <c:v>1396-09-21</c:v>
                </c:pt>
                <c:pt idx="174">
                  <c:v>1396-09-22</c:v>
                </c:pt>
                <c:pt idx="175">
                  <c:v>1396-09-25</c:v>
                </c:pt>
                <c:pt idx="176">
                  <c:v>1396-09-26</c:v>
                </c:pt>
                <c:pt idx="177">
                  <c:v>1396-09-27</c:v>
                </c:pt>
                <c:pt idx="178">
                  <c:v>1396-09-28</c:v>
                </c:pt>
                <c:pt idx="179">
                  <c:v>1396-09-29</c:v>
                </c:pt>
                <c:pt idx="180">
                  <c:v>1396-10-02</c:v>
                </c:pt>
                <c:pt idx="181">
                  <c:v>1396-10-03</c:v>
                </c:pt>
                <c:pt idx="182">
                  <c:v>1396-10-04</c:v>
                </c:pt>
                <c:pt idx="183">
                  <c:v>1396-10-05</c:v>
                </c:pt>
                <c:pt idx="184">
                  <c:v>1396-10-06</c:v>
                </c:pt>
                <c:pt idx="185">
                  <c:v>1396-10-09</c:v>
                </c:pt>
                <c:pt idx="186">
                  <c:v>1396-10-10</c:v>
                </c:pt>
                <c:pt idx="187">
                  <c:v>1396-10-11</c:v>
                </c:pt>
                <c:pt idx="188">
                  <c:v>1396-10-12</c:v>
                </c:pt>
                <c:pt idx="189">
                  <c:v>1396-10-13</c:v>
                </c:pt>
                <c:pt idx="190">
                  <c:v>1396-10-16</c:v>
                </c:pt>
                <c:pt idx="191">
                  <c:v>1396-10-17</c:v>
                </c:pt>
                <c:pt idx="192">
                  <c:v>1396-10-18</c:v>
                </c:pt>
                <c:pt idx="193">
                  <c:v>1396-10-19</c:v>
                </c:pt>
                <c:pt idx="194">
                  <c:v>1396-10-20</c:v>
                </c:pt>
                <c:pt idx="195">
                  <c:v>1396-10-23</c:v>
                </c:pt>
                <c:pt idx="196">
                  <c:v>1396-10-24</c:v>
                </c:pt>
                <c:pt idx="197">
                  <c:v>1396-10-25</c:v>
                </c:pt>
                <c:pt idx="198">
                  <c:v>1396-10-26</c:v>
                </c:pt>
                <c:pt idx="199">
                  <c:v>1396-10-27</c:v>
                </c:pt>
                <c:pt idx="200">
                  <c:v>1396-10-30</c:v>
                </c:pt>
                <c:pt idx="201">
                  <c:v>1396-11-01</c:v>
                </c:pt>
                <c:pt idx="202">
                  <c:v>1396-11-02</c:v>
                </c:pt>
                <c:pt idx="203">
                  <c:v>1396-11-03</c:v>
                </c:pt>
                <c:pt idx="204">
                  <c:v>1396-11-04</c:v>
                </c:pt>
                <c:pt idx="205">
                  <c:v>1396-11-07</c:v>
                </c:pt>
                <c:pt idx="206">
                  <c:v>1396-11-08</c:v>
                </c:pt>
                <c:pt idx="207">
                  <c:v>1396-11-09</c:v>
                </c:pt>
                <c:pt idx="208">
                  <c:v>1396-11-10</c:v>
                </c:pt>
                <c:pt idx="209">
                  <c:v>1396-11-11</c:v>
                </c:pt>
                <c:pt idx="210">
                  <c:v>1396-11-14</c:v>
                </c:pt>
                <c:pt idx="211">
                  <c:v>1396-11-15</c:v>
                </c:pt>
                <c:pt idx="212">
                  <c:v>1396-11-16</c:v>
                </c:pt>
                <c:pt idx="213">
                  <c:v>1396-11-17</c:v>
                </c:pt>
                <c:pt idx="214">
                  <c:v>1396-11-18</c:v>
                </c:pt>
                <c:pt idx="215">
                  <c:v>1396-11-21</c:v>
                </c:pt>
                <c:pt idx="216">
                  <c:v>1396-11-23</c:v>
                </c:pt>
                <c:pt idx="217">
                  <c:v>1396-11-24</c:v>
                </c:pt>
                <c:pt idx="218">
                  <c:v>1396-11-25</c:v>
                </c:pt>
                <c:pt idx="219">
                  <c:v>1396-11-28</c:v>
                </c:pt>
                <c:pt idx="220">
                  <c:v>1396-11-29</c:v>
                </c:pt>
                <c:pt idx="221">
                  <c:v>1396-11-30</c:v>
                </c:pt>
              </c:strCache>
            </c:strRef>
          </c:cat>
          <c:val>
            <c:numRef>
              <c:f>MSCI!$F$245:$F$466</c:f>
              <c:numCache>
                <c:formatCode>General</c:formatCode>
                <c:ptCount val="222"/>
                <c:pt idx="0">
                  <c:v>-3.4076545075131359E-2</c:v>
                </c:pt>
                <c:pt idx="1">
                  <c:v>-4.5534314528394737E-2</c:v>
                </c:pt>
                <c:pt idx="2">
                  <c:v>-4.5996234355964116E-2</c:v>
                </c:pt>
                <c:pt idx="3">
                  <c:v>-4.1850506018975553E-2</c:v>
                </c:pt>
                <c:pt idx="4">
                  <c:v>-3.6951985630817918E-2</c:v>
                </c:pt>
                <c:pt idx="5">
                  <c:v>-4.7417538450964747E-2</c:v>
                </c:pt>
                <c:pt idx="6">
                  <c:v>-4.7706007954680496E-2</c:v>
                </c:pt>
                <c:pt idx="7">
                  <c:v>-3.911805047945216E-2</c:v>
                </c:pt>
                <c:pt idx="8">
                  <c:v>-3.7929026203103566E-2</c:v>
                </c:pt>
                <c:pt idx="9">
                  <c:v>-3.835446571268375E-2</c:v>
                </c:pt>
                <c:pt idx="10">
                  <c:v>-3.275308441699154E-2</c:v>
                </c:pt>
                <c:pt idx="11">
                  <c:v>-3.1264413420289183E-2</c:v>
                </c:pt>
                <c:pt idx="12">
                  <c:v>-2.3634572194811354E-2</c:v>
                </c:pt>
                <c:pt idx="13">
                  <c:v>-2.2310571326050521E-2</c:v>
                </c:pt>
                <c:pt idx="14">
                  <c:v>-2.3240747328961864E-2</c:v>
                </c:pt>
                <c:pt idx="15">
                  <c:v>-1.5686979116277144E-2</c:v>
                </c:pt>
                <c:pt idx="16">
                  <c:v>8.547819575096538E-3</c:v>
                </c:pt>
                <c:pt idx="17">
                  <c:v>2.304679537954657E-2</c:v>
                </c:pt>
                <c:pt idx="18">
                  <c:v>1.2178174650731899E-2</c:v>
                </c:pt>
                <c:pt idx="19">
                  <c:v>1.268632643511669E-2</c:v>
                </c:pt>
                <c:pt idx="20">
                  <c:v>1.6965848547956242E-2</c:v>
                </c:pt>
                <c:pt idx="21">
                  <c:v>1.8828155239347222E-2</c:v>
                </c:pt>
                <c:pt idx="22">
                  <c:v>1.7039247504407218E-2</c:v>
                </c:pt>
                <c:pt idx="23">
                  <c:v>1.4464647902359351E-2</c:v>
                </c:pt>
                <c:pt idx="24">
                  <c:v>1.9742481605829143E-2</c:v>
                </c:pt>
                <c:pt idx="25">
                  <c:v>1.995416091127189E-2</c:v>
                </c:pt>
                <c:pt idx="26">
                  <c:v>1.6359198414580778E-2</c:v>
                </c:pt>
                <c:pt idx="27">
                  <c:v>1.6285128163257001E-2</c:v>
                </c:pt>
                <c:pt idx="28">
                  <c:v>1.8633104001512635E-2</c:v>
                </c:pt>
                <c:pt idx="29">
                  <c:v>2.3248304811107623E-2</c:v>
                </c:pt>
                <c:pt idx="30">
                  <c:v>2.6825555079978303E-2</c:v>
                </c:pt>
                <c:pt idx="31">
                  <c:v>3.5106730609023806E-2</c:v>
                </c:pt>
                <c:pt idx="32">
                  <c:v>3.7869928470652958E-2</c:v>
                </c:pt>
                <c:pt idx="33">
                  <c:v>3.6981557855419789E-2</c:v>
                </c:pt>
                <c:pt idx="34">
                  <c:v>4.5659424980164731E-2</c:v>
                </c:pt>
                <c:pt idx="35">
                  <c:v>5.740261586205242E-2</c:v>
                </c:pt>
                <c:pt idx="36">
                  <c:v>6.4868542368785365E-2</c:v>
                </c:pt>
                <c:pt idx="37">
                  <c:v>7.0268588722859127E-2</c:v>
                </c:pt>
                <c:pt idx="38">
                  <c:v>6.7700265199623466E-2</c:v>
                </c:pt>
                <c:pt idx="39">
                  <c:v>6.332830446869897E-2</c:v>
                </c:pt>
                <c:pt idx="40">
                  <c:v>6.1938170449385099E-2</c:v>
                </c:pt>
                <c:pt idx="41">
                  <c:v>5.8508822302130836E-2</c:v>
                </c:pt>
                <c:pt idx="42">
                  <c:v>5.3505956490923934E-2</c:v>
                </c:pt>
                <c:pt idx="43">
                  <c:v>5.1049120647570501E-2</c:v>
                </c:pt>
                <c:pt idx="44">
                  <c:v>4.7603867122949062E-2</c:v>
                </c:pt>
                <c:pt idx="45">
                  <c:v>4.9845743806933296E-2</c:v>
                </c:pt>
                <c:pt idx="46">
                  <c:v>5.108068126775489E-2</c:v>
                </c:pt>
                <c:pt idx="47">
                  <c:v>5.0528904967192867E-2</c:v>
                </c:pt>
                <c:pt idx="48">
                  <c:v>4.7466517476052017E-2</c:v>
                </c:pt>
                <c:pt idx="49">
                  <c:v>4.9570081567526403E-2</c:v>
                </c:pt>
                <c:pt idx="50">
                  <c:v>4.8714164541770799E-2</c:v>
                </c:pt>
                <c:pt idx="51">
                  <c:v>4.5127586741382286E-2</c:v>
                </c:pt>
                <c:pt idx="52">
                  <c:v>4.6819418908855992E-2</c:v>
                </c:pt>
                <c:pt idx="53">
                  <c:v>4.7307324299319164E-2</c:v>
                </c:pt>
                <c:pt idx="54">
                  <c:v>5.9250421843123791E-2</c:v>
                </c:pt>
                <c:pt idx="55">
                  <c:v>5.5770150953382558E-2</c:v>
                </c:pt>
                <c:pt idx="56">
                  <c:v>5.5671648784144656E-2</c:v>
                </c:pt>
                <c:pt idx="57">
                  <c:v>6.635775969886315E-2</c:v>
                </c:pt>
                <c:pt idx="58">
                  <c:v>6.5772749607117653E-2</c:v>
                </c:pt>
                <c:pt idx="59">
                  <c:v>6.4218979386116093E-2</c:v>
                </c:pt>
                <c:pt idx="60">
                  <c:v>7.7197892860126238E-2</c:v>
                </c:pt>
                <c:pt idx="61">
                  <c:v>8.3860084004682145E-2</c:v>
                </c:pt>
                <c:pt idx="62">
                  <c:v>8.2425356322596954E-2</c:v>
                </c:pt>
                <c:pt idx="63">
                  <c:v>6.9529688450508331E-2</c:v>
                </c:pt>
                <c:pt idx="64">
                  <c:v>6.7694646541426762E-2</c:v>
                </c:pt>
                <c:pt idx="65">
                  <c:v>6.6297368581637706E-2</c:v>
                </c:pt>
                <c:pt idx="66">
                  <c:v>6.0785410530997952E-2</c:v>
                </c:pt>
                <c:pt idx="67">
                  <c:v>6.682823845724184E-2</c:v>
                </c:pt>
                <c:pt idx="68">
                  <c:v>6.7868127708188286E-2</c:v>
                </c:pt>
                <c:pt idx="69">
                  <c:v>7.1735255994815228E-2</c:v>
                </c:pt>
                <c:pt idx="70">
                  <c:v>7.496159421857751E-2</c:v>
                </c:pt>
                <c:pt idx="71">
                  <c:v>7.3741611984480482E-2</c:v>
                </c:pt>
                <c:pt idx="72">
                  <c:v>8.0610066118079082E-2</c:v>
                </c:pt>
                <c:pt idx="73">
                  <c:v>7.9396238283611975E-2</c:v>
                </c:pt>
                <c:pt idx="74">
                  <c:v>7.9605292569296715E-2</c:v>
                </c:pt>
                <c:pt idx="75">
                  <c:v>8.1367310404687032E-2</c:v>
                </c:pt>
                <c:pt idx="76">
                  <c:v>8.6757588492875737E-2</c:v>
                </c:pt>
                <c:pt idx="77">
                  <c:v>9.2094005523366107E-2</c:v>
                </c:pt>
                <c:pt idx="78">
                  <c:v>8.9874222991368713E-2</c:v>
                </c:pt>
                <c:pt idx="79">
                  <c:v>9.079894173476255E-2</c:v>
                </c:pt>
                <c:pt idx="80">
                  <c:v>9.2420499074193474E-2</c:v>
                </c:pt>
                <c:pt idx="81">
                  <c:v>9.3877534587413658E-2</c:v>
                </c:pt>
                <c:pt idx="82">
                  <c:v>8.656382991500533E-2</c:v>
                </c:pt>
                <c:pt idx="83">
                  <c:v>8.3894291197982529E-2</c:v>
                </c:pt>
                <c:pt idx="84">
                  <c:v>8.0393287087648257E-2</c:v>
                </c:pt>
                <c:pt idx="85">
                  <c:v>7.8342008715116318E-2</c:v>
                </c:pt>
                <c:pt idx="86">
                  <c:v>6.6122055947009928E-2</c:v>
                </c:pt>
                <c:pt idx="87">
                  <c:v>6.2737252822876233E-2</c:v>
                </c:pt>
                <c:pt idx="88">
                  <c:v>6.051477284291451E-2</c:v>
                </c:pt>
                <c:pt idx="89">
                  <c:v>5.4794538317650243E-2</c:v>
                </c:pt>
                <c:pt idx="90">
                  <c:v>4.7460995931071004E-2</c:v>
                </c:pt>
                <c:pt idx="91">
                  <c:v>4.3896640787284946E-2</c:v>
                </c:pt>
                <c:pt idx="92">
                  <c:v>3.756959567801621E-2</c:v>
                </c:pt>
                <c:pt idx="93">
                  <c:v>4.2571391728556396E-2</c:v>
                </c:pt>
                <c:pt idx="94">
                  <c:v>4.2464820003981218E-2</c:v>
                </c:pt>
                <c:pt idx="95">
                  <c:v>4.5419840006138745E-2</c:v>
                </c:pt>
                <c:pt idx="96">
                  <c:v>4.7764731752468537E-2</c:v>
                </c:pt>
                <c:pt idx="97">
                  <c:v>4.8732115936172882E-2</c:v>
                </c:pt>
                <c:pt idx="98">
                  <c:v>5.4558209814361769E-2</c:v>
                </c:pt>
                <c:pt idx="99">
                  <c:v>5.8016453558194181E-2</c:v>
                </c:pt>
                <c:pt idx="100">
                  <c:v>5.9872366106395791E-2</c:v>
                </c:pt>
                <c:pt idx="101">
                  <c:v>6.320998041521797E-2</c:v>
                </c:pt>
                <c:pt idx="102">
                  <c:v>6.1452442422752274E-2</c:v>
                </c:pt>
                <c:pt idx="103">
                  <c:v>6.3084210890286485E-2</c:v>
                </c:pt>
                <c:pt idx="104">
                  <c:v>6.782617618387965E-2</c:v>
                </c:pt>
                <c:pt idx="105">
                  <c:v>6.6486939928152022E-2</c:v>
                </c:pt>
                <c:pt idx="106">
                  <c:v>7.292663353807205E-2</c:v>
                </c:pt>
                <c:pt idx="107">
                  <c:v>7.8014734794395801E-2</c:v>
                </c:pt>
                <c:pt idx="108">
                  <c:v>7.8950838832461123E-2</c:v>
                </c:pt>
                <c:pt idx="109">
                  <c:v>8.2407127326502794E-2</c:v>
                </c:pt>
                <c:pt idx="110">
                  <c:v>8.4327809879496618E-2</c:v>
                </c:pt>
                <c:pt idx="111">
                  <c:v>8.4807223735129611E-2</c:v>
                </c:pt>
                <c:pt idx="112">
                  <c:v>8.9658264213286376E-2</c:v>
                </c:pt>
                <c:pt idx="113">
                  <c:v>9.0784112322959798E-2</c:v>
                </c:pt>
                <c:pt idx="114">
                  <c:v>8.9399188204972946E-2</c:v>
                </c:pt>
                <c:pt idx="115">
                  <c:v>9.0445673957744166E-2</c:v>
                </c:pt>
                <c:pt idx="116">
                  <c:v>9.4940912287660773E-2</c:v>
                </c:pt>
                <c:pt idx="117">
                  <c:v>0.10138575933635963</c:v>
                </c:pt>
                <c:pt idx="118">
                  <c:v>0.11642086646207295</c:v>
                </c:pt>
                <c:pt idx="119">
                  <c:v>0.1226388194947643</c:v>
                </c:pt>
                <c:pt idx="120">
                  <c:v>0.12737024817061715</c:v>
                </c:pt>
                <c:pt idx="121">
                  <c:v>0.12370366577520109</c:v>
                </c:pt>
                <c:pt idx="122">
                  <c:v>0.12120079818965124</c:v>
                </c:pt>
                <c:pt idx="123">
                  <c:v>0.12004960046251911</c:v>
                </c:pt>
                <c:pt idx="124">
                  <c:v>0.11588166991518323</c:v>
                </c:pt>
                <c:pt idx="125">
                  <c:v>0.10940887242723596</c:v>
                </c:pt>
                <c:pt idx="126">
                  <c:v>0.10721522172842568</c:v>
                </c:pt>
                <c:pt idx="127">
                  <c:v>0.10741595813494653</c:v>
                </c:pt>
                <c:pt idx="128">
                  <c:v>0.10050672507092462</c:v>
                </c:pt>
                <c:pt idx="129">
                  <c:v>9.1458566730511892E-2</c:v>
                </c:pt>
                <c:pt idx="130">
                  <c:v>9.4762937392285362E-2</c:v>
                </c:pt>
                <c:pt idx="131">
                  <c:v>9.6668232699542944E-2</c:v>
                </c:pt>
                <c:pt idx="132">
                  <c:v>9.5801011957023618E-2</c:v>
                </c:pt>
                <c:pt idx="133">
                  <c:v>0.10469403884275041</c:v>
                </c:pt>
                <c:pt idx="134">
                  <c:v>0.10590802543481348</c:v>
                </c:pt>
                <c:pt idx="135">
                  <c:v>0.10531175502803602</c:v>
                </c:pt>
                <c:pt idx="136">
                  <c:v>0.10308273378052424</c:v>
                </c:pt>
                <c:pt idx="137">
                  <c:v>0.10119353314570967</c:v>
                </c:pt>
                <c:pt idx="138">
                  <c:v>0.11423878838351853</c:v>
                </c:pt>
                <c:pt idx="139">
                  <c:v>0.11289816130294228</c:v>
                </c:pt>
                <c:pt idx="140">
                  <c:v>0.10914264060783951</c:v>
                </c:pt>
                <c:pt idx="141">
                  <c:v>0.10804889136461715</c:v>
                </c:pt>
                <c:pt idx="142">
                  <c:v>0.10524167210973223</c:v>
                </c:pt>
                <c:pt idx="143">
                  <c:v>0.10929012648924386</c:v>
                </c:pt>
                <c:pt idx="144">
                  <c:v>0.11261213102401979</c:v>
                </c:pt>
                <c:pt idx="145">
                  <c:v>0.11065375517858267</c:v>
                </c:pt>
                <c:pt idx="146">
                  <c:v>0.10530065725426097</c:v>
                </c:pt>
                <c:pt idx="147">
                  <c:v>9.3404712679874491E-2</c:v>
                </c:pt>
                <c:pt idx="148">
                  <c:v>9.3720126662949266E-2</c:v>
                </c:pt>
                <c:pt idx="149">
                  <c:v>9.5203684853800707E-2</c:v>
                </c:pt>
                <c:pt idx="150">
                  <c:v>0.10274393918091063</c:v>
                </c:pt>
                <c:pt idx="151">
                  <c:v>0.10307653107972947</c:v>
                </c:pt>
                <c:pt idx="152">
                  <c:v>0.10906647655939472</c:v>
                </c:pt>
                <c:pt idx="153">
                  <c:v>0.10940072658347799</c:v>
                </c:pt>
                <c:pt idx="154">
                  <c:v>0.10187323485570543</c:v>
                </c:pt>
                <c:pt idx="155">
                  <c:v>9.9673975916285462E-2</c:v>
                </c:pt>
                <c:pt idx="156">
                  <c:v>0.12164271612873612</c:v>
                </c:pt>
                <c:pt idx="157">
                  <c:v>0.11384787123769313</c:v>
                </c:pt>
                <c:pt idx="158">
                  <c:v>0.11579979379747884</c:v>
                </c:pt>
                <c:pt idx="159">
                  <c:v>0.11242162046343962</c:v>
                </c:pt>
                <c:pt idx="160">
                  <c:v>0.12037932157271558</c:v>
                </c:pt>
                <c:pt idx="161">
                  <c:v>0.12704558184598169</c:v>
                </c:pt>
                <c:pt idx="162">
                  <c:v>0.14115915265910339</c:v>
                </c:pt>
                <c:pt idx="163">
                  <c:v>0.14292432194596749</c:v>
                </c:pt>
                <c:pt idx="164">
                  <c:v>0.14939957528169701</c:v>
                </c:pt>
                <c:pt idx="165">
                  <c:v>0.14822083602063829</c:v>
                </c:pt>
                <c:pt idx="166">
                  <c:v>0.14778844727399831</c:v>
                </c:pt>
                <c:pt idx="167">
                  <c:v>0.14223889463101846</c:v>
                </c:pt>
                <c:pt idx="168">
                  <c:v>0.13644327693811187</c:v>
                </c:pt>
                <c:pt idx="169">
                  <c:v>0.13781620508925929</c:v>
                </c:pt>
                <c:pt idx="170">
                  <c:v>0.1385971420256622</c:v>
                </c:pt>
                <c:pt idx="171">
                  <c:v>0.13883033720773419</c:v>
                </c:pt>
                <c:pt idx="172">
                  <c:v>0.13264671132802586</c:v>
                </c:pt>
                <c:pt idx="173">
                  <c:v>0.13876417478879177</c:v>
                </c:pt>
                <c:pt idx="174">
                  <c:v>0.14810001169223574</c:v>
                </c:pt>
                <c:pt idx="175">
                  <c:v>0.16904971090837417</c:v>
                </c:pt>
                <c:pt idx="176">
                  <c:v>0.18148809560590973</c:v>
                </c:pt>
                <c:pt idx="177">
                  <c:v>0.18251153066835757</c:v>
                </c:pt>
                <c:pt idx="178">
                  <c:v>0.18475873659578901</c:v>
                </c:pt>
                <c:pt idx="179">
                  <c:v>0.18336988439950952</c:v>
                </c:pt>
                <c:pt idx="180">
                  <c:v>0.2039829331290548</c:v>
                </c:pt>
                <c:pt idx="181">
                  <c:v>0.21724929389548797</c:v>
                </c:pt>
                <c:pt idx="182">
                  <c:v>0.22564984423676004</c:v>
                </c:pt>
                <c:pt idx="183">
                  <c:v>0.22444150037674082</c:v>
                </c:pt>
                <c:pt idx="184">
                  <c:v>0.22528720670747671</c:v>
                </c:pt>
                <c:pt idx="185">
                  <c:v>0.21565155408827441</c:v>
                </c:pt>
                <c:pt idx="186">
                  <c:v>0.19750052631051318</c:v>
                </c:pt>
                <c:pt idx="187">
                  <c:v>0.20724967938984928</c:v>
                </c:pt>
                <c:pt idx="188">
                  <c:v>0.21078521411156093</c:v>
                </c:pt>
                <c:pt idx="189">
                  <c:v>0.21589687690123704</c:v>
                </c:pt>
                <c:pt idx="190">
                  <c:v>0.21909131316252362</c:v>
                </c:pt>
                <c:pt idx="191">
                  <c:v>0.21840962122564545</c:v>
                </c:pt>
                <c:pt idx="192">
                  <c:v>0.21954847620530615</c:v>
                </c:pt>
                <c:pt idx="193">
                  <c:v>0.21975731511610941</c:v>
                </c:pt>
                <c:pt idx="194">
                  <c:v>0.22011609292508005</c:v>
                </c:pt>
                <c:pt idx="195">
                  <c:v>0.22920893785102314</c:v>
                </c:pt>
                <c:pt idx="196">
                  <c:v>0.23665895042100193</c:v>
                </c:pt>
                <c:pt idx="197">
                  <c:v>0.24174339027488645</c:v>
                </c:pt>
                <c:pt idx="198">
                  <c:v>0.24690666369895231</c:v>
                </c:pt>
                <c:pt idx="199">
                  <c:v>0.25086300424104957</c:v>
                </c:pt>
                <c:pt idx="200">
                  <c:v>0.24642660733295996</c:v>
                </c:pt>
                <c:pt idx="201">
                  <c:v>0.23731768582881307</c:v>
                </c:pt>
                <c:pt idx="202">
                  <c:v>0.24520431378193219</c:v>
                </c:pt>
                <c:pt idx="203">
                  <c:v>0.25255245020071193</c:v>
                </c:pt>
                <c:pt idx="204">
                  <c:v>0.25558548386079361</c:v>
                </c:pt>
                <c:pt idx="205">
                  <c:v>0.26973345380330249</c:v>
                </c:pt>
                <c:pt idx="206">
                  <c:v>0.27374469884303454</c:v>
                </c:pt>
                <c:pt idx="207">
                  <c:v>0.27449330301708441</c:v>
                </c:pt>
                <c:pt idx="208">
                  <c:v>0.26832099429525935</c:v>
                </c:pt>
                <c:pt idx="209">
                  <c:v>0.25874471212677053</c:v>
                </c:pt>
                <c:pt idx="210">
                  <c:v>0.25320036832129111</c:v>
                </c:pt>
                <c:pt idx="211">
                  <c:v>0.26342732471397645</c:v>
                </c:pt>
                <c:pt idx="212">
                  <c:v>0.27605085277452734</c:v>
                </c:pt>
                <c:pt idx="213">
                  <c:v>0.27815991437819787</c:v>
                </c:pt>
                <c:pt idx="214">
                  <c:v>0.28196878663827118</c:v>
                </c:pt>
                <c:pt idx="215">
                  <c:v>0.27377615090013796</c:v>
                </c:pt>
                <c:pt idx="216">
                  <c:v>0.27518074611161447</c:v>
                </c:pt>
                <c:pt idx="217">
                  <c:v>0.27710735151685562</c:v>
                </c:pt>
                <c:pt idx="218">
                  <c:v>0.28010990827527049</c:v>
                </c:pt>
                <c:pt idx="219">
                  <c:v>0.27871335684730858</c:v>
                </c:pt>
                <c:pt idx="220">
                  <c:v>0.27677070968646844</c:v>
                </c:pt>
                <c:pt idx="221">
                  <c:v>0.27152327318282099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1C-489F-8343-C1E226C17DA2}"/>
            </c:ext>
          </c:extLst>
        </c:ser>
        <c:ser>
          <c:idx val="1"/>
          <c:order val="1"/>
          <c:tx>
            <c:strRef>
              <c:f>MSCI!$G$2</c:f>
              <c:strCache>
                <c:ptCount val="1"/>
                <c:pt idx="0">
                  <c:v>MSCI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MSCI!$A$245:$A$466</c:f>
              <c:strCache>
                <c:ptCount val="222"/>
                <c:pt idx="0">
                  <c:v>1396-01-05</c:v>
                </c:pt>
                <c:pt idx="1">
                  <c:v>1396-01-06</c:v>
                </c:pt>
                <c:pt idx="2">
                  <c:v>1396-01-07</c:v>
                </c:pt>
                <c:pt idx="3">
                  <c:v>1396-01-08</c:v>
                </c:pt>
                <c:pt idx="4">
                  <c:v>1396-01-09</c:v>
                </c:pt>
                <c:pt idx="5">
                  <c:v>1396-01-14</c:v>
                </c:pt>
                <c:pt idx="6">
                  <c:v>1396-01-15</c:v>
                </c:pt>
                <c:pt idx="7">
                  <c:v>1396-01-16</c:v>
                </c:pt>
                <c:pt idx="8">
                  <c:v>1396-01-19</c:v>
                </c:pt>
                <c:pt idx="9">
                  <c:v>1396-01-20</c:v>
                </c:pt>
                <c:pt idx="10">
                  <c:v>1396-01-21</c:v>
                </c:pt>
                <c:pt idx="11">
                  <c:v>1396-01-23</c:v>
                </c:pt>
                <c:pt idx="12">
                  <c:v>1396-01-26</c:v>
                </c:pt>
                <c:pt idx="13">
                  <c:v>1396-01-27</c:v>
                </c:pt>
                <c:pt idx="14">
                  <c:v>1396-01-28</c:v>
                </c:pt>
                <c:pt idx="15">
                  <c:v>1396-01-29</c:v>
                </c:pt>
                <c:pt idx="16">
                  <c:v>1396-01-30</c:v>
                </c:pt>
                <c:pt idx="17">
                  <c:v>1396-02-02</c:v>
                </c:pt>
                <c:pt idx="18">
                  <c:v>1396-02-03</c:v>
                </c:pt>
                <c:pt idx="19">
                  <c:v>1396-02-04</c:v>
                </c:pt>
                <c:pt idx="20">
                  <c:v>1396-02-06</c:v>
                </c:pt>
                <c:pt idx="21">
                  <c:v>1396-02-09</c:v>
                </c:pt>
                <c:pt idx="22">
                  <c:v>1396-02-10</c:v>
                </c:pt>
                <c:pt idx="23">
                  <c:v>1396-02-11</c:v>
                </c:pt>
                <c:pt idx="24">
                  <c:v>1396-02-12</c:v>
                </c:pt>
                <c:pt idx="25">
                  <c:v>1396-02-13</c:v>
                </c:pt>
                <c:pt idx="26">
                  <c:v>1396-02-16</c:v>
                </c:pt>
                <c:pt idx="27">
                  <c:v>1396-02-17</c:v>
                </c:pt>
                <c:pt idx="28">
                  <c:v>1396-02-18</c:v>
                </c:pt>
                <c:pt idx="29">
                  <c:v>1396-02-19</c:v>
                </c:pt>
                <c:pt idx="30">
                  <c:v>1396-02-20</c:v>
                </c:pt>
                <c:pt idx="31">
                  <c:v>1396-02-23</c:v>
                </c:pt>
                <c:pt idx="32">
                  <c:v>1396-02-24</c:v>
                </c:pt>
                <c:pt idx="33">
                  <c:v>1396-02-25</c:v>
                </c:pt>
                <c:pt idx="34">
                  <c:v>1396-02-26</c:v>
                </c:pt>
                <c:pt idx="35">
                  <c:v>1396-02-27</c:v>
                </c:pt>
                <c:pt idx="36">
                  <c:v>1396-02-30</c:v>
                </c:pt>
                <c:pt idx="37">
                  <c:v>1396-02-31</c:v>
                </c:pt>
                <c:pt idx="38">
                  <c:v>1396-03-01</c:v>
                </c:pt>
                <c:pt idx="39">
                  <c:v>1396-03-02</c:v>
                </c:pt>
                <c:pt idx="40">
                  <c:v>1396-03-03</c:v>
                </c:pt>
                <c:pt idx="41">
                  <c:v>1396-03-06</c:v>
                </c:pt>
                <c:pt idx="42">
                  <c:v>1396-03-07</c:v>
                </c:pt>
                <c:pt idx="43">
                  <c:v>1396-03-08</c:v>
                </c:pt>
                <c:pt idx="44">
                  <c:v>1396-03-09</c:v>
                </c:pt>
                <c:pt idx="45">
                  <c:v>1396-03-10</c:v>
                </c:pt>
                <c:pt idx="46">
                  <c:v>1396-03-13</c:v>
                </c:pt>
                <c:pt idx="47">
                  <c:v>1396-03-16</c:v>
                </c:pt>
                <c:pt idx="48">
                  <c:v>1396-03-17</c:v>
                </c:pt>
                <c:pt idx="49">
                  <c:v>1396-03-20</c:v>
                </c:pt>
                <c:pt idx="50">
                  <c:v>1396-03-21</c:v>
                </c:pt>
                <c:pt idx="51">
                  <c:v>1396-03-22</c:v>
                </c:pt>
                <c:pt idx="52">
                  <c:v>1396-03-23</c:v>
                </c:pt>
                <c:pt idx="53">
                  <c:v>1396-03-24</c:v>
                </c:pt>
                <c:pt idx="54">
                  <c:v>1396-03-27</c:v>
                </c:pt>
                <c:pt idx="55">
                  <c:v>1396-03-28</c:v>
                </c:pt>
                <c:pt idx="56">
                  <c:v>1396-03-29</c:v>
                </c:pt>
                <c:pt idx="57">
                  <c:v>1396-03-30</c:v>
                </c:pt>
                <c:pt idx="58">
                  <c:v>1396-03-31</c:v>
                </c:pt>
                <c:pt idx="59">
                  <c:v>1396-04-03</c:v>
                </c:pt>
                <c:pt idx="60">
                  <c:v>1396-04-04</c:v>
                </c:pt>
                <c:pt idx="61">
                  <c:v>1396-04-07</c:v>
                </c:pt>
                <c:pt idx="62">
                  <c:v>1396-04-10</c:v>
                </c:pt>
                <c:pt idx="63">
                  <c:v>1396-04-11</c:v>
                </c:pt>
                <c:pt idx="64">
                  <c:v>1396-04-12</c:v>
                </c:pt>
                <c:pt idx="65">
                  <c:v>1396-04-13</c:v>
                </c:pt>
                <c:pt idx="66">
                  <c:v>1396-04-14</c:v>
                </c:pt>
                <c:pt idx="67">
                  <c:v>1396-04-17</c:v>
                </c:pt>
                <c:pt idx="68">
                  <c:v>1396-04-18</c:v>
                </c:pt>
                <c:pt idx="69">
                  <c:v>1396-04-19</c:v>
                </c:pt>
                <c:pt idx="70">
                  <c:v>1396-04-20</c:v>
                </c:pt>
                <c:pt idx="71">
                  <c:v>1396-04-21</c:v>
                </c:pt>
                <c:pt idx="72">
                  <c:v>1396-04-24</c:v>
                </c:pt>
                <c:pt idx="73">
                  <c:v>1396-04-25</c:v>
                </c:pt>
                <c:pt idx="74">
                  <c:v>1396-04-26</c:v>
                </c:pt>
                <c:pt idx="75">
                  <c:v>1396-04-27</c:v>
                </c:pt>
                <c:pt idx="76">
                  <c:v>1396-04-28</c:v>
                </c:pt>
                <c:pt idx="77">
                  <c:v>1396-04-31</c:v>
                </c:pt>
                <c:pt idx="78">
                  <c:v>1396-05-01</c:v>
                </c:pt>
                <c:pt idx="79">
                  <c:v>1396-05-02</c:v>
                </c:pt>
                <c:pt idx="80">
                  <c:v>1396-05-03</c:v>
                </c:pt>
                <c:pt idx="81">
                  <c:v>1396-05-04</c:v>
                </c:pt>
                <c:pt idx="82">
                  <c:v>1396-05-07</c:v>
                </c:pt>
                <c:pt idx="83">
                  <c:v>1396-05-08</c:v>
                </c:pt>
                <c:pt idx="84">
                  <c:v>1396-05-09</c:v>
                </c:pt>
                <c:pt idx="85">
                  <c:v>1396-05-10</c:v>
                </c:pt>
                <c:pt idx="86">
                  <c:v>1396-05-11</c:v>
                </c:pt>
                <c:pt idx="87">
                  <c:v>1396-05-15</c:v>
                </c:pt>
                <c:pt idx="88">
                  <c:v>1396-05-16</c:v>
                </c:pt>
                <c:pt idx="89">
                  <c:v>1396-05-17</c:v>
                </c:pt>
                <c:pt idx="90">
                  <c:v>1396-05-18</c:v>
                </c:pt>
                <c:pt idx="91">
                  <c:v>1396-05-21</c:v>
                </c:pt>
                <c:pt idx="92">
                  <c:v>1396-05-22</c:v>
                </c:pt>
                <c:pt idx="93">
                  <c:v>1396-05-23</c:v>
                </c:pt>
                <c:pt idx="94">
                  <c:v>1396-05-24</c:v>
                </c:pt>
                <c:pt idx="95">
                  <c:v>1396-05-25</c:v>
                </c:pt>
                <c:pt idx="96">
                  <c:v>1396-05-28</c:v>
                </c:pt>
                <c:pt idx="97">
                  <c:v>1396-05-29</c:v>
                </c:pt>
                <c:pt idx="98">
                  <c:v>1396-05-30</c:v>
                </c:pt>
                <c:pt idx="99">
                  <c:v>1396-05-31</c:v>
                </c:pt>
                <c:pt idx="100">
                  <c:v>1396-06-01</c:v>
                </c:pt>
                <c:pt idx="101">
                  <c:v>1396-06-04</c:v>
                </c:pt>
                <c:pt idx="102">
                  <c:v>1396-06-05</c:v>
                </c:pt>
                <c:pt idx="103">
                  <c:v>1396-06-06</c:v>
                </c:pt>
                <c:pt idx="104">
                  <c:v>1396-06-07</c:v>
                </c:pt>
                <c:pt idx="105">
                  <c:v>1396-06-08</c:v>
                </c:pt>
                <c:pt idx="106">
                  <c:v>1396-06-11</c:v>
                </c:pt>
                <c:pt idx="107">
                  <c:v>1396-06-12</c:v>
                </c:pt>
                <c:pt idx="108">
                  <c:v>1396-06-13</c:v>
                </c:pt>
                <c:pt idx="109">
                  <c:v>1396-06-14</c:v>
                </c:pt>
                <c:pt idx="110">
                  <c:v>1396-06-15</c:v>
                </c:pt>
                <c:pt idx="111">
                  <c:v>1396-06-19</c:v>
                </c:pt>
                <c:pt idx="112">
                  <c:v>1396-06-20</c:v>
                </c:pt>
                <c:pt idx="113">
                  <c:v>1396-06-21</c:v>
                </c:pt>
                <c:pt idx="114">
                  <c:v>1396-06-22</c:v>
                </c:pt>
                <c:pt idx="115">
                  <c:v>1396-06-25</c:v>
                </c:pt>
                <c:pt idx="116">
                  <c:v>1396-06-26</c:v>
                </c:pt>
                <c:pt idx="117">
                  <c:v>1396-06-27</c:v>
                </c:pt>
                <c:pt idx="118">
                  <c:v>1396-06-28</c:v>
                </c:pt>
                <c:pt idx="119">
                  <c:v>1396-06-29</c:v>
                </c:pt>
                <c:pt idx="120">
                  <c:v>1396-07-01</c:v>
                </c:pt>
                <c:pt idx="121">
                  <c:v>1396-07-02</c:v>
                </c:pt>
                <c:pt idx="122">
                  <c:v>1396-07-03</c:v>
                </c:pt>
                <c:pt idx="123">
                  <c:v>1396-07-04</c:v>
                </c:pt>
                <c:pt idx="124">
                  <c:v>1396-07-05</c:v>
                </c:pt>
                <c:pt idx="125">
                  <c:v>1396-07-10</c:v>
                </c:pt>
                <c:pt idx="126">
                  <c:v>1396-07-11</c:v>
                </c:pt>
                <c:pt idx="127">
                  <c:v>1396-07-12</c:v>
                </c:pt>
                <c:pt idx="128">
                  <c:v>1396-07-15</c:v>
                </c:pt>
                <c:pt idx="129">
                  <c:v>1396-07-16</c:v>
                </c:pt>
                <c:pt idx="130">
                  <c:v>1396-07-17</c:v>
                </c:pt>
                <c:pt idx="131">
                  <c:v>1396-07-18</c:v>
                </c:pt>
                <c:pt idx="132">
                  <c:v>1396-07-19</c:v>
                </c:pt>
                <c:pt idx="133">
                  <c:v>1396-07-22</c:v>
                </c:pt>
                <c:pt idx="134">
                  <c:v>1396-07-23</c:v>
                </c:pt>
                <c:pt idx="135">
                  <c:v>1396-07-24</c:v>
                </c:pt>
                <c:pt idx="136">
                  <c:v>1396-07-25</c:v>
                </c:pt>
                <c:pt idx="137">
                  <c:v>1396-07-26</c:v>
                </c:pt>
                <c:pt idx="138">
                  <c:v>1396-07-29</c:v>
                </c:pt>
                <c:pt idx="139">
                  <c:v>1396-07-30</c:v>
                </c:pt>
                <c:pt idx="140">
                  <c:v>1396-08-01</c:v>
                </c:pt>
                <c:pt idx="141">
                  <c:v>1396-08-02</c:v>
                </c:pt>
                <c:pt idx="142">
                  <c:v>1396-08-03</c:v>
                </c:pt>
                <c:pt idx="143">
                  <c:v>1396-08-06</c:v>
                </c:pt>
                <c:pt idx="144">
                  <c:v>1396-08-07</c:v>
                </c:pt>
                <c:pt idx="145">
                  <c:v>1396-08-08</c:v>
                </c:pt>
                <c:pt idx="146">
                  <c:v>1396-08-09</c:v>
                </c:pt>
                <c:pt idx="147">
                  <c:v>1396-08-10</c:v>
                </c:pt>
                <c:pt idx="148">
                  <c:v>1396-08-13</c:v>
                </c:pt>
                <c:pt idx="149">
                  <c:v>1396-08-14</c:v>
                </c:pt>
                <c:pt idx="150">
                  <c:v>1396-08-15</c:v>
                </c:pt>
                <c:pt idx="151">
                  <c:v>1396-08-16</c:v>
                </c:pt>
                <c:pt idx="152">
                  <c:v>1396-08-17</c:v>
                </c:pt>
                <c:pt idx="153">
                  <c:v>1396-08-20</c:v>
                </c:pt>
                <c:pt idx="154">
                  <c:v>1396-08-21</c:v>
                </c:pt>
                <c:pt idx="155">
                  <c:v>1396-08-22</c:v>
                </c:pt>
                <c:pt idx="156">
                  <c:v>1396-08-23</c:v>
                </c:pt>
                <c:pt idx="157">
                  <c:v>1396-08-24</c:v>
                </c:pt>
                <c:pt idx="158">
                  <c:v>1396-08-27</c:v>
                </c:pt>
                <c:pt idx="159">
                  <c:v>1396-08-29</c:v>
                </c:pt>
                <c:pt idx="160">
                  <c:v>1396-08-30</c:v>
                </c:pt>
                <c:pt idx="161">
                  <c:v>1396-09-01</c:v>
                </c:pt>
                <c:pt idx="162">
                  <c:v>1396-09-04</c:v>
                </c:pt>
                <c:pt idx="163">
                  <c:v>1396-09-05</c:v>
                </c:pt>
                <c:pt idx="164">
                  <c:v>1396-09-07</c:v>
                </c:pt>
                <c:pt idx="165">
                  <c:v>1396-09-08</c:v>
                </c:pt>
                <c:pt idx="166">
                  <c:v>1396-09-11</c:v>
                </c:pt>
                <c:pt idx="167">
                  <c:v>1396-09-12</c:v>
                </c:pt>
                <c:pt idx="168">
                  <c:v>1396-09-13</c:v>
                </c:pt>
                <c:pt idx="169">
                  <c:v>1396-09-14</c:v>
                </c:pt>
                <c:pt idx="170">
                  <c:v>1396-09-18</c:v>
                </c:pt>
                <c:pt idx="171">
                  <c:v>1396-09-19</c:v>
                </c:pt>
                <c:pt idx="172">
                  <c:v>1396-09-20</c:v>
                </c:pt>
                <c:pt idx="173">
                  <c:v>1396-09-21</c:v>
                </c:pt>
                <c:pt idx="174">
                  <c:v>1396-09-22</c:v>
                </c:pt>
                <c:pt idx="175">
                  <c:v>1396-09-25</c:v>
                </c:pt>
                <c:pt idx="176">
                  <c:v>1396-09-26</c:v>
                </c:pt>
                <c:pt idx="177">
                  <c:v>1396-09-27</c:v>
                </c:pt>
                <c:pt idx="178">
                  <c:v>1396-09-28</c:v>
                </c:pt>
                <c:pt idx="179">
                  <c:v>1396-09-29</c:v>
                </c:pt>
                <c:pt idx="180">
                  <c:v>1396-10-02</c:v>
                </c:pt>
                <c:pt idx="181">
                  <c:v>1396-10-03</c:v>
                </c:pt>
                <c:pt idx="182">
                  <c:v>1396-10-04</c:v>
                </c:pt>
                <c:pt idx="183">
                  <c:v>1396-10-05</c:v>
                </c:pt>
                <c:pt idx="184">
                  <c:v>1396-10-06</c:v>
                </c:pt>
                <c:pt idx="185">
                  <c:v>1396-10-09</c:v>
                </c:pt>
                <c:pt idx="186">
                  <c:v>1396-10-10</c:v>
                </c:pt>
                <c:pt idx="187">
                  <c:v>1396-10-11</c:v>
                </c:pt>
                <c:pt idx="188">
                  <c:v>1396-10-12</c:v>
                </c:pt>
                <c:pt idx="189">
                  <c:v>1396-10-13</c:v>
                </c:pt>
                <c:pt idx="190">
                  <c:v>1396-10-16</c:v>
                </c:pt>
                <c:pt idx="191">
                  <c:v>1396-10-17</c:v>
                </c:pt>
                <c:pt idx="192">
                  <c:v>1396-10-18</c:v>
                </c:pt>
                <c:pt idx="193">
                  <c:v>1396-10-19</c:v>
                </c:pt>
                <c:pt idx="194">
                  <c:v>1396-10-20</c:v>
                </c:pt>
                <c:pt idx="195">
                  <c:v>1396-10-23</c:v>
                </c:pt>
                <c:pt idx="196">
                  <c:v>1396-10-24</c:v>
                </c:pt>
                <c:pt idx="197">
                  <c:v>1396-10-25</c:v>
                </c:pt>
                <c:pt idx="198">
                  <c:v>1396-10-26</c:v>
                </c:pt>
                <c:pt idx="199">
                  <c:v>1396-10-27</c:v>
                </c:pt>
                <c:pt idx="200">
                  <c:v>1396-10-30</c:v>
                </c:pt>
                <c:pt idx="201">
                  <c:v>1396-11-01</c:v>
                </c:pt>
                <c:pt idx="202">
                  <c:v>1396-11-02</c:v>
                </c:pt>
                <c:pt idx="203">
                  <c:v>1396-11-03</c:v>
                </c:pt>
                <c:pt idx="204">
                  <c:v>1396-11-04</c:v>
                </c:pt>
                <c:pt idx="205">
                  <c:v>1396-11-07</c:v>
                </c:pt>
                <c:pt idx="206">
                  <c:v>1396-11-08</c:v>
                </c:pt>
                <c:pt idx="207">
                  <c:v>1396-11-09</c:v>
                </c:pt>
                <c:pt idx="208">
                  <c:v>1396-11-10</c:v>
                </c:pt>
                <c:pt idx="209">
                  <c:v>1396-11-11</c:v>
                </c:pt>
                <c:pt idx="210">
                  <c:v>1396-11-14</c:v>
                </c:pt>
                <c:pt idx="211">
                  <c:v>1396-11-15</c:v>
                </c:pt>
                <c:pt idx="212">
                  <c:v>1396-11-16</c:v>
                </c:pt>
                <c:pt idx="213">
                  <c:v>1396-11-17</c:v>
                </c:pt>
                <c:pt idx="214">
                  <c:v>1396-11-18</c:v>
                </c:pt>
                <c:pt idx="215">
                  <c:v>1396-11-21</c:v>
                </c:pt>
                <c:pt idx="216">
                  <c:v>1396-11-23</c:v>
                </c:pt>
                <c:pt idx="217">
                  <c:v>1396-11-24</c:v>
                </c:pt>
                <c:pt idx="218">
                  <c:v>1396-11-25</c:v>
                </c:pt>
                <c:pt idx="219">
                  <c:v>1396-11-28</c:v>
                </c:pt>
                <c:pt idx="220">
                  <c:v>1396-11-29</c:v>
                </c:pt>
                <c:pt idx="221">
                  <c:v>1396-11-30</c:v>
                </c:pt>
              </c:strCache>
            </c:strRef>
          </c:cat>
          <c:val>
            <c:numRef>
              <c:f>MSCI!$G$245:$G$466</c:f>
              <c:numCache>
                <c:formatCode>General</c:formatCode>
                <c:ptCount val="222"/>
                <c:pt idx="0">
                  <c:v>0.21592010246298821</c:v>
                </c:pt>
                <c:pt idx="1">
                  <c:v>0.19083864936434036</c:v>
                </c:pt>
                <c:pt idx="2">
                  <c:v>0.1904440029502954</c:v>
                </c:pt>
                <c:pt idx="3">
                  <c:v>0.19344681688477827</c:v>
                </c:pt>
                <c:pt idx="4">
                  <c:v>0.19271504485598223</c:v>
                </c:pt>
                <c:pt idx="5">
                  <c:v>0.1572819492074149</c:v>
                </c:pt>
                <c:pt idx="6">
                  <c:v>0.16333196731191091</c:v>
                </c:pt>
                <c:pt idx="7">
                  <c:v>0.17024462099442172</c:v>
                </c:pt>
                <c:pt idx="8">
                  <c:v>0.16414040010643705</c:v>
                </c:pt>
                <c:pt idx="9">
                  <c:v>0.18115551619370951</c:v>
                </c:pt>
                <c:pt idx="10">
                  <c:v>0.18413408649864649</c:v>
                </c:pt>
                <c:pt idx="11">
                  <c:v>0.17136786721074593</c:v>
                </c:pt>
                <c:pt idx="12">
                  <c:v>0.17038929908625189</c:v>
                </c:pt>
                <c:pt idx="13">
                  <c:v>0.16722855305154072</c:v>
                </c:pt>
                <c:pt idx="14">
                  <c:v>0.15866310417870211</c:v>
                </c:pt>
                <c:pt idx="15">
                  <c:v>0.13451400817390291</c:v>
                </c:pt>
                <c:pt idx="16">
                  <c:v>0.12922874193594236</c:v>
                </c:pt>
                <c:pt idx="17">
                  <c:v>0.14246705871477428</c:v>
                </c:pt>
                <c:pt idx="18">
                  <c:v>0.1469656741892662</c:v>
                </c:pt>
                <c:pt idx="19">
                  <c:v>0.13911789194704061</c:v>
                </c:pt>
                <c:pt idx="20">
                  <c:v>0.15666607805050314</c:v>
                </c:pt>
                <c:pt idx="21">
                  <c:v>0.16313055852009972</c:v>
                </c:pt>
                <c:pt idx="22">
                  <c:v>0.16530638930163444</c:v>
                </c:pt>
                <c:pt idx="23">
                  <c:v>0.16749285033365102</c:v>
                </c:pt>
                <c:pt idx="24">
                  <c:v>0.17274485836013431</c:v>
                </c:pt>
                <c:pt idx="25">
                  <c:v>0.1690880842534721</c:v>
                </c:pt>
                <c:pt idx="26">
                  <c:v>0.17499433586530078</c:v>
                </c:pt>
                <c:pt idx="27">
                  <c:v>0.17697738594416368</c:v>
                </c:pt>
                <c:pt idx="28">
                  <c:v>0.17896765082518518</c:v>
                </c:pt>
                <c:pt idx="29">
                  <c:v>0.206445091281102</c:v>
                </c:pt>
                <c:pt idx="30">
                  <c:v>0.22319057921132868</c:v>
                </c:pt>
                <c:pt idx="31">
                  <c:v>0.24594455762984002</c:v>
                </c:pt>
                <c:pt idx="32">
                  <c:v>0.25362445110476051</c:v>
                </c:pt>
                <c:pt idx="33">
                  <c:v>0.26135271129090665</c:v>
                </c:pt>
                <c:pt idx="34">
                  <c:v>0.2579469829348997</c:v>
                </c:pt>
                <c:pt idx="35">
                  <c:v>0.24835080510414986</c:v>
                </c:pt>
                <c:pt idx="36">
                  <c:v>0.23417318866432324</c:v>
                </c:pt>
                <c:pt idx="37">
                  <c:v>0.22939747704299229</c:v>
                </c:pt>
                <c:pt idx="38">
                  <c:v>0.25861831132513213</c:v>
                </c:pt>
                <c:pt idx="39">
                  <c:v>0.25301881143655502</c:v>
                </c:pt>
                <c:pt idx="40">
                  <c:v>0.26543023343657923</c:v>
                </c:pt>
                <c:pt idx="41">
                  <c:v>0.27824299519106765</c:v>
                </c:pt>
                <c:pt idx="42">
                  <c:v>0.28426670046900759</c:v>
                </c:pt>
                <c:pt idx="43">
                  <c:v>0.28832853208797071</c:v>
                </c:pt>
                <c:pt idx="44">
                  <c:v>0.26521858743497395</c:v>
                </c:pt>
                <c:pt idx="45">
                  <c:v>0.24968302033144907</c:v>
                </c:pt>
                <c:pt idx="46">
                  <c:v>0.25375900672899432</c:v>
                </c:pt>
                <c:pt idx="47">
                  <c:v>0.25781888418393883</c:v>
                </c:pt>
                <c:pt idx="48">
                  <c:v>0.25797262988420333</c:v>
                </c:pt>
                <c:pt idx="49">
                  <c:v>0.25325437922747218</c:v>
                </c:pt>
                <c:pt idx="50">
                  <c:v>0.23197797212859661</c:v>
                </c:pt>
                <c:pt idx="51">
                  <c:v>0.22551806233753613</c:v>
                </c:pt>
                <c:pt idx="52">
                  <c:v>0.20801531283646368</c:v>
                </c:pt>
                <c:pt idx="53">
                  <c:v>0.20336427740449681</c:v>
                </c:pt>
                <c:pt idx="54">
                  <c:v>0.23171834656734269</c:v>
                </c:pt>
                <c:pt idx="55">
                  <c:v>0.24147472440211559</c:v>
                </c:pt>
                <c:pt idx="56">
                  <c:v>0.25138981543251049</c:v>
                </c:pt>
                <c:pt idx="57">
                  <c:v>0.25603317311284335</c:v>
                </c:pt>
                <c:pt idx="58">
                  <c:v>0.24533834865563775</c:v>
                </c:pt>
                <c:pt idx="59">
                  <c:v>0.23640938498692377</c:v>
                </c:pt>
                <c:pt idx="60">
                  <c:v>0.23347081981243001</c:v>
                </c:pt>
                <c:pt idx="61">
                  <c:v>0.23250971175274304</c:v>
                </c:pt>
                <c:pt idx="62">
                  <c:v>0.22782334767068524</c:v>
                </c:pt>
                <c:pt idx="63">
                  <c:v>0.22244703555882461</c:v>
                </c:pt>
                <c:pt idx="64">
                  <c:v>0.24098692622524576</c:v>
                </c:pt>
                <c:pt idx="65">
                  <c:v>0.23786688307696102</c:v>
                </c:pt>
                <c:pt idx="66">
                  <c:v>0.25409815707118377</c:v>
                </c:pt>
                <c:pt idx="67">
                  <c:v>0.22838821153050537</c:v>
                </c:pt>
                <c:pt idx="68">
                  <c:v>0.20918325786434755</c:v>
                </c:pt>
                <c:pt idx="69">
                  <c:v>0.20282445477297095</c:v>
                </c:pt>
                <c:pt idx="70">
                  <c:v>0.20722771572881848</c:v>
                </c:pt>
                <c:pt idx="71">
                  <c:v>0.23833686033089663</c:v>
                </c:pt>
                <c:pt idx="72">
                  <c:v>0.23900853022010726</c:v>
                </c:pt>
                <c:pt idx="73">
                  <c:v>0.24045619929994633</c:v>
                </c:pt>
                <c:pt idx="74">
                  <c:v>0.24189529129710752</c:v>
                </c:pt>
                <c:pt idx="75">
                  <c:v>0.23317487823154726</c:v>
                </c:pt>
                <c:pt idx="76">
                  <c:v>0.23793731608202151</c:v>
                </c:pt>
                <c:pt idx="77">
                  <c:v>0.25001445718475823</c:v>
                </c:pt>
                <c:pt idx="78">
                  <c:v>0.226042685063917</c:v>
                </c:pt>
                <c:pt idx="79">
                  <c:v>0.22311608610207667</c:v>
                </c:pt>
                <c:pt idx="80">
                  <c:v>0.22297608625535648</c:v>
                </c:pt>
                <c:pt idx="81">
                  <c:v>0.21995727869906756</c:v>
                </c:pt>
                <c:pt idx="82">
                  <c:v>0.22407227707746014</c:v>
                </c:pt>
                <c:pt idx="83">
                  <c:v>0.22544603833307253</c:v>
                </c:pt>
                <c:pt idx="84">
                  <c:v>0.22682084915429757</c:v>
                </c:pt>
                <c:pt idx="85">
                  <c:v>0.22771958838662254</c:v>
                </c:pt>
                <c:pt idx="86">
                  <c:v>0.22415193638807862</c:v>
                </c:pt>
                <c:pt idx="87">
                  <c:v>0.2195969801895894</c:v>
                </c:pt>
                <c:pt idx="88">
                  <c:v>0.21846920854342522</c:v>
                </c:pt>
                <c:pt idx="89">
                  <c:v>0.23011736259224191</c:v>
                </c:pt>
                <c:pt idx="90">
                  <c:v>0.23121933239650772</c:v>
                </c:pt>
                <c:pt idx="91">
                  <c:v>0.1980216823613199</c:v>
                </c:pt>
                <c:pt idx="92">
                  <c:v>0.18722782733748278</c:v>
                </c:pt>
                <c:pt idx="93">
                  <c:v>0.17656583252375713</c:v>
                </c:pt>
                <c:pt idx="94">
                  <c:v>0.16972849220373654</c:v>
                </c:pt>
                <c:pt idx="95">
                  <c:v>0.17417690118384477</c:v>
                </c:pt>
                <c:pt idx="96">
                  <c:v>0.16645437855216594</c:v>
                </c:pt>
                <c:pt idx="97">
                  <c:v>0.16390922449265632</c:v>
                </c:pt>
                <c:pt idx="98">
                  <c:v>0.16137837660777854</c:v>
                </c:pt>
                <c:pt idx="99">
                  <c:v>0.17138488422892095</c:v>
                </c:pt>
                <c:pt idx="100">
                  <c:v>0.18240680686402766</c:v>
                </c:pt>
                <c:pt idx="101">
                  <c:v>0.19294792586054732</c:v>
                </c:pt>
                <c:pt idx="102">
                  <c:v>0.19647855430736438</c:v>
                </c:pt>
                <c:pt idx="103">
                  <c:v>0.20001769480878528</c:v>
                </c:pt>
                <c:pt idx="104">
                  <c:v>0.19275234418091558</c:v>
                </c:pt>
                <c:pt idx="105">
                  <c:v>0.21327014218009488</c:v>
                </c:pt>
                <c:pt idx="106">
                  <c:v>0.21078410589524266</c:v>
                </c:pt>
                <c:pt idx="107">
                  <c:v>0.20995485009920478</c:v>
                </c:pt>
                <c:pt idx="108">
                  <c:v>0.20912530553478348</c:v>
                </c:pt>
                <c:pt idx="109">
                  <c:v>0.20692608908467958</c:v>
                </c:pt>
                <c:pt idx="110">
                  <c:v>0.21204457971533452</c:v>
                </c:pt>
                <c:pt idx="111">
                  <c:v>0.21339810812725868</c:v>
                </c:pt>
                <c:pt idx="112">
                  <c:v>0.21266614887645408</c:v>
                </c:pt>
                <c:pt idx="113">
                  <c:v>0.21180738786279685</c:v>
                </c:pt>
                <c:pt idx="114">
                  <c:v>0.190600465645135</c:v>
                </c:pt>
                <c:pt idx="115">
                  <c:v>0.1959915338430307</c:v>
                </c:pt>
                <c:pt idx="116">
                  <c:v>0.22538340553516756</c:v>
                </c:pt>
                <c:pt idx="117">
                  <c:v>0.23746692067633823</c:v>
                </c:pt>
                <c:pt idx="118">
                  <c:v>0.2523899278789179</c:v>
                </c:pt>
                <c:pt idx="119">
                  <c:v>0.25637752219987786</c:v>
                </c:pt>
                <c:pt idx="120">
                  <c:v>0.22978410689800421</c:v>
                </c:pt>
                <c:pt idx="121">
                  <c:v>0.22101897735854115</c:v>
                </c:pt>
                <c:pt idx="122">
                  <c:v>0.21230282506015508</c:v>
                </c:pt>
                <c:pt idx="123">
                  <c:v>0.19263512394412841</c:v>
                </c:pt>
                <c:pt idx="124">
                  <c:v>0.19106094169977705</c:v>
                </c:pt>
                <c:pt idx="125">
                  <c:v>0.19596210804375813</c:v>
                </c:pt>
                <c:pt idx="126">
                  <c:v>0.21153187776783833</c:v>
                </c:pt>
                <c:pt idx="127">
                  <c:v>0.20931151427348449</c:v>
                </c:pt>
                <c:pt idx="128">
                  <c:v>0.20696565408522338</c:v>
                </c:pt>
                <c:pt idx="129">
                  <c:v>0.20711263574171834</c:v>
                </c:pt>
                <c:pt idx="130">
                  <c:v>0.20695252740406667</c:v>
                </c:pt>
                <c:pt idx="131">
                  <c:v>0.22039029848290381</c:v>
                </c:pt>
                <c:pt idx="132">
                  <c:v>0.22031214163235435</c:v>
                </c:pt>
                <c:pt idx="133">
                  <c:v>0.23027773528833317</c:v>
                </c:pt>
                <c:pt idx="134">
                  <c:v>0.23068487057838549</c:v>
                </c:pt>
                <c:pt idx="135">
                  <c:v>0.2329247621993995</c:v>
                </c:pt>
                <c:pt idx="136">
                  <c:v>0.22530151957155931</c:v>
                </c:pt>
                <c:pt idx="137">
                  <c:v>0.24994652118315819</c:v>
                </c:pt>
                <c:pt idx="138">
                  <c:v>0.2588540689111074</c:v>
                </c:pt>
                <c:pt idx="139">
                  <c:v>0.26505795173855207</c:v>
                </c:pt>
                <c:pt idx="140">
                  <c:v>0.22822079137086582</c:v>
                </c:pt>
                <c:pt idx="141">
                  <c:v>0.2189412601959817</c:v>
                </c:pt>
                <c:pt idx="142">
                  <c:v>0.21575110761910987</c:v>
                </c:pt>
                <c:pt idx="143">
                  <c:v>0.21535442941388072</c:v>
                </c:pt>
                <c:pt idx="144">
                  <c:v>0.21433144599303144</c:v>
                </c:pt>
                <c:pt idx="145">
                  <c:v>0.21484345221889467</c:v>
                </c:pt>
                <c:pt idx="146">
                  <c:v>0.22897493904983612</c:v>
                </c:pt>
                <c:pt idx="147">
                  <c:v>0.24430444203922486</c:v>
                </c:pt>
                <c:pt idx="148">
                  <c:v>0.24719594609507078</c:v>
                </c:pt>
                <c:pt idx="149">
                  <c:v>0.24917080069385378</c:v>
                </c:pt>
                <c:pt idx="150">
                  <c:v>0.25310775776108474</c:v>
                </c:pt>
                <c:pt idx="151">
                  <c:v>0.27447456218195687</c:v>
                </c:pt>
                <c:pt idx="152">
                  <c:v>0.27071513842942352</c:v>
                </c:pt>
                <c:pt idx="153">
                  <c:v>0.26175298537351566</c:v>
                </c:pt>
                <c:pt idx="154">
                  <c:v>0.25791432435150941</c:v>
                </c:pt>
                <c:pt idx="155">
                  <c:v>0.24467837553327043</c:v>
                </c:pt>
                <c:pt idx="156">
                  <c:v>0.2706016019996591</c:v>
                </c:pt>
                <c:pt idx="157">
                  <c:v>0.29889319598426978</c:v>
                </c:pt>
                <c:pt idx="158">
                  <c:v>0.32921465820268692</c:v>
                </c:pt>
                <c:pt idx="159">
                  <c:v>0.35417659959950387</c:v>
                </c:pt>
                <c:pt idx="160">
                  <c:v>0.36778809017338299</c:v>
                </c:pt>
                <c:pt idx="161">
                  <c:v>0.36536622794074258</c:v>
                </c:pt>
                <c:pt idx="162">
                  <c:v>0.33265249441634936</c:v>
                </c:pt>
                <c:pt idx="163">
                  <c:v>0.35696247344819465</c:v>
                </c:pt>
                <c:pt idx="164">
                  <c:v>0.3371042043267829</c:v>
                </c:pt>
                <c:pt idx="165">
                  <c:v>0.33351247780166382</c:v>
                </c:pt>
                <c:pt idx="166">
                  <c:v>0.31792882599641836</c:v>
                </c:pt>
                <c:pt idx="167">
                  <c:v>0.31274457218814855</c:v>
                </c:pt>
                <c:pt idx="168">
                  <c:v>0.30691812177478539</c:v>
                </c:pt>
                <c:pt idx="169">
                  <c:v>0.30652156124703378</c:v>
                </c:pt>
                <c:pt idx="170">
                  <c:v>0.30944636840134776</c:v>
                </c:pt>
                <c:pt idx="171">
                  <c:v>0.31104137147674971</c:v>
                </c:pt>
                <c:pt idx="172">
                  <c:v>0.30003830572612578</c:v>
                </c:pt>
                <c:pt idx="173">
                  <c:v>0.28210832055877622</c:v>
                </c:pt>
                <c:pt idx="174">
                  <c:v>0.28541524009981734</c:v>
                </c:pt>
                <c:pt idx="175">
                  <c:v>0.29202331191740294</c:v>
                </c:pt>
                <c:pt idx="176">
                  <c:v>0.29330688801247362</c:v>
                </c:pt>
                <c:pt idx="177">
                  <c:v>0.28863429092567272</c:v>
                </c:pt>
                <c:pt idx="178">
                  <c:v>0.29726385260552735</c:v>
                </c:pt>
                <c:pt idx="179">
                  <c:v>0.32426448584146916</c:v>
                </c:pt>
                <c:pt idx="180">
                  <c:v>0.33681811239176151</c:v>
                </c:pt>
                <c:pt idx="181">
                  <c:v>0.33847599581820975</c:v>
                </c:pt>
                <c:pt idx="182">
                  <c:v>0.34063700553355969</c:v>
                </c:pt>
                <c:pt idx="183">
                  <c:v>0.34599698795892864</c:v>
                </c:pt>
                <c:pt idx="184">
                  <c:v>0.35560072684714661</c:v>
                </c:pt>
                <c:pt idx="185">
                  <c:v>0.36777969018932866</c:v>
                </c:pt>
                <c:pt idx="186">
                  <c:v>0.36731702696943147</c:v>
                </c:pt>
                <c:pt idx="187">
                  <c:v>0.35993561878803537</c:v>
                </c:pt>
                <c:pt idx="188">
                  <c:v>0.37357742537313432</c:v>
                </c:pt>
                <c:pt idx="189">
                  <c:v>0.37740479679903238</c:v>
                </c:pt>
                <c:pt idx="190">
                  <c:v>0.38975263377732405</c:v>
                </c:pt>
                <c:pt idx="191">
                  <c:v>0.38447100548109225</c:v>
                </c:pt>
                <c:pt idx="192">
                  <c:v>0.38488725687073244</c:v>
                </c:pt>
                <c:pt idx="193">
                  <c:v>0.37628990777073801</c:v>
                </c:pt>
                <c:pt idx="194">
                  <c:v>0.36541921595545013</c:v>
                </c:pt>
                <c:pt idx="195">
                  <c:v>0.37220071945721944</c:v>
                </c:pt>
                <c:pt idx="196">
                  <c:v>0.36232900657471845</c:v>
                </c:pt>
                <c:pt idx="197">
                  <c:v>0.36309080141146066</c:v>
                </c:pt>
                <c:pt idx="198">
                  <c:v>0.37049673994017773</c:v>
                </c:pt>
                <c:pt idx="199">
                  <c:v>0.37510544252117262</c:v>
                </c:pt>
                <c:pt idx="200">
                  <c:v>0.38217841697676747</c:v>
                </c:pt>
                <c:pt idx="201">
                  <c:v>0.37580772700442155</c:v>
                </c:pt>
                <c:pt idx="202">
                  <c:v>0.37543867442583623</c:v>
                </c:pt>
                <c:pt idx="203">
                  <c:v>0.38955275216633956</c:v>
                </c:pt>
                <c:pt idx="204">
                  <c:v>0.39529341343915592</c:v>
                </c:pt>
                <c:pt idx="205">
                  <c:v>0.39142225108129813</c:v>
                </c:pt>
                <c:pt idx="206">
                  <c:v>0.38806130503420455</c:v>
                </c:pt>
                <c:pt idx="207">
                  <c:v>0.38923522928220988</c:v>
                </c:pt>
                <c:pt idx="208">
                  <c:v>0.36666067845030814</c:v>
                </c:pt>
                <c:pt idx="209">
                  <c:v>0.37400475309115189</c:v>
                </c:pt>
                <c:pt idx="210">
                  <c:v>0.34997745344962228</c:v>
                </c:pt>
                <c:pt idx="211">
                  <c:v>0.33449069003285881</c:v>
                </c:pt>
                <c:pt idx="212">
                  <c:v>0.31593895063515087</c:v>
                </c:pt>
                <c:pt idx="213">
                  <c:v>0.27707949689030964</c:v>
                </c:pt>
                <c:pt idx="214">
                  <c:v>0.27128137899652227</c:v>
                </c:pt>
                <c:pt idx="215">
                  <c:v>0.26263752989780387</c:v>
                </c:pt>
                <c:pt idx="216">
                  <c:v>0.25137791858345615</c:v>
                </c:pt>
                <c:pt idx="217">
                  <c:v>0.25221788025489755</c:v>
                </c:pt>
                <c:pt idx="218">
                  <c:v>0.27086424730029934</c:v>
                </c:pt>
                <c:pt idx="219">
                  <c:v>0.27719920893687533</c:v>
                </c:pt>
                <c:pt idx="220">
                  <c:v>0.28243619390202102</c:v>
                </c:pt>
                <c:pt idx="221">
                  <c:v>0.27528722206884826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1C-489F-8343-C1E226C17DA2}"/>
            </c:ext>
          </c:extLst>
        </c:ser>
        <c:ser>
          <c:idx val="2"/>
          <c:order val="2"/>
          <c:tx>
            <c:strRef>
              <c:f>MSCI!$H$2</c:f>
              <c:strCache>
                <c:ptCount val="1"/>
                <c:pt idx="0">
                  <c:v>COMCEC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MSCI!$A$245:$A$466</c:f>
              <c:strCache>
                <c:ptCount val="222"/>
                <c:pt idx="0">
                  <c:v>1396-01-05</c:v>
                </c:pt>
                <c:pt idx="1">
                  <c:v>1396-01-06</c:v>
                </c:pt>
                <c:pt idx="2">
                  <c:v>1396-01-07</c:v>
                </c:pt>
                <c:pt idx="3">
                  <c:v>1396-01-08</c:v>
                </c:pt>
                <c:pt idx="4">
                  <c:v>1396-01-09</c:v>
                </c:pt>
                <c:pt idx="5">
                  <c:v>1396-01-14</c:v>
                </c:pt>
                <c:pt idx="6">
                  <c:v>1396-01-15</c:v>
                </c:pt>
                <c:pt idx="7">
                  <c:v>1396-01-16</c:v>
                </c:pt>
                <c:pt idx="8">
                  <c:v>1396-01-19</c:v>
                </c:pt>
                <c:pt idx="9">
                  <c:v>1396-01-20</c:v>
                </c:pt>
                <c:pt idx="10">
                  <c:v>1396-01-21</c:v>
                </c:pt>
                <c:pt idx="11">
                  <c:v>1396-01-23</c:v>
                </c:pt>
                <c:pt idx="12">
                  <c:v>1396-01-26</c:v>
                </c:pt>
                <c:pt idx="13">
                  <c:v>1396-01-27</c:v>
                </c:pt>
                <c:pt idx="14">
                  <c:v>1396-01-28</c:v>
                </c:pt>
                <c:pt idx="15">
                  <c:v>1396-01-29</c:v>
                </c:pt>
                <c:pt idx="16">
                  <c:v>1396-01-30</c:v>
                </c:pt>
                <c:pt idx="17">
                  <c:v>1396-02-02</c:v>
                </c:pt>
                <c:pt idx="18">
                  <c:v>1396-02-03</c:v>
                </c:pt>
                <c:pt idx="19">
                  <c:v>1396-02-04</c:v>
                </c:pt>
                <c:pt idx="20">
                  <c:v>1396-02-06</c:v>
                </c:pt>
                <c:pt idx="21">
                  <c:v>1396-02-09</c:v>
                </c:pt>
                <c:pt idx="22">
                  <c:v>1396-02-10</c:v>
                </c:pt>
                <c:pt idx="23">
                  <c:v>1396-02-11</c:v>
                </c:pt>
                <c:pt idx="24">
                  <c:v>1396-02-12</c:v>
                </c:pt>
                <c:pt idx="25">
                  <c:v>1396-02-13</c:v>
                </c:pt>
                <c:pt idx="26">
                  <c:v>1396-02-16</c:v>
                </c:pt>
                <c:pt idx="27">
                  <c:v>1396-02-17</c:v>
                </c:pt>
                <c:pt idx="28">
                  <c:v>1396-02-18</c:v>
                </c:pt>
                <c:pt idx="29">
                  <c:v>1396-02-19</c:v>
                </c:pt>
                <c:pt idx="30">
                  <c:v>1396-02-20</c:v>
                </c:pt>
                <c:pt idx="31">
                  <c:v>1396-02-23</c:v>
                </c:pt>
                <c:pt idx="32">
                  <c:v>1396-02-24</c:v>
                </c:pt>
                <c:pt idx="33">
                  <c:v>1396-02-25</c:v>
                </c:pt>
                <c:pt idx="34">
                  <c:v>1396-02-26</c:v>
                </c:pt>
                <c:pt idx="35">
                  <c:v>1396-02-27</c:v>
                </c:pt>
                <c:pt idx="36">
                  <c:v>1396-02-30</c:v>
                </c:pt>
                <c:pt idx="37">
                  <c:v>1396-02-31</c:v>
                </c:pt>
                <c:pt idx="38">
                  <c:v>1396-03-01</c:v>
                </c:pt>
                <c:pt idx="39">
                  <c:v>1396-03-02</c:v>
                </c:pt>
                <c:pt idx="40">
                  <c:v>1396-03-03</c:v>
                </c:pt>
                <c:pt idx="41">
                  <c:v>1396-03-06</c:v>
                </c:pt>
                <c:pt idx="42">
                  <c:v>1396-03-07</c:v>
                </c:pt>
                <c:pt idx="43">
                  <c:v>1396-03-08</c:v>
                </c:pt>
                <c:pt idx="44">
                  <c:v>1396-03-09</c:v>
                </c:pt>
                <c:pt idx="45">
                  <c:v>1396-03-10</c:v>
                </c:pt>
                <c:pt idx="46">
                  <c:v>1396-03-13</c:v>
                </c:pt>
                <c:pt idx="47">
                  <c:v>1396-03-16</c:v>
                </c:pt>
                <c:pt idx="48">
                  <c:v>1396-03-17</c:v>
                </c:pt>
                <c:pt idx="49">
                  <c:v>1396-03-20</c:v>
                </c:pt>
                <c:pt idx="50">
                  <c:v>1396-03-21</c:v>
                </c:pt>
                <c:pt idx="51">
                  <c:v>1396-03-22</c:v>
                </c:pt>
                <c:pt idx="52">
                  <c:v>1396-03-23</c:v>
                </c:pt>
                <c:pt idx="53">
                  <c:v>1396-03-24</c:v>
                </c:pt>
                <c:pt idx="54">
                  <c:v>1396-03-27</c:v>
                </c:pt>
                <c:pt idx="55">
                  <c:v>1396-03-28</c:v>
                </c:pt>
                <c:pt idx="56">
                  <c:v>1396-03-29</c:v>
                </c:pt>
                <c:pt idx="57">
                  <c:v>1396-03-30</c:v>
                </c:pt>
                <c:pt idx="58">
                  <c:v>1396-03-31</c:v>
                </c:pt>
                <c:pt idx="59">
                  <c:v>1396-04-03</c:v>
                </c:pt>
                <c:pt idx="60">
                  <c:v>1396-04-04</c:v>
                </c:pt>
                <c:pt idx="61">
                  <c:v>1396-04-07</c:v>
                </c:pt>
                <c:pt idx="62">
                  <c:v>1396-04-10</c:v>
                </c:pt>
                <c:pt idx="63">
                  <c:v>1396-04-11</c:v>
                </c:pt>
                <c:pt idx="64">
                  <c:v>1396-04-12</c:v>
                </c:pt>
                <c:pt idx="65">
                  <c:v>1396-04-13</c:v>
                </c:pt>
                <c:pt idx="66">
                  <c:v>1396-04-14</c:v>
                </c:pt>
                <c:pt idx="67">
                  <c:v>1396-04-17</c:v>
                </c:pt>
                <c:pt idx="68">
                  <c:v>1396-04-18</c:v>
                </c:pt>
                <c:pt idx="69">
                  <c:v>1396-04-19</c:v>
                </c:pt>
                <c:pt idx="70">
                  <c:v>1396-04-20</c:v>
                </c:pt>
                <c:pt idx="71">
                  <c:v>1396-04-21</c:v>
                </c:pt>
                <c:pt idx="72">
                  <c:v>1396-04-24</c:v>
                </c:pt>
                <c:pt idx="73">
                  <c:v>1396-04-25</c:v>
                </c:pt>
                <c:pt idx="74">
                  <c:v>1396-04-26</c:v>
                </c:pt>
                <c:pt idx="75">
                  <c:v>1396-04-27</c:v>
                </c:pt>
                <c:pt idx="76">
                  <c:v>1396-04-28</c:v>
                </c:pt>
                <c:pt idx="77">
                  <c:v>1396-04-31</c:v>
                </c:pt>
                <c:pt idx="78">
                  <c:v>1396-05-01</c:v>
                </c:pt>
                <c:pt idx="79">
                  <c:v>1396-05-02</c:v>
                </c:pt>
                <c:pt idx="80">
                  <c:v>1396-05-03</c:v>
                </c:pt>
                <c:pt idx="81">
                  <c:v>1396-05-04</c:v>
                </c:pt>
                <c:pt idx="82">
                  <c:v>1396-05-07</c:v>
                </c:pt>
                <c:pt idx="83">
                  <c:v>1396-05-08</c:v>
                </c:pt>
                <c:pt idx="84">
                  <c:v>1396-05-09</c:v>
                </c:pt>
                <c:pt idx="85">
                  <c:v>1396-05-10</c:v>
                </c:pt>
                <c:pt idx="86">
                  <c:v>1396-05-11</c:v>
                </c:pt>
                <c:pt idx="87">
                  <c:v>1396-05-15</c:v>
                </c:pt>
                <c:pt idx="88">
                  <c:v>1396-05-16</c:v>
                </c:pt>
                <c:pt idx="89">
                  <c:v>1396-05-17</c:v>
                </c:pt>
                <c:pt idx="90">
                  <c:v>1396-05-18</c:v>
                </c:pt>
                <c:pt idx="91">
                  <c:v>1396-05-21</c:v>
                </c:pt>
                <c:pt idx="92">
                  <c:v>1396-05-22</c:v>
                </c:pt>
                <c:pt idx="93">
                  <c:v>1396-05-23</c:v>
                </c:pt>
                <c:pt idx="94">
                  <c:v>1396-05-24</c:v>
                </c:pt>
                <c:pt idx="95">
                  <c:v>1396-05-25</c:v>
                </c:pt>
                <c:pt idx="96">
                  <c:v>1396-05-28</c:v>
                </c:pt>
                <c:pt idx="97">
                  <c:v>1396-05-29</c:v>
                </c:pt>
                <c:pt idx="98">
                  <c:v>1396-05-30</c:v>
                </c:pt>
                <c:pt idx="99">
                  <c:v>1396-05-31</c:v>
                </c:pt>
                <c:pt idx="100">
                  <c:v>1396-06-01</c:v>
                </c:pt>
                <c:pt idx="101">
                  <c:v>1396-06-04</c:v>
                </c:pt>
                <c:pt idx="102">
                  <c:v>1396-06-05</c:v>
                </c:pt>
                <c:pt idx="103">
                  <c:v>1396-06-06</c:v>
                </c:pt>
                <c:pt idx="104">
                  <c:v>1396-06-07</c:v>
                </c:pt>
                <c:pt idx="105">
                  <c:v>1396-06-08</c:v>
                </c:pt>
                <c:pt idx="106">
                  <c:v>1396-06-11</c:v>
                </c:pt>
                <c:pt idx="107">
                  <c:v>1396-06-12</c:v>
                </c:pt>
                <c:pt idx="108">
                  <c:v>1396-06-13</c:v>
                </c:pt>
                <c:pt idx="109">
                  <c:v>1396-06-14</c:v>
                </c:pt>
                <c:pt idx="110">
                  <c:v>1396-06-15</c:v>
                </c:pt>
                <c:pt idx="111">
                  <c:v>1396-06-19</c:v>
                </c:pt>
                <c:pt idx="112">
                  <c:v>1396-06-20</c:v>
                </c:pt>
                <c:pt idx="113">
                  <c:v>1396-06-21</c:v>
                </c:pt>
                <c:pt idx="114">
                  <c:v>1396-06-22</c:v>
                </c:pt>
                <c:pt idx="115">
                  <c:v>1396-06-25</c:v>
                </c:pt>
                <c:pt idx="116">
                  <c:v>1396-06-26</c:v>
                </c:pt>
                <c:pt idx="117">
                  <c:v>1396-06-27</c:v>
                </c:pt>
                <c:pt idx="118">
                  <c:v>1396-06-28</c:v>
                </c:pt>
                <c:pt idx="119">
                  <c:v>1396-06-29</c:v>
                </c:pt>
                <c:pt idx="120">
                  <c:v>1396-07-01</c:v>
                </c:pt>
                <c:pt idx="121">
                  <c:v>1396-07-02</c:v>
                </c:pt>
                <c:pt idx="122">
                  <c:v>1396-07-03</c:v>
                </c:pt>
                <c:pt idx="123">
                  <c:v>1396-07-04</c:v>
                </c:pt>
                <c:pt idx="124">
                  <c:v>1396-07-05</c:v>
                </c:pt>
                <c:pt idx="125">
                  <c:v>1396-07-10</c:v>
                </c:pt>
                <c:pt idx="126">
                  <c:v>1396-07-11</c:v>
                </c:pt>
                <c:pt idx="127">
                  <c:v>1396-07-12</c:v>
                </c:pt>
                <c:pt idx="128">
                  <c:v>1396-07-15</c:v>
                </c:pt>
                <c:pt idx="129">
                  <c:v>1396-07-16</c:v>
                </c:pt>
                <c:pt idx="130">
                  <c:v>1396-07-17</c:v>
                </c:pt>
                <c:pt idx="131">
                  <c:v>1396-07-18</c:v>
                </c:pt>
                <c:pt idx="132">
                  <c:v>1396-07-19</c:v>
                </c:pt>
                <c:pt idx="133">
                  <c:v>1396-07-22</c:v>
                </c:pt>
                <c:pt idx="134">
                  <c:v>1396-07-23</c:v>
                </c:pt>
                <c:pt idx="135">
                  <c:v>1396-07-24</c:v>
                </c:pt>
                <c:pt idx="136">
                  <c:v>1396-07-25</c:v>
                </c:pt>
                <c:pt idx="137">
                  <c:v>1396-07-26</c:v>
                </c:pt>
                <c:pt idx="138">
                  <c:v>1396-07-29</c:v>
                </c:pt>
                <c:pt idx="139">
                  <c:v>1396-07-30</c:v>
                </c:pt>
                <c:pt idx="140">
                  <c:v>1396-08-01</c:v>
                </c:pt>
                <c:pt idx="141">
                  <c:v>1396-08-02</c:v>
                </c:pt>
                <c:pt idx="142">
                  <c:v>1396-08-03</c:v>
                </c:pt>
                <c:pt idx="143">
                  <c:v>1396-08-06</c:v>
                </c:pt>
                <c:pt idx="144">
                  <c:v>1396-08-07</c:v>
                </c:pt>
                <c:pt idx="145">
                  <c:v>1396-08-08</c:v>
                </c:pt>
                <c:pt idx="146">
                  <c:v>1396-08-09</c:v>
                </c:pt>
                <c:pt idx="147">
                  <c:v>1396-08-10</c:v>
                </c:pt>
                <c:pt idx="148">
                  <c:v>1396-08-13</c:v>
                </c:pt>
                <c:pt idx="149">
                  <c:v>1396-08-14</c:v>
                </c:pt>
                <c:pt idx="150">
                  <c:v>1396-08-15</c:v>
                </c:pt>
                <c:pt idx="151">
                  <c:v>1396-08-16</c:v>
                </c:pt>
                <c:pt idx="152">
                  <c:v>1396-08-17</c:v>
                </c:pt>
                <c:pt idx="153">
                  <c:v>1396-08-20</c:v>
                </c:pt>
                <c:pt idx="154">
                  <c:v>1396-08-21</c:v>
                </c:pt>
                <c:pt idx="155">
                  <c:v>1396-08-22</c:v>
                </c:pt>
                <c:pt idx="156">
                  <c:v>1396-08-23</c:v>
                </c:pt>
                <c:pt idx="157">
                  <c:v>1396-08-24</c:v>
                </c:pt>
                <c:pt idx="158">
                  <c:v>1396-08-27</c:v>
                </c:pt>
                <c:pt idx="159">
                  <c:v>1396-08-29</c:v>
                </c:pt>
                <c:pt idx="160">
                  <c:v>1396-08-30</c:v>
                </c:pt>
                <c:pt idx="161">
                  <c:v>1396-09-01</c:v>
                </c:pt>
                <c:pt idx="162">
                  <c:v>1396-09-04</c:v>
                </c:pt>
                <c:pt idx="163">
                  <c:v>1396-09-05</c:v>
                </c:pt>
                <c:pt idx="164">
                  <c:v>1396-09-07</c:v>
                </c:pt>
                <c:pt idx="165">
                  <c:v>1396-09-08</c:v>
                </c:pt>
                <c:pt idx="166">
                  <c:v>1396-09-11</c:v>
                </c:pt>
                <c:pt idx="167">
                  <c:v>1396-09-12</c:v>
                </c:pt>
                <c:pt idx="168">
                  <c:v>1396-09-13</c:v>
                </c:pt>
                <c:pt idx="169">
                  <c:v>1396-09-14</c:v>
                </c:pt>
                <c:pt idx="170">
                  <c:v>1396-09-18</c:v>
                </c:pt>
                <c:pt idx="171">
                  <c:v>1396-09-19</c:v>
                </c:pt>
                <c:pt idx="172">
                  <c:v>1396-09-20</c:v>
                </c:pt>
                <c:pt idx="173">
                  <c:v>1396-09-21</c:v>
                </c:pt>
                <c:pt idx="174">
                  <c:v>1396-09-22</c:v>
                </c:pt>
                <c:pt idx="175">
                  <c:v>1396-09-25</c:v>
                </c:pt>
                <c:pt idx="176">
                  <c:v>1396-09-26</c:v>
                </c:pt>
                <c:pt idx="177">
                  <c:v>1396-09-27</c:v>
                </c:pt>
                <c:pt idx="178">
                  <c:v>1396-09-28</c:v>
                </c:pt>
                <c:pt idx="179">
                  <c:v>1396-09-29</c:v>
                </c:pt>
                <c:pt idx="180">
                  <c:v>1396-10-02</c:v>
                </c:pt>
                <c:pt idx="181">
                  <c:v>1396-10-03</c:v>
                </c:pt>
                <c:pt idx="182">
                  <c:v>1396-10-04</c:v>
                </c:pt>
                <c:pt idx="183">
                  <c:v>1396-10-05</c:v>
                </c:pt>
                <c:pt idx="184">
                  <c:v>1396-10-06</c:v>
                </c:pt>
                <c:pt idx="185">
                  <c:v>1396-10-09</c:v>
                </c:pt>
                <c:pt idx="186">
                  <c:v>1396-10-10</c:v>
                </c:pt>
                <c:pt idx="187">
                  <c:v>1396-10-11</c:v>
                </c:pt>
                <c:pt idx="188">
                  <c:v>1396-10-12</c:v>
                </c:pt>
                <c:pt idx="189">
                  <c:v>1396-10-13</c:v>
                </c:pt>
                <c:pt idx="190">
                  <c:v>1396-10-16</c:v>
                </c:pt>
                <c:pt idx="191">
                  <c:v>1396-10-17</c:v>
                </c:pt>
                <c:pt idx="192">
                  <c:v>1396-10-18</c:v>
                </c:pt>
                <c:pt idx="193">
                  <c:v>1396-10-19</c:v>
                </c:pt>
                <c:pt idx="194">
                  <c:v>1396-10-20</c:v>
                </c:pt>
                <c:pt idx="195">
                  <c:v>1396-10-23</c:v>
                </c:pt>
                <c:pt idx="196">
                  <c:v>1396-10-24</c:v>
                </c:pt>
                <c:pt idx="197">
                  <c:v>1396-10-25</c:v>
                </c:pt>
                <c:pt idx="198">
                  <c:v>1396-10-26</c:v>
                </c:pt>
                <c:pt idx="199">
                  <c:v>1396-10-27</c:v>
                </c:pt>
                <c:pt idx="200">
                  <c:v>1396-10-30</c:v>
                </c:pt>
                <c:pt idx="201">
                  <c:v>1396-11-01</c:v>
                </c:pt>
                <c:pt idx="202">
                  <c:v>1396-11-02</c:v>
                </c:pt>
                <c:pt idx="203">
                  <c:v>1396-11-03</c:v>
                </c:pt>
                <c:pt idx="204">
                  <c:v>1396-11-04</c:v>
                </c:pt>
                <c:pt idx="205">
                  <c:v>1396-11-07</c:v>
                </c:pt>
                <c:pt idx="206">
                  <c:v>1396-11-08</c:v>
                </c:pt>
                <c:pt idx="207">
                  <c:v>1396-11-09</c:v>
                </c:pt>
                <c:pt idx="208">
                  <c:v>1396-11-10</c:v>
                </c:pt>
                <c:pt idx="209">
                  <c:v>1396-11-11</c:v>
                </c:pt>
                <c:pt idx="210">
                  <c:v>1396-11-14</c:v>
                </c:pt>
                <c:pt idx="211">
                  <c:v>1396-11-15</c:v>
                </c:pt>
                <c:pt idx="212">
                  <c:v>1396-11-16</c:v>
                </c:pt>
                <c:pt idx="213">
                  <c:v>1396-11-17</c:v>
                </c:pt>
                <c:pt idx="214">
                  <c:v>1396-11-18</c:v>
                </c:pt>
                <c:pt idx="215">
                  <c:v>1396-11-21</c:v>
                </c:pt>
                <c:pt idx="216">
                  <c:v>1396-11-23</c:v>
                </c:pt>
                <c:pt idx="217">
                  <c:v>1396-11-24</c:v>
                </c:pt>
                <c:pt idx="218">
                  <c:v>1396-11-25</c:v>
                </c:pt>
                <c:pt idx="219">
                  <c:v>1396-11-28</c:v>
                </c:pt>
                <c:pt idx="220">
                  <c:v>1396-11-29</c:v>
                </c:pt>
                <c:pt idx="221">
                  <c:v>1396-11-30</c:v>
                </c:pt>
              </c:strCache>
            </c:strRef>
          </c:cat>
          <c:val>
            <c:numRef>
              <c:f>MSCI!$H$245:$H$466</c:f>
              <c:numCache>
                <c:formatCode>General</c:formatCode>
                <c:ptCount val="222"/>
                <c:pt idx="0">
                  <c:v>7.1307696796405473E-2</c:v>
                </c:pt>
                <c:pt idx="1">
                  <c:v>7.0120613165397749E-2</c:v>
                </c:pt>
                <c:pt idx="2">
                  <c:v>6.8612629375508938E-2</c:v>
                </c:pt>
                <c:pt idx="3">
                  <c:v>7.0495626822157487E-2</c:v>
                </c:pt>
                <c:pt idx="4">
                  <c:v>6.9202539756509696E-2</c:v>
                </c:pt>
                <c:pt idx="5">
                  <c:v>5.3823225954373388E-2</c:v>
                </c:pt>
                <c:pt idx="6">
                  <c:v>6.2430099509621195E-2</c:v>
                </c:pt>
                <c:pt idx="7">
                  <c:v>6.8666819642037691E-2</c:v>
                </c:pt>
                <c:pt idx="8">
                  <c:v>5.7533583788706766E-2</c:v>
                </c:pt>
                <c:pt idx="9">
                  <c:v>6.629136029411753E-2</c:v>
                </c:pt>
                <c:pt idx="10">
                  <c:v>6.7462823678015704E-2</c:v>
                </c:pt>
                <c:pt idx="11">
                  <c:v>6.2988322868426261E-2</c:v>
                </c:pt>
                <c:pt idx="12">
                  <c:v>4.9663061328501179E-2</c:v>
                </c:pt>
                <c:pt idx="13">
                  <c:v>4.8394417338023299E-2</c:v>
                </c:pt>
                <c:pt idx="14">
                  <c:v>4.2168334181222233E-2</c:v>
                </c:pt>
                <c:pt idx="15">
                  <c:v>3.6112048599392432E-2</c:v>
                </c:pt>
                <c:pt idx="16">
                  <c:v>3.4054858362110085E-2</c:v>
                </c:pt>
                <c:pt idx="17">
                  <c:v>3.5928731762065125E-2</c:v>
                </c:pt>
                <c:pt idx="18">
                  <c:v>3.6931020935062175E-2</c:v>
                </c:pt>
                <c:pt idx="19">
                  <c:v>3.2225691347011365E-2</c:v>
                </c:pt>
                <c:pt idx="20">
                  <c:v>4.3981222756231064E-2</c:v>
                </c:pt>
                <c:pt idx="21">
                  <c:v>3.9020934335366242E-2</c:v>
                </c:pt>
                <c:pt idx="22">
                  <c:v>3.7380067661250127E-2</c:v>
                </c:pt>
                <c:pt idx="23">
                  <c:v>3.3071996466431219E-2</c:v>
                </c:pt>
                <c:pt idx="24">
                  <c:v>4.3749999999999956E-2</c:v>
                </c:pt>
                <c:pt idx="25">
                  <c:v>3.8116966223359805E-2</c:v>
                </c:pt>
                <c:pt idx="26">
                  <c:v>3.8083538083538038E-2</c:v>
                </c:pt>
                <c:pt idx="27">
                  <c:v>3.807234304243301E-2</c:v>
                </c:pt>
                <c:pt idx="28">
                  <c:v>4.8187345192524322E-2</c:v>
                </c:pt>
                <c:pt idx="29">
                  <c:v>6.5079997722484739E-2</c:v>
                </c:pt>
                <c:pt idx="30">
                  <c:v>7.4167478649624474E-2</c:v>
                </c:pt>
                <c:pt idx="31">
                  <c:v>7.5547857950560404E-2</c:v>
                </c:pt>
                <c:pt idx="32">
                  <c:v>7.6007326007325959E-2</c:v>
                </c:pt>
                <c:pt idx="33">
                  <c:v>8.7371935075399865E-2</c:v>
                </c:pt>
                <c:pt idx="34">
                  <c:v>8.8345539472925338E-2</c:v>
                </c:pt>
                <c:pt idx="35">
                  <c:v>8.7475493022719508E-2</c:v>
                </c:pt>
                <c:pt idx="36">
                  <c:v>9.8059407089400752E-2</c:v>
                </c:pt>
                <c:pt idx="37">
                  <c:v>0.1016160911521915</c:v>
                </c:pt>
                <c:pt idx="38">
                  <c:v>0.10826874890740612</c:v>
                </c:pt>
                <c:pt idx="39">
                  <c:v>0.10262515971657571</c:v>
                </c:pt>
                <c:pt idx="40">
                  <c:v>0.10153792380286619</c:v>
                </c:pt>
                <c:pt idx="41">
                  <c:v>0.11454095170705814</c:v>
                </c:pt>
                <c:pt idx="42">
                  <c:v>0.12353605612032581</c:v>
                </c:pt>
                <c:pt idx="43">
                  <c:v>0.12251439425416999</c:v>
                </c:pt>
                <c:pt idx="44">
                  <c:v>0.11359097850346522</c:v>
                </c:pt>
                <c:pt idx="45">
                  <c:v>0.11287413295009618</c:v>
                </c:pt>
                <c:pt idx="46">
                  <c:v>0.11377895045441222</c:v>
                </c:pt>
                <c:pt idx="47">
                  <c:v>0.12392152227869047</c:v>
                </c:pt>
                <c:pt idx="48">
                  <c:v>0.12430514488468369</c:v>
                </c:pt>
                <c:pt idx="49">
                  <c:v>0.11858540034171927</c:v>
                </c:pt>
                <c:pt idx="50">
                  <c:v>0.11288998357963864</c:v>
                </c:pt>
                <c:pt idx="51">
                  <c:v>9.9618188129121821E-2</c:v>
                </c:pt>
                <c:pt idx="52">
                  <c:v>8.9147951311503437E-2</c:v>
                </c:pt>
                <c:pt idx="53">
                  <c:v>9.1842555618938837E-2</c:v>
                </c:pt>
                <c:pt idx="54">
                  <c:v>9.9449103174489073E-2</c:v>
                </c:pt>
                <c:pt idx="55">
                  <c:v>0.10201373261785252</c:v>
                </c:pt>
                <c:pt idx="56">
                  <c:v>0.11298911785135446</c:v>
                </c:pt>
                <c:pt idx="57">
                  <c:v>0.10970390932222984</c:v>
                </c:pt>
                <c:pt idx="58">
                  <c:v>0.11441581647357202</c:v>
                </c:pt>
                <c:pt idx="59">
                  <c:v>0.11732524548713341</c:v>
                </c:pt>
                <c:pt idx="60">
                  <c:v>0.11829533473906251</c:v>
                </c:pt>
                <c:pt idx="61">
                  <c:v>0.11671453187823078</c:v>
                </c:pt>
                <c:pt idx="62">
                  <c:v>0.11393856029344351</c:v>
                </c:pt>
                <c:pt idx="63">
                  <c:v>0.11344104503265728</c:v>
                </c:pt>
                <c:pt idx="64">
                  <c:v>0.1298023395364305</c:v>
                </c:pt>
                <c:pt idx="65">
                  <c:v>0.12149695387293291</c:v>
                </c:pt>
                <c:pt idx="66">
                  <c:v>0.11028307336799537</c:v>
                </c:pt>
                <c:pt idx="67">
                  <c:v>9.3061107938321008E-2</c:v>
                </c:pt>
                <c:pt idx="68">
                  <c:v>8.7495199214804975E-2</c:v>
                </c:pt>
                <c:pt idx="69">
                  <c:v>8.8196851736091375E-2</c:v>
                </c:pt>
                <c:pt idx="70">
                  <c:v>8.9203740436384349E-2</c:v>
                </c:pt>
                <c:pt idx="71">
                  <c:v>0.10316783256554629</c:v>
                </c:pt>
                <c:pt idx="72">
                  <c:v>0.1084728497774945</c:v>
                </c:pt>
                <c:pt idx="73">
                  <c:v>0.11018782014797956</c:v>
                </c:pt>
                <c:pt idx="74">
                  <c:v>9.6779622980251334E-2</c:v>
                </c:pt>
                <c:pt idx="75">
                  <c:v>9.206703910614511E-2</c:v>
                </c:pt>
                <c:pt idx="76">
                  <c:v>8.1557150745444673E-2</c:v>
                </c:pt>
                <c:pt idx="77">
                  <c:v>8.5096716459007293E-2</c:v>
                </c:pt>
                <c:pt idx="78">
                  <c:v>7.8514442916093552E-2</c:v>
                </c:pt>
                <c:pt idx="79">
                  <c:v>8.7086092715231711E-2</c:v>
                </c:pt>
                <c:pt idx="80">
                  <c:v>9.3245268357662336E-2</c:v>
                </c:pt>
                <c:pt idx="81">
                  <c:v>9.4113069097782054E-2</c:v>
                </c:pt>
                <c:pt idx="82">
                  <c:v>0.10008412787436893</c:v>
                </c:pt>
                <c:pt idx="83">
                  <c:v>0.10209821679698483</c:v>
                </c:pt>
                <c:pt idx="84">
                  <c:v>9.3020658849804594E-2</c:v>
                </c:pt>
                <c:pt idx="85">
                  <c:v>8.9740724184175225E-2</c:v>
                </c:pt>
                <c:pt idx="86">
                  <c:v>8.5906263882718825E-2</c:v>
                </c:pt>
                <c:pt idx="87">
                  <c:v>9.8591549295774517E-2</c:v>
                </c:pt>
                <c:pt idx="88">
                  <c:v>8.1848767304616432E-2</c:v>
                </c:pt>
                <c:pt idx="89">
                  <c:v>9.4890917186108537E-2</c:v>
                </c:pt>
                <c:pt idx="90">
                  <c:v>9.952447552447552E-2</c:v>
                </c:pt>
                <c:pt idx="91">
                  <c:v>7.997898201025988E-2</c:v>
                </c:pt>
                <c:pt idx="92">
                  <c:v>7.3561824994489822E-2</c:v>
                </c:pt>
                <c:pt idx="93">
                  <c:v>7.2168905950096063E-2</c:v>
                </c:pt>
                <c:pt idx="94">
                  <c:v>6.6838046272493568E-2</c:v>
                </c:pt>
                <c:pt idx="95">
                  <c:v>6.6506628839543946E-2</c:v>
                </c:pt>
                <c:pt idx="96">
                  <c:v>7.4624419557497879E-2</c:v>
                </c:pt>
                <c:pt idx="97">
                  <c:v>7.7335082253921383E-2</c:v>
                </c:pt>
                <c:pt idx="98">
                  <c:v>7.7402427025254239E-2</c:v>
                </c:pt>
                <c:pt idx="99">
                  <c:v>7.7103058004135416E-2</c:v>
                </c:pt>
                <c:pt idx="100">
                  <c:v>8.6792246194283162E-2</c:v>
                </c:pt>
                <c:pt idx="101">
                  <c:v>9.1274152513236562E-2</c:v>
                </c:pt>
                <c:pt idx="102">
                  <c:v>9.2777257451380102E-2</c:v>
                </c:pt>
                <c:pt idx="103">
                  <c:v>9.8540952802033788E-2</c:v>
                </c:pt>
                <c:pt idx="104">
                  <c:v>0.10187905326755731</c:v>
                </c:pt>
                <c:pt idx="105">
                  <c:v>0.1072645038807305</c:v>
                </c:pt>
                <c:pt idx="106">
                  <c:v>0.10216411682892912</c:v>
                </c:pt>
                <c:pt idx="107">
                  <c:v>0.10047230093904536</c:v>
                </c:pt>
                <c:pt idx="108">
                  <c:v>0.10627479465832268</c:v>
                </c:pt>
                <c:pt idx="109">
                  <c:v>0.10452418096723881</c:v>
                </c:pt>
                <c:pt idx="110">
                  <c:v>0.11085011185682325</c:v>
                </c:pt>
                <c:pt idx="111">
                  <c:v>0.12784735647642265</c:v>
                </c:pt>
                <c:pt idx="112">
                  <c:v>0.12919143209599637</c:v>
                </c:pt>
                <c:pt idx="113">
                  <c:v>0.11837780625034822</c:v>
                </c:pt>
                <c:pt idx="114">
                  <c:v>0.11091989118969647</c:v>
                </c:pt>
                <c:pt idx="115">
                  <c:v>0.11536962814517948</c:v>
                </c:pt>
                <c:pt idx="116">
                  <c:v>0.12426035502958577</c:v>
                </c:pt>
                <c:pt idx="117">
                  <c:v>0.12321475428271333</c:v>
                </c:pt>
                <c:pt idx="118">
                  <c:v>0.12596778751059623</c:v>
                </c:pt>
                <c:pt idx="119">
                  <c:v>0.13333712724789448</c:v>
                </c:pt>
                <c:pt idx="120">
                  <c:v>0.13009057841808724</c:v>
                </c:pt>
                <c:pt idx="121">
                  <c:v>0.12900462566386817</c:v>
                </c:pt>
                <c:pt idx="122">
                  <c:v>0.12394705174488574</c:v>
                </c:pt>
                <c:pt idx="123">
                  <c:v>0.12776694575065939</c:v>
                </c:pt>
                <c:pt idx="124">
                  <c:v>0.10877689694224246</c:v>
                </c:pt>
                <c:pt idx="125">
                  <c:v>0.10589827450095868</c:v>
                </c:pt>
                <c:pt idx="126">
                  <c:v>0.11384092838947057</c:v>
                </c:pt>
                <c:pt idx="127">
                  <c:v>0.12227843783753056</c:v>
                </c:pt>
                <c:pt idx="128">
                  <c:v>0.12819078758676072</c:v>
                </c:pt>
                <c:pt idx="129">
                  <c:v>0.13173738945063818</c:v>
                </c:pt>
                <c:pt idx="130">
                  <c:v>0.12653626449714395</c:v>
                </c:pt>
                <c:pt idx="131">
                  <c:v>0.12639576378496598</c:v>
                </c:pt>
                <c:pt idx="132">
                  <c:v>0.11439367914805909</c:v>
                </c:pt>
                <c:pt idx="133">
                  <c:v>0.11984713156990723</c:v>
                </c:pt>
                <c:pt idx="134">
                  <c:v>0.12601661062735281</c:v>
                </c:pt>
                <c:pt idx="135">
                  <c:v>0.13115791896869267</c:v>
                </c:pt>
                <c:pt idx="136">
                  <c:v>0.12609195402298856</c:v>
                </c:pt>
                <c:pt idx="137">
                  <c:v>0.12530571140843039</c:v>
                </c:pt>
                <c:pt idx="138">
                  <c:v>0.12443158924768327</c:v>
                </c:pt>
                <c:pt idx="139">
                  <c:v>0.12943898207056104</c:v>
                </c:pt>
                <c:pt idx="140">
                  <c:v>0.11670599067733201</c:v>
                </c:pt>
                <c:pt idx="141">
                  <c:v>0.11030296088425628</c:v>
                </c:pt>
                <c:pt idx="142">
                  <c:v>0.11333085989896974</c:v>
                </c:pt>
                <c:pt idx="143">
                  <c:v>0.10948457722789229</c:v>
                </c:pt>
                <c:pt idx="144">
                  <c:v>0.10414537194775697</c:v>
                </c:pt>
                <c:pt idx="145">
                  <c:v>0.10248148776213895</c:v>
                </c:pt>
                <c:pt idx="146">
                  <c:v>0.10756836491546573</c:v>
                </c:pt>
                <c:pt idx="147">
                  <c:v>0.11378658441244616</c:v>
                </c:pt>
                <c:pt idx="148">
                  <c:v>0.11399715504978669</c:v>
                </c:pt>
                <c:pt idx="149">
                  <c:v>0.1129114787651373</c:v>
                </c:pt>
                <c:pt idx="150">
                  <c:v>0.11481102003642984</c:v>
                </c:pt>
                <c:pt idx="151">
                  <c:v>0.1139798488664987</c:v>
                </c:pt>
                <c:pt idx="152">
                  <c:v>0.1143546718767956</c:v>
                </c:pt>
                <c:pt idx="153">
                  <c:v>0.1130897583429229</c:v>
                </c:pt>
                <c:pt idx="154">
                  <c:v>0.1086258316127553</c:v>
                </c:pt>
                <c:pt idx="155">
                  <c:v>9.4190190643208549E-2</c:v>
                </c:pt>
                <c:pt idx="156">
                  <c:v>0.10343059038067026</c:v>
                </c:pt>
                <c:pt idx="157">
                  <c:v>0.11255830072343453</c:v>
                </c:pt>
                <c:pt idx="158">
                  <c:v>0.11579924572091671</c:v>
                </c:pt>
                <c:pt idx="159">
                  <c:v>0.1338684925038367</c:v>
                </c:pt>
                <c:pt idx="160">
                  <c:v>0.1337034193586486</c:v>
                </c:pt>
                <c:pt idx="161">
                  <c:v>0.12651869158878526</c:v>
                </c:pt>
                <c:pt idx="162">
                  <c:v>9.4338555511566113E-2</c:v>
                </c:pt>
                <c:pt idx="163">
                  <c:v>0.1441904424360565</c:v>
                </c:pt>
                <c:pt idx="164">
                  <c:v>0.14283180608926993</c:v>
                </c:pt>
                <c:pt idx="165">
                  <c:v>0.13753077734787178</c:v>
                </c:pt>
                <c:pt idx="166">
                  <c:v>0.13982957304958266</c:v>
                </c:pt>
                <c:pt idx="167">
                  <c:v>0.14060012969404001</c:v>
                </c:pt>
                <c:pt idx="168">
                  <c:v>0.14595103578154434</c:v>
                </c:pt>
                <c:pt idx="169">
                  <c:v>0.12643291409476953</c:v>
                </c:pt>
                <c:pt idx="170">
                  <c:v>0.12423839528296421</c:v>
                </c:pt>
                <c:pt idx="171">
                  <c:v>0.12377981863339693</c:v>
                </c:pt>
                <c:pt idx="172">
                  <c:v>0.11554104370739537</c:v>
                </c:pt>
                <c:pt idx="173">
                  <c:v>0.11903945111492287</c:v>
                </c:pt>
                <c:pt idx="174">
                  <c:v>0.1166609842027504</c:v>
                </c:pt>
                <c:pt idx="175">
                  <c:v>0.11778382669842347</c:v>
                </c:pt>
                <c:pt idx="176">
                  <c:v>0.11575435421850266</c:v>
                </c:pt>
                <c:pt idx="177">
                  <c:v>0.1243344284581398</c:v>
                </c:pt>
                <c:pt idx="178">
                  <c:v>0.12755914467697904</c:v>
                </c:pt>
                <c:pt idx="179">
                  <c:v>0.12928820138135744</c:v>
                </c:pt>
                <c:pt idx="180">
                  <c:v>0.14358797493820763</c:v>
                </c:pt>
                <c:pt idx="181">
                  <c:v>0.14756174794173527</c:v>
                </c:pt>
                <c:pt idx="182">
                  <c:v>0.14911522277941103</c:v>
                </c:pt>
                <c:pt idx="183">
                  <c:v>0.14802318539666071</c:v>
                </c:pt>
                <c:pt idx="184">
                  <c:v>0.15361984424574548</c:v>
                </c:pt>
                <c:pt idx="185">
                  <c:v>0.16835172453636837</c:v>
                </c:pt>
                <c:pt idx="186">
                  <c:v>0.17031826568265673</c:v>
                </c:pt>
                <c:pt idx="187">
                  <c:v>0.16347477064220173</c:v>
                </c:pt>
                <c:pt idx="188">
                  <c:v>0.16200958029197077</c:v>
                </c:pt>
                <c:pt idx="189">
                  <c:v>0.16023451730418947</c:v>
                </c:pt>
                <c:pt idx="190">
                  <c:v>0.17644632800500615</c:v>
                </c:pt>
                <c:pt idx="191">
                  <c:v>0.18418053339411911</c:v>
                </c:pt>
                <c:pt idx="192">
                  <c:v>0.18190070921985813</c:v>
                </c:pt>
                <c:pt idx="193">
                  <c:v>0.16870064608758084</c:v>
                </c:pt>
                <c:pt idx="194">
                  <c:v>0.16634842188026511</c:v>
                </c:pt>
                <c:pt idx="195">
                  <c:v>0.17763826185101594</c:v>
                </c:pt>
                <c:pt idx="196">
                  <c:v>0.18600692277137831</c:v>
                </c:pt>
                <c:pt idx="197">
                  <c:v>0.18006517047297965</c:v>
                </c:pt>
                <c:pt idx="198">
                  <c:v>0.18714800630772688</c:v>
                </c:pt>
                <c:pt idx="199">
                  <c:v>0.20136131593874085</c:v>
                </c:pt>
                <c:pt idx="200">
                  <c:v>0.21071911632101004</c:v>
                </c:pt>
                <c:pt idx="201">
                  <c:v>0.18985490945900363</c:v>
                </c:pt>
                <c:pt idx="202">
                  <c:v>0.18688414137727749</c:v>
                </c:pt>
                <c:pt idx="203">
                  <c:v>0.19410774410774412</c:v>
                </c:pt>
                <c:pt idx="204">
                  <c:v>0.18949249064820495</c:v>
                </c:pt>
                <c:pt idx="205">
                  <c:v>0.18362330847832076</c:v>
                </c:pt>
                <c:pt idx="206">
                  <c:v>0.19124500665778954</c:v>
                </c:pt>
                <c:pt idx="207">
                  <c:v>0.18634254449754128</c:v>
                </c:pt>
                <c:pt idx="208">
                  <c:v>0.17671817023868863</c:v>
                </c:pt>
                <c:pt idx="209">
                  <c:v>0.17688770705224099</c:v>
                </c:pt>
                <c:pt idx="210">
                  <c:v>0.18006193159627304</c:v>
                </c:pt>
                <c:pt idx="211">
                  <c:v>0.17510572000890279</c:v>
                </c:pt>
                <c:pt idx="212">
                  <c:v>0.161009670000831</c:v>
                </c:pt>
                <c:pt idx="213">
                  <c:v>0.1383508577753183</c:v>
                </c:pt>
                <c:pt idx="214">
                  <c:v>0.14241588527302818</c:v>
                </c:pt>
                <c:pt idx="215">
                  <c:v>0.14604089322325042</c:v>
                </c:pt>
                <c:pt idx="216">
                  <c:v>0.14387732506643047</c:v>
                </c:pt>
                <c:pt idx="217">
                  <c:v>0.14590737488418393</c:v>
                </c:pt>
                <c:pt idx="218">
                  <c:v>0.14848199966819653</c:v>
                </c:pt>
                <c:pt idx="219">
                  <c:v>0.15152558242000347</c:v>
                </c:pt>
                <c:pt idx="220">
                  <c:v>0.15786274726489125</c:v>
                </c:pt>
                <c:pt idx="221">
                  <c:v>0.1634095175002761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1C-489F-8343-C1E226C17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9271552"/>
        <c:axId val="199273088"/>
      </c:lineChart>
      <c:catAx>
        <c:axId val="199271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900" b="0" i="0" u="none" strike="noStrike" kern="1200" cap="none" spc="0" normalizeH="0" baseline="0">
                <a:solidFill>
                  <a:sysClr val="windowText" lastClr="000000"/>
                </a:solidFill>
                <a:latin typeface="IPT.Mitra" panose="00000400000000000000" pitchFamily="2" charset="2"/>
                <a:ea typeface="+mn-ea"/>
                <a:cs typeface="B Mitra" panose="00000400000000000000" pitchFamily="2" charset="-78"/>
              </a:defRPr>
            </a:pPr>
            <a:endParaRPr lang="en-US"/>
          </a:p>
        </c:txPr>
        <c:crossAx val="199273088"/>
        <c:crosses val="autoZero"/>
        <c:auto val="1"/>
        <c:lblAlgn val="ctr"/>
        <c:lblOffset val="100"/>
        <c:noMultiLvlLbl val="0"/>
      </c:catAx>
      <c:valAx>
        <c:axId val="1992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IPT.Mitra" panose="00000400000000000000" pitchFamily="2" charset="2"/>
                <a:ea typeface="+mn-ea"/>
                <a:cs typeface="+mn-cs"/>
              </a:defRPr>
            </a:pPr>
            <a:endParaRPr lang="en-US"/>
          </a:p>
        </c:txPr>
        <c:crossAx val="199271552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253319981035009"/>
          <c:y val="0.93343148674463028"/>
          <c:w val="0.41043145352469657"/>
          <c:h val="6.65685193259637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B Mitra" panose="00000400000000000000" pitchFamily="2" charset="-78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B Mitra" panose="00000400000000000000" pitchFamily="2" charset="-78"/>
              </a:defRPr>
            </a:pPr>
            <a:r>
              <a:rPr lang="fa-IR" sz="1100" b="1">
                <a:solidFill>
                  <a:sysClr val="windowText" lastClr="000000"/>
                </a:solidFill>
                <a:cs typeface="B Mitra" panose="00000400000000000000" pitchFamily="2" charset="-78"/>
              </a:rPr>
              <a:t>نمودار21- نسبت حجم معاملات برخط و غیربرخط</a:t>
            </a:r>
          </a:p>
        </c:rich>
      </c:tx>
      <c:layout>
        <c:manualLayout>
          <c:xMode val="edge"/>
          <c:yMode val="edge"/>
          <c:x val="0.20586811919644113"/>
          <c:y val="8.5733745307153067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6095825945618147"/>
          <c:y val="0.10047030661053485"/>
          <c:w val="0.66349722883187123"/>
          <c:h val="0.79317861713484539"/>
        </c:manualLayout>
      </c:layout>
      <c:doughnutChart>
        <c:varyColors val="1"/>
        <c:ser>
          <c:idx val="0"/>
          <c:order val="0"/>
          <c:tx>
            <c:strRef>
              <c:f>'بیشترین حجم مناطق-حقیقی و حقوقی'!$L$5</c:f>
              <c:strCache>
                <c:ptCount val="1"/>
                <c:pt idx="0">
                  <c:v>دی 96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78F-4F8D-A074-BC2BB5A49290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78F-4F8D-A074-BC2BB5A49290}"/>
              </c:ext>
            </c:extLst>
          </c:dPt>
          <c:dLbls>
            <c:dLbl>
              <c:idx val="0"/>
              <c:layout>
                <c:manualLayout>
                  <c:x val="0"/>
                  <c:y val="-5.363984674329509E-2"/>
                </c:manualLayout>
              </c:layout>
              <c:showLegendKey val="0"/>
              <c:showVal val="0"/>
              <c:showCatName val="0"/>
              <c:showSerName val="1"/>
              <c:showPercent val="1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78F-4F8D-A074-BC2BB5A49290}"/>
                </c:ext>
              </c:extLst>
            </c:dLbl>
            <c:dLbl>
              <c:idx val="1"/>
              <c:layout>
                <c:manualLayout>
                  <c:x val="0"/>
                  <c:y val="9.5785440613026823E-2"/>
                </c:manualLayout>
              </c:layout>
              <c:showLegendKey val="0"/>
              <c:showVal val="0"/>
              <c:showCatName val="0"/>
              <c:showSerName val="1"/>
              <c:showPercent val="1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78F-4F8D-A074-BC2BB5A492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B Mitra" panose="00000400000000000000" pitchFamily="2" charset="-78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1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'بیشترین حجم مناطق-حقیقی و حقوقی'!$K$6:$K$7</c:f>
              <c:strCache>
                <c:ptCount val="2"/>
                <c:pt idx="0">
                  <c:v>معاملات غیر برخط</c:v>
                </c:pt>
                <c:pt idx="1">
                  <c:v>معاملات برخط</c:v>
                </c:pt>
              </c:strCache>
            </c:strRef>
          </c:cat>
          <c:val>
            <c:numRef>
              <c:f>'بیشترین حجم مناطق-حقیقی و حقوقی'!$L$6:$L$7</c:f>
              <c:numCache>
                <c:formatCode>#,##0</c:formatCode>
                <c:ptCount val="2"/>
                <c:pt idx="0">
                  <c:v>19921233076.5</c:v>
                </c:pt>
                <c:pt idx="1">
                  <c:v>12028887741.5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78F-4F8D-A074-BC2BB5A49290}"/>
            </c:ext>
          </c:extLst>
        </c:ser>
        <c:ser>
          <c:idx val="1"/>
          <c:order val="1"/>
          <c:tx>
            <c:strRef>
              <c:f>'بیشترین حجم مناطق-حقیقی و حقوقی'!$M$5</c:f>
              <c:strCache>
                <c:ptCount val="1"/>
                <c:pt idx="0">
                  <c:v>بهمن 96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478F-4F8D-A074-BC2BB5A49290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478F-4F8D-A074-BC2BB5A49290}"/>
              </c:ext>
            </c:extLst>
          </c:dPt>
          <c:dLbls>
            <c:dLbl>
              <c:idx val="0"/>
              <c:layout>
                <c:manualLayout>
                  <c:x val="-1.6307718515937791E-2"/>
                  <c:y val="6.1302681992337023E-2"/>
                </c:manualLayout>
              </c:layout>
              <c:showLegendKey val="0"/>
              <c:showVal val="0"/>
              <c:showCatName val="0"/>
              <c:showSerName val="1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78F-4F8D-A074-BC2BB5A49290}"/>
                </c:ext>
              </c:extLst>
            </c:dLbl>
            <c:dLbl>
              <c:idx val="1"/>
              <c:layout>
                <c:manualLayout>
                  <c:x val="-1.6307718515937666E-2"/>
                  <c:y val="-5.7471264367816091E-2"/>
                </c:manualLayout>
              </c:layout>
              <c:showLegendKey val="0"/>
              <c:showVal val="0"/>
              <c:showCatName val="0"/>
              <c:showSerName val="1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478F-4F8D-A074-BC2BB5A492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B Mitra" panose="00000400000000000000" pitchFamily="2" charset="-78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'بیشترین حجم مناطق-حقیقی و حقوقی'!$K$6:$K$7</c:f>
              <c:strCache>
                <c:ptCount val="2"/>
                <c:pt idx="0">
                  <c:v>معاملات غیر برخط</c:v>
                </c:pt>
                <c:pt idx="1">
                  <c:v>معاملات برخط</c:v>
                </c:pt>
              </c:strCache>
            </c:strRef>
          </c:cat>
          <c:val>
            <c:numRef>
              <c:f>'بیشترین حجم مناطق-حقیقی و حقوقی'!$M$6:$M$7</c:f>
              <c:numCache>
                <c:formatCode>#,##0</c:formatCode>
                <c:ptCount val="2"/>
                <c:pt idx="0">
                  <c:v>18372837622.5</c:v>
                </c:pt>
                <c:pt idx="1">
                  <c:v>11484304126.5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78F-4F8D-A074-BC2BB5A4929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4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334996637321911"/>
          <c:y val="0.90682315027077309"/>
          <c:w val="0.50454543382386285"/>
          <c:h val="7.62992125984252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B Mitra" panose="00000400000000000000" pitchFamily="2" charset="-78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1" i="0" u="none" strike="noStrike" kern="1200" cap="none" spc="0" normalizeH="0" baseline="0">
                <a:solidFill>
                  <a:sysClr val="windowText" lastClr="000000"/>
                </a:solidFill>
                <a:latin typeface="+mj-lt"/>
                <a:ea typeface="+mj-ea"/>
                <a:cs typeface="B Mitra" panose="00000400000000000000" pitchFamily="2" charset="-78"/>
              </a:defRPr>
            </a:pPr>
            <a:r>
              <a:rPr lang="fa-IR" sz="1100" b="1" i="0" baseline="0">
                <a:effectLst/>
                <a:cs typeface="B Mitra" panose="00000400000000000000" pitchFamily="2" charset="-78"/>
              </a:rPr>
              <a:t>ن</a:t>
            </a:r>
            <a:r>
              <a:rPr lang="fa-IR" sz="1100" b="1" i="0" baseline="0">
                <a:effectLst/>
              </a:rPr>
              <a:t>مودار15- مقایسه ارزش معاملات حقیقی و حقوقی از  ابتدای سال 96 تا پایان بهمن‌ماه 96</a:t>
            </a:r>
            <a:endParaRPr lang="fa-IR" sz="1100">
              <a:effectLst/>
            </a:endParaRPr>
          </a:p>
        </c:rich>
      </c:tx>
      <c:layout>
        <c:manualLayout>
          <c:xMode val="edge"/>
          <c:yMode val="edge"/>
          <c:x val="0.15200638695941665"/>
          <c:y val="8.0960592304005537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127951695860311E-2"/>
          <c:y val="0.10594745383546909"/>
          <c:w val="0.86297129719802723"/>
          <c:h val="0.758930625031320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'آمار معاملات حقیقی و حقوقی'!$C$2</c:f>
              <c:strCache>
                <c:ptCount val="1"/>
                <c:pt idx="0">
                  <c:v>حقوقی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IPT.Mitra" panose="00000400000000000000" pitchFamily="2" charset="2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'آمار معاملات حقیقی و حقوقی'!$B$15:$B$25</c:f>
              <c:strCache>
                <c:ptCount val="11"/>
                <c:pt idx="0">
                  <c:v>1396/01</c:v>
                </c:pt>
                <c:pt idx="1">
                  <c:v>1396/02</c:v>
                </c:pt>
                <c:pt idx="2">
                  <c:v>1396/03</c:v>
                </c:pt>
                <c:pt idx="3">
                  <c:v>1396/04</c:v>
                </c:pt>
                <c:pt idx="4">
                  <c:v>1396/05</c:v>
                </c:pt>
                <c:pt idx="5">
                  <c:v>1396/06</c:v>
                </c:pt>
                <c:pt idx="6">
                  <c:v>1396/07</c:v>
                </c:pt>
                <c:pt idx="7">
                  <c:v>1396/08</c:v>
                </c:pt>
                <c:pt idx="8">
                  <c:v>1396/09</c:v>
                </c:pt>
                <c:pt idx="9">
                  <c:v>1396/10</c:v>
                </c:pt>
                <c:pt idx="10">
                  <c:v>1396/11</c:v>
                </c:pt>
              </c:strCache>
            </c:strRef>
          </c:cat>
          <c:val>
            <c:numRef>
              <c:f>'آمار معاملات حقیقی و حقوقی'!$D$15:$D$25</c:f>
              <c:numCache>
                <c:formatCode>0.00%</c:formatCode>
                <c:ptCount val="11"/>
                <c:pt idx="0">
                  <c:v>0.50163407079454536</c:v>
                </c:pt>
                <c:pt idx="1">
                  <c:v>0.66341053146838713</c:v>
                </c:pt>
                <c:pt idx="2">
                  <c:v>0.64219285569555606</c:v>
                </c:pt>
                <c:pt idx="3">
                  <c:v>0.65143958933210655</c:v>
                </c:pt>
                <c:pt idx="4">
                  <c:v>0.66165453334511526</c:v>
                </c:pt>
                <c:pt idx="5">
                  <c:v>0.6997678649364556</c:v>
                </c:pt>
                <c:pt idx="6">
                  <c:v>0.70058891266264822</c:v>
                </c:pt>
                <c:pt idx="7">
                  <c:v>0.71114232893294105</c:v>
                </c:pt>
                <c:pt idx="8">
                  <c:v>0.69870185413345354</c:v>
                </c:pt>
                <c:pt idx="9">
                  <c:v>0.64814483968926295</c:v>
                </c:pt>
                <c:pt idx="10">
                  <c:v>0.69979699182512001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6B-4359-9BF5-2DE0D7C1E8D9}"/>
            </c:ext>
          </c:extLst>
        </c:ser>
        <c:ser>
          <c:idx val="1"/>
          <c:order val="1"/>
          <c:tx>
            <c:strRef>
              <c:f>'آمار معاملات حقیقی و حقوقی'!$E$2</c:f>
              <c:strCache>
                <c:ptCount val="1"/>
                <c:pt idx="0">
                  <c:v>حقیقی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8.385744234800761E-3"/>
                  <c:y val="-2.2662889518413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E6B-4359-9BF5-2DE0D7C1E8D9}"/>
                </c:ext>
              </c:extLst>
            </c:dLbl>
            <c:dLbl>
              <c:idx val="7"/>
              <c:layout>
                <c:manualLayout>
                  <c:x val="8.3857442348009154E-3"/>
                  <c:y val="-2.26628895184135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E6B-4359-9BF5-2DE0D7C1E8D9}"/>
                </c:ext>
              </c:extLst>
            </c:dLbl>
            <c:dLbl>
              <c:idx val="9"/>
              <c:layout>
                <c:manualLayout>
                  <c:x val="1.0482180293501049E-2"/>
                  <c:y val="-7.55429650613793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E6B-4359-9BF5-2DE0D7C1E8D9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IPT.Mitra" panose="00000400000000000000" pitchFamily="2" charset="2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'آمار معاملات حقیقی و حقوقی'!$B$15:$B$25</c:f>
              <c:strCache>
                <c:ptCount val="11"/>
                <c:pt idx="0">
                  <c:v>1396/01</c:v>
                </c:pt>
                <c:pt idx="1">
                  <c:v>1396/02</c:v>
                </c:pt>
                <c:pt idx="2">
                  <c:v>1396/03</c:v>
                </c:pt>
                <c:pt idx="3">
                  <c:v>1396/04</c:v>
                </c:pt>
                <c:pt idx="4">
                  <c:v>1396/05</c:v>
                </c:pt>
                <c:pt idx="5">
                  <c:v>1396/06</c:v>
                </c:pt>
                <c:pt idx="6">
                  <c:v>1396/07</c:v>
                </c:pt>
                <c:pt idx="7">
                  <c:v>1396/08</c:v>
                </c:pt>
                <c:pt idx="8">
                  <c:v>1396/09</c:v>
                </c:pt>
                <c:pt idx="9">
                  <c:v>1396/10</c:v>
                </c:pt>
                <c:pt idx="10">
                  <c:v>1396/11</c:v>
                </c:pt>
              </c:strCache>
            </c:strRef>
          </c:cat>
          <c:val>
            <c:numRef>
              <c:f>'آمار معاملات حقیقی و حقوقی'!$F$15:$F$25</c:f>
              <c:numCache>
                <c:formatCode>0.00%</c:formatCode>
                <c:ptCount val="11"/>
                <c:pt idx="0">
                  <c:v>0.49836592920545464</c:v>
                </c:pt>
                <c:pt idx="1">
                  <c:v>0.33658946853161287</c:v>
                </c:pt>
                <c:pt idx="2">
                  <c:v>0.35780714430444388</c:v>
                </c:pt>
                <c:pt idx="3">
                  <c:v>0.34856041066789345</c:v>
                </c:pt>
                <c:pt idx="4">
                  <c:v>0.3383454666548848</c:v>
                </c:pt>
                <c:pt idx="5">
                  <c:v>0.3002321350635444</c:v>
                </c:pt>
                <c:pt idx="6">
                  <c:v>0.29941108733735172</c:v>
                </c:pt>
                <c:pt idx="7">
                  <c:v>0.28885767106705901</c:v>
                </c:pt>
                <c:pt idx="8">
                  <c:v>0.30129814586654646</c:v>
                </c:pt>
                <c:pt idx="9">
                  <c:v>0.35185516031073705</c:v>
                </c:pt>
                <c:pt idx="10">
                  <c:v>0.30020300817487994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E6B-4359-9BF5-2DE0D7C1E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overlap val="100"/>
        <c:axId val="199359872"/>
        <c:axId val="199358336"/>
      </c:barChart>
      <c:valAx>
        <c:axId val="199358336"/>
        <c:scaling>
          <c:orientation val="minMax"/>
          <c:max val="1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IPT.Mitra" panose="00000400000000000000" pitchFamily="2" charset="2"/>
                <a:ea typeface="+mn-ea"/>
                <a:cs typeface="+mn-cs"/>
              </a:defRPr>
            </a:pPr>
            <a:endParaRPr lang="en-US"/>
          </a:p>
        </c:txPr>
        <c:crossAx val="199359872"/>
        <c:crosses val="autoZero"/>
        <c:crossBetween val="between"/>
      </c:valAx>
      <c:catAx>
        <c:axId val="19935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 algn="ctr">
              <a:defRPr lang="en-US" sz="1050" b="0" i="0" u="none" strike="noStrike" kern="1200" cap="none" spc="0" normalizeH="0" baseline="0">
                <a:solidFill>
                  <a:sysClr val="windowText" lastClr="000000"/>
                </a:solidFill>
                <a:latin typeface="IPT.Mitra" panose="00000400000000000000" pitchFamily="2" charset="2"/>
                <a:ea typeface="+mn-ea"/>
                <a:cs typeface="B Mitra" panose="00000400000000000000" pitchFamily="2" charset="-78"/>
              </a:defRPr>
            </a:pPr>
            <a:endParaRPr lang="en-US"/>
          </a:p>
        </c:txPr>
        <c:crossAx val="199358336"/>
        <c:crosses val="autoZero"/>
        <c:auto val="1"/>
        <c:lblAlgn val="ctr"/>
        <c:lblOffset val="100"/>
        <c:noMultiLvlLbl val="0"/>
      </c:cat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454374376351153"/>
          <c:y val="0.93235326996886603"/>
          <c:w val="0.47329503123649252"/>
          <c:h val="6.43281717074787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B Mitra" panose="00000400000000000000" pitchFamily="2" charset="-78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ysClr val="window" lastClr="FFFFFF">
          <a:lumMod val="85000"/>
        </a:sysClr>
      </a:solidFill>
      <a:round/>
    </a:ln>
    <a:effectLst/>
    <a:scene3d>
      <a:camera prst="orthographicFront"/>
      <a:lightRig rig="threePt" dir="t"/>
    </a:scene3d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1" i="0" u="none" strike="noStrike" kern="1200" cap="none" spc="0" normalizeH="0" baseline="0">
                <a:solidFill>
                  <a:sysClr val="windowText" lastClr="000000"/>
                </a:solidFill>
                <a:latin typeface="+mj-lt"/>
                <a:ea typeface="+mj-ea"/>
                <a:cs typeface="B Mitra" panose="00000400000000000000" pitchFamily="2" charset="-78"/>
              </a:defRPr>
            </a:pPr>
            <a:r>
              <a:rPr lang="fa-IR" sz="1100" b="1" i="0" baseline="0">
                <a:effectLst/>
              </a:rPr>
              <a:t>نمودار17- مقایسه ارزش معاملات حقیقی و حقوقی در </a:t>
            </a:r>
            <a:r>
              <a:rPr lang="fa-IR" sz="1100" b="1" i="0" u="sng" baseline="0">
                <a:effectLst/>
              </a:rPr>
              <a:t>اوراق</a:t>
            </a:r>
            <a:r>
              <a:rPr lang="fa-IR" sz="1100" b="1" i="0" baseline="0">
                <a:effectLst/>
              </a:rPr>
              <a:t> از  ابتدای سال 96 تا پایان بهمن‌ماه 96</a:t>
            </a:r>
            <a:endParaRPr lang="fa-IR" sz="1100">
              <a:effectLst/>
            </a:endParaRPr>
          </a:p>
        </c:rich>
      </c:tx>
      <c:layout>
        <c:manualLayout>
          <c:xMode val="edge"/>
          <c:yMode val="edge"/>
          <c:x val="0.11116214863061"/>
          <c:y val="8.460644021022928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4263232549005003E-2"/>
          <c:y val="0.11300382939799383"/>
          <c:w val="0.90928498765045673"/>
          <c:h val="0.748122974837599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'آمار معاملات حقیقی و حقوقی'!$C$57</c:f>
              <c:strCache>
                <c:ptCount val="1"/>
                <c:pt idx="0">
                  <c:v>حقوقي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IPT.Mitra" panose="00000400000000000000" pitchFamily="2" charset="2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'آمار معاملات حقیقی و حقوقی'!$B$70:$B$80</c:f>
              <c:strCache>
                <c:ptCount val="11"/>
                <c:pt idx="0">
                  <c:v>1396/01</c:v>
                </c:pt>
                <c:pt idx="1">
                  <c:v>1396/02</c:v>
                </c:pt>
                <c:pt idx="2">
                  <c:v>1396/03</c:v>
                </c:pt>
                <c:pt idx="3">
                  <c:v>1396/04</c:v>
                </c:pt>
                <c:pt idx="4">
                  <c:v>1396/05</c:v>
                </c:pt>
                <c:pt idx="5">
                  <c:v>1396/06</c:v>
                </c:pt>
                <c:pt idx="6">
                  <c:v>1396/07</c:v>
                </c:pt>
                <c:pt idx="7">
                  <c:v>1396/08</c:v>
                </c:pt>
                <c:pt idx="8">
                  <c:v>1396/09</c:v>
                </c:pt>
                <c:pt idx="9">
                  <c:v>1396/10</c:v>
                </c:pt>
                <c:pt idx="10">
                  <c:v>1396/11</c:v>
                </c:pt>
              </c:strCache>
            </c:strRef>
          </c:cat>
          <c:val>
            <c:numRef>
              <c:f>'آمار معاملات حقیقی و حقوقی'!$D$70:$D$80</c:f>
              <c:numCache>
                <c:formatCode>0.00%</c:formatCode>
                <c:ptCount val="11"/>
                <c:pt idx="0">
                  <c:v>0.95112036926514387</c:v>
                </c:pt>
                <c:pt idx="1">
                  <c:v>0.94157313465256987</c:v>
                </c:pt>
                <c:pt idx="2">
                  <c:v>0.93805641853972865</c:v>
                </c:pt>
                <c:pt idx="3">
                  <c:v>0.94583645995654286</c:v>
                </c:pt>
                <c:pt idx="4">
                  <c:v>0.93567687745059847</c:v>
                </c:pt>
                <c:pt idx="5">
                  <c:v>0.95108714207235689</c:v>
                </c:pt>
                <c:pt idx="6">
                  <c:v>0.95578468426859531</c:v>
                </c:pt>
                <c:pt idx="7">
                  <c:v>0.96903860440644618</c:v>
                </c:pt>
                <c:pt idx="8">
                  <c:v>0.97498149712276694</c:v>
                </c:pt>
                <c:pt idx="9">
                  <c:v>0.95960170051620164</c:v>
                </c:pt>
                <c:pt idx="10">
                  <c:v>0.96966845595171836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BF-4BF0-9C6C-A392AEC26EC2}"/>
            </c:ext>
          </c:extLst>
        </c:ser>
        <c:ser>
          <c:idx val="1"/>
          <c:order val="1"/>
          <c:tx>
            <c:strRef>
              <c:f>'آمار معاملات حقیقی و حقوقی'!$E$57</c:f>
              <c:strCache>
                <c:ptCount val="1"/>
                <c:pt idx="0">
                  <c:v>حقیقی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8.385744234800761E-3"/>
                  <c:y val="-2.2662889518413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DBF-4BF0-9C6C-A392AEC26EC2}"/>
                </c:ext>
              </c:extLst>
            </c:dLbl>
            <c:dLbl>
              <c:idx val="7"/>
              <c:layout>
                <c:manualLayout>
                  <c:x val="1.1479643196583003E-3"/>
                  <c:y val="5.11681989426520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DBF-4BF0-9C6C-A392AEC26EC2}"/>
                </c:ext>
              </c:extLst>
            </c:dLbl>
            <c:dLbl>
              <c:idx val="9"/>
              <c:layout>
                <c:manualLayout>
                  <c:x val="1.0482180293501049E-2"/>
                  <c:y val="-7.55429650613793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DBF-4BF0-9C6C-A392AEC26EC2}"/>
                </c:ext>
              </c:extLst>
            </c:dLbl>
            <c:dLbl>
              <c:idx val="12"/>
              <c:layout>
                <c:manualLayout>
                  <c:x val="2.1574973031283709E-3"/>
                  <c:y val="-8.31402983058743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DBF-4BF0-9C6C-A392AEC26EC2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IPT.Mitra" panose="00000400000000000000" pitchFamily="2" charset="2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'آمار معاملات حقیقی و حقوقی'!$B$70:$B$80</c:f>
              <c:strCache>
                <c:ptCount val="11"/>
                <c:pt idx="0">
                  <c:v>1396/01</c:v>
                </c:pt>
                <c:pt idx="1">
                  <c:v>1396/02</c:v>
                </c:pt>
                <c:pt idx="2">
                  <c:v>1396/03</c:v>
                </c:pt>
                <c:pt idx="3">
                  <c:v>1396/04</c:v>
                </c:pt>
                <c:pt idx="4">
                  <c:v>1396/05</c:v>
                </c:pt>
                <c:pt idx="5">
                  <c:v>1396/06</c:v>
                </c:pt>
                <c:pt idx="6">
                  <c:v>1396/07</c:v>
                </c:pt>
                <c:pt idx="7">
                  <c:v>1396/08</c:v>
                </c:pt>
                <c:pt idx="8">
                  <c:v>1396/09</c:v>
                </c:pt>
                <c:pt idx="9">
                  <c:v>1396/10</c:v>
                </c:pt>
                <c:pt idx="10">
                  <c:v>1396/11</c:v>
                </c:pt>
              </c:strCache>
            </c:strRef>
          </c:cat>
          <c:val>
            <c:numRef>
              <c:f>'آمار معاملات حقیقی و حقوقی'!$F$70:$F$80</c:f>
              <c:numCache>
                <c:formatCode>0.00%</c:formatCode>
                <c:ptCount val="11"/>
                <c:pt idx="0">
                  <c:v>4.8879630734856086E-2</c:v>
                </c:pt>
                <c:pt idx="1">
                  <c:v>5.8426865347430135E-2</c:v>
                </c:pt>
                <c:pt idx="2">
                  <c:v>6.1943581460271381E-2</c:v>
                </c:pt>
                <c:pt idx="3">
                  <c:v>5.4163540043457095E-2</c:v>
                </c:pt>
                <c:pt idx="4">
                  <c:v>6.4323122549401507E-2</c:v>
                </c:pt>
                <c:pt idx="5">
                  <c:v>4.8912857927643147E-2</c:v>
                </c:pt>
                <c:pt idx="6">
                  <c:v>4.4215315731404657E-2</c:v>
                </c:pt>
                <c:pt idx="7">
                  <c:v>3.0961395593553875E-2</c:v>
                </c:pt>
                <c:pt idx="8">
                  <c:v>2.5018502877233107E-2</c:v>
                </c:pt>
                <c:pt idx="9">
                  <c:v>4.0398299483798347E-2</c:v>
                </c:pt>
                <c:pt idx="10">
                  <c:v>3.0331544048281651E-2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DBF-4BF0-9C6C-A392AEC26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overlap val="100"/>
        <c:axId val="199431296"/>
        <c:axId val="199298432"/>
      </c:barChart>
      <c:valAx>
        <c:axId val="199298432"/>
        <c:scaling>
          <c:orientation val="minMax"/>
          <c:max val="1"/>
          <c:min val="0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IPT.Mitra" panose="00000400000000000000" pitchFamily="2" charset="2"/>
                <a:ea typeface="+mn-ea"/>
                <a:cs typeface="+mn-cs"/>
              </a:defRPr>
            </a:pPr>
            <a:endParaRPr lang="en-US"/>
          </a:p>
        </c:txPr>
        <c:crossAx val="199431296"/>
        <c:crosses val="autoZero"/>
        <c:crossBetween val="between"/>
      </c:valAx>
      <c:catAx>
        <c:axId val="19943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 algn="ctr">
              <a:defRPr lang="en-US" sz="1100" b="0" i="0" u="none" strike="noStrike" kern="1200" cap="none" spc="0" normalizeH="0" baseline="0">
                <a:solidFill>
                  <a:sysClr val="windowText" lastClr="000000"/>
                </a:solidFill>
                <a:latin typeface="IPT.Mitra" panose="00000400000000000000" pitchFamily="2" charset="2"/>
                <a:ea typeface="+mn-ea"/>
                <a:cs typeface="B Mitra" panose="00000400000000000000" pitchFamily="2" charset="-78"/>
              </a:defRPr>
            </a:pPr>
            <a:endParaRPr lang="en-US"/>
          </a:p>
        </c:txPr>
        <c:crossAx val="199298432"/>
        <c:crosses val="autoZero"/>
        <c:auto val="1"/>
        <c:lblAlgn val="ctr"/>
        <c:lblOffset val="100"/>
        <c:noMultiLvlLbl val="0"/>
      </c:cat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546702242670997"/>
          <c:y val="0.9318395063642424"/>
          <c:w val="0.40512367397205529"/>
          <c:h val="6.43281717074787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B Mitra" panose="00000400000000000000" pitchFamily="2" charset="-78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3175" cap="flat" cmpd="sng" algn="ctr">
      <a:solidFill>
        <a:sysClr val="window" lastClr="FFFFFF">
          <a:lumMod val="85000"/>
        </a:sysClr>
      </a:solidFill>
      <a:round/>
    </a:ln>
    <a:effectLst/>
    <a:scene3d>
      <a:camera prst="orthographicFront"/>
      <a:lightRig rig="threePt" dir="t"/>
    </a:scene3d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0" normalizeH="0" baseline="0">
                <a:solidFill>
                  <a:sysClr val="windowText" lastClr="000000"/>
                </a:solidFill>
                <a:latin typeface="+mj-lt"/>
                <a:ea typeface="+mj-ea"/>
                <a:cs typeface="B Mitra" panose="00000400000000000000" pitchFamily="2" charset="-78"/>
              </a:defRPr>
            </a:pPr>
            <a:r>
              <a:rPr lang="fa-IR" sz="1100">
                <a:solidFill>
                  <a:sysClr val="windowText" lastClr="000000"/>
                </a:solidFill>
                <a:cs typeface="B Mitra" panose="00000400000000000000" pitchFamily="2" charset="-78"/>
              </a:rPr>
              <a:t>نمودار 4- ارزش</a:t>
            </a:r>
            <a:r>
              <a:rPr lang="fa-IR" sz="1100" baseline="0">
                <a:solidFill>
                  <a:sysClr val="windowText" lastClr="000000"/>
                </a:solidFill>
                <a:cs typeface="B Mitra" panose="00000400000000000000" pitchFamily="2" charset="-78"/>
              </a:rPr>
              <a:t> معاملات کل</a:t>
            </a:r>
            <a:r>
              <a:rPr lang="en-US" sz="1100" baseline="0">
                <a:solidFill>
                  <a:sysClr val="windowText" lastClr="000000"/>
                </a:solidFill>
                <a:cs typeface="B Mitra" panose="00000400000000000000" pitchFamily="2" charset="-78"/>
              </a:rPr>
              <a:t> </a:t>
            </a:r>
            <a:r>
              <a:rPr lang="fa-IR" sz="1100" baseline="0">
                <a:solidFill>
                  <a:sysClr val="windowText" lastClr="000000"/>
                </a:solidFill>
                <a:cs typeface="B Mitra" panose="00000400000000000000" pitchFamily="2" charset="-78"/>
              </a:rPr>
              <a:t>به صورت تجمعی </a:t>
            </a:r>
            <a:endParaRPr lang="en-US" sz="1100">
              <a:solidFill>
                <a:sysClr val="windowText" lastClr="000000"/>
              </a:solidFill>
              <a:cs typeface="B Mitra" panose="00000400000000000000" pitchFamily="2" charset="-78"/>
            </a:endParaRPr>
          </a:p>
        </c:rich>
      </c:tx>
      <c:layout>
        <c:manualLayout>
          <c:xMode val="edge"/>
          <c:yMode val="edge"/>
          <c:x val="0.3024595211292756"/>
          <c:y val="8.2637963379540418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570997028480502"/>
          <c:y val="9.3791432933721566E-2"/>
          <c:w val="0.84373082523905496"/>
          <c:h val="0.7651503297439191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'آمار معاملات حقیقی و حقوقی'!$K$83</c:f>
              <c:strCache>
                <c:ptCount val="1"/>
                <c:pt idx="0">
                  <c:v>ارزش تجمعی معاملات تا انتهای ماه قبل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'آمار معاملات حقیقی و حقوقی'!$H$96:$H$106</c:f>
              <c:strCache>
                <c:ptCount val="11"/>
                <c:pt idx="0">
                  <c:v>1396/01</c:v>
                </c:pt>
                <c:pt idx="1">
                  <c:v>1396/02</c:v>
                </c:pt>
                <c:pt idx="2">
                  <c:v>1396/03</c:v>
                </c:pt>
                <c:pt idx="3">
                  <c:v>1396/04</c:v>
                </c:pt>
                <c:pt idx="4">
                  <c:v>1396/05</c:v>
                </c:pt>
                <c:pt idx="5">
                  <c:v>1396/06</c:v>
                </c:pt>
                <c:pt idx="6">
                  <c:v>1396/07</c:v>
                </c:pt>
                <c:pt idx="7">
                  <c:v>1396/08</c:v>
                </c:pt>
                <c:pt idx="8">
                  <c:v>1396/09</c:v>
                </c:pt>
                <c:pt idx="9">
                  <c:v>1396/10</c:v>
                </c:pt>
                <c:pt idx="10">
                  <c:v>1396/11</c:v>
                </c:pt>
              </c:strCache>
            </c:strRef>
          </c:cat>
          <c:val>
            <c:numRef>
              <c:f>'آمار معاملات حقیقی و حقوقی'!$K$96:$K$106</c:f>
              <c:numCache>
                <c:formatCode>#,##0</c:formatCode>
                <c:ptCount val="11"/>
                <c:pt idx="0">
                  <c:v>0</c:v>
                </c:pt>
                <c:pt idx="1">
                  <c:v>60288</c:v>
                </c:pt>
                <c:pt idx="2">
                  <c:v>173959</c:v>
                </c:pt>
                <c:pt idx="3">
                  <c:v>245550</c:v>
                </c:pt>
                <c:pt idx="4">
                  <c:v>312712</c:v>
                </c:pt>
                <c:pt idx="5">
                  <c:v>395357</c:v>
                </c:pt>
                <c:pt idx="6">
                  <c:v>478680</c:v>
                </c:pt>
                <c:pt idx="7">
                  <c:v>570386</c:v>
                </c:pt>
                <c:pt idx="8">
                  <c:v>667205</c:v>
                </c:pt>
                <c:pt idx="9">
                  <c:v>778331</c:v>
                </c:pt>
                <c:pt idx="10">
                  <c:v>878281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5F-4631-875B-75819A55AF07}"/>
            </c:ext>
          </c:extLst>
        </c:ser>
        <c:ser>
          <c:idx val="0"/>
          <c:order val="1"/>
          <c:tx>
            <c:strRef>
              <c:f>'آمار معاملات حقیقی و حقوقی'!$J$83</c:f>
              <c:strCache>
                <c:ptCount val="1"/>
                <c:pt idx="0">
                  <c:v>ارزش معاملات در هر ماه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1.20628028258362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45F-4631-875B-75819A55AF07}"/>
                </c:ext>
              </c:extLst>
            </c:dLbl>
            <c:dLbl>
              <c:idx val="1"/>
              <c:layout>
                <c:manualLayout>
                  <c:x val="-7.7333782008609133E-6"/>
                  <c:y val="-3.0386860948517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45F-4631-875B-75819A55AF07}"/>
                </c:ext>
              </c:extLst>
            </c:dLbl>
            <c:dLbl>
              <c:idx val="8"/>
              <c:layout>
                <c:manualLayout>
                  <c:x val="-4.6758606851240439E-3"/>
                  <c:y val="-4.82932701997059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03D-42CA-A4DD-B3A50A8CAC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IPT.Mitra" panose="00000400000000000000" pitchFamily="2" charset="2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'آمار معاملات حقیقی و حقوقی'!$H$96:$H$106</c:f>
              <c:strCache>
                <c:ptCount val="11"/>
                <c:pt idx="0">
                  <c:v>1396/01</c:v>
                </c:pt>
                <c:pt idx="1">
                  <c:v>1396/02</c:v>
                </c:pt>
                <c:pt idx="2">
                  <c:v>1396/03</c:v>
                </c:pt>
                <c:pt idx="3">
                  <c:v>1396/04</c:v>
                </c:pt>
                <c:pt idx="4">
                  <c:v>1396/05</c:v>
                </c:pt>
                <c:pt idx="5">
                  <c:v>1396/06</c:v>
                </c:pt>
                <c:pt idx="6">
                  <c:v>1396/07</c:v>
                </c:pt>
                <c:pt idx="7">
                  <c:v>1396/08</c:v>
                </c:pt>
                <c:pt idx="8">
                  <c:v>1396/09</c:v>
                </c:pt>
                <c:pt idx="9">
                  <c:v>1396/10</c:v>
                </c:pt>
                <c:pt idx="10">
                  <c:v>1396/11</c:v>
                </c:pt>
              </c:strCache>
            </c:strRef>
          </c:cat>
          <c:val>
            <c:numRef>
              <c:f>'آمار معاملات حقیقی و حقوقی'!$J$96:$J$106</c:f>
              <c:numCache>
                <c:formatCode>#,##0</c:formatCode>
                <c:ptCount val="11"/>
                <c:pt idx="0">
                  <c:v>60288</c:v>
                </c:pt>
                <c:pt idx="1">
                  <c:v>113671</c:v>
                </c:pt>
                <c:pt idx="2">
                  <c:v>71591</c:v>
                </c:pt>
                <c:pt idx="3">
                  <c:v>67162</c:v>
                </c:pt>
                <c:pt idx="4">
                  <c:v>82645</c:v>
                </c:pt>
                <c:pt idx="5">
                  <c:v>83323</c:v>
                </c:pt>
                <c:pt idx="6">
                  <c:v>91706</c:v>
                </c:pt>
                <c:pt idx="7">
                  <c:v>96819</c:v>
                </c:pt>
                <c:pt idx="8">
                  <c:v>111126</c:v>
                </c:pt>
                <c:pt idx="9">
                  <c:v>99950</c:v>
                </c:pt>
                <c:pt idx="10">
                  <c:v>106515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45F-4631-875B-75819A55A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9491968"/>
        <c:axId val="199493504"/>
      </c:barChart>
      <c:catAx>
        <c:axId val="199491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0" i="0" u="none" strike="noStrike" kern="1200" cap="none" spc="0" normalizeH="0" baseline="0">
                <a:solidFill>
                  <a:sysClr val="windowText" lastClr="000000"/>
                </a:solidFill>
                <a:latin typeface="IPT.Mitra" panose="00000400000000000000" pitchFamily="2" charset="2"/>
                <a:ea typeface="+mn-ea"/>
                <a:cs typeface="B Mitra" panose="00000400000000000000" pitchFamily="2" charset="-78"/>
              </a:defRPr>
            </a:pPr>
            <a:endParaRPr lang="en-US"/>
          </a:p>
        </c:txPr>
        <c:crossAx val="199493504"/>
        <c:crosses val="autoZero"/>
        <c:auto val="1"/>
        <c:lblAlgn val="ctr"/>
        <c:lblOffset val="100"/>
        <c:noMultiLvlLbl val="0"/>
      </c:catAx>
      <c:valAx>
        <c:axId val="199493504"/>
        <c:scaling>
          <c:orientation val="minMax"/>
          <c:max val="105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a-IR">
                    <a:solidFill>
                      <a:sysClr val="windowText" lastClr="000000"/>
                    </a:solidFill>
                    <a:cs typeface="B Mitra" panose="00000400000000000000" pitchFamily="2" charset="-78"/>
                  </a:rPr>
                  <a:t>میلیارد ريال</a:t>
                </a:r>
                <a:endParaRPr lang="en-US">
                  <a:solidFill>
                    <a:sysClr val="windowText" lastClr="000000"/>
                  </a:solidFill>
                  <a:cs typeface="B Mitra" panose="00000400000000000000" pitchFamily="2" charset="-78"/>
                </a:endParaRPr>
              </a:p>
            </c:rich>
          </c:tx>
          <c:layout>
            <c:manualLayout>
              <c:xMode val="edge"/>
              <c:yMode val="edge"/>
              <c:x val="2.2025561372111227E-3"/>
              <c:y val="0.3970219538164924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IPT.Mitra" panose="00000400000000000000" pitchFamily="2" charset="2"/>
                <a:ea typeface="+mn-ea"/>
                <a:cs typeface="+mn-cs"/>
              </a:defRPr>
            </a:pPr>
            <a:endParaRPr lang="en-US"/>
          </a:p>
        </c:txPr>
        <c:crossAx val="199491968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630339296743311"/>
          <c:y val="0.92183086517001911"/>
          <c:w val="0.67553963826600938"/>
          <c:h val="7.81690595486770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B Mitra" panose="00000400000000000000" pitchFamily="2" charset="-78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50" b="1" i="0" u="none" strike="noStrike" kern="1200" cap="none" spc="0" normalizeH="0" baseline="0">
                <a:solidFill>
                  <a:sysClr val="windowText" lastClr="000000"/>
                </a:solidFill>
                <a:latin typeface="+mj-lt"/>
                <a:ea typeface="+mj-ea"/>
                <a:cs typeface="B Mitra" panose="00000400000000000000" pitchFamily="2" charset="-78"/>
              </a:defRPr>
            </a:pPr>
            <a:r>
              <a:rPr lang="fa-IR" sz="1050" b="1" i="0" baseline="0">
                <a:effectLst/>
                <a:cs typeface="B Mitra" panose="00000400000000000000" pitchFamily="2" charset="-78"/>
              </a:rPr>
              <a:t>ن</a:t>
            </a:r>
            <a:r>
              <a:rPr lang="fa-IR" sz="1050" b="1" i="0" baseline="0">
                <a:effectLst/>
              </a:rPr>
              <a:t>مودار16- مقایسه ارزش معاملات حقیقی و حقوقی </a:t>
            </a:r>
            <a:r>
              <a:rPr lang="fa-IR" sz="1050" b="1" i="0" u="sng" baseline="0">
                <a:effectLst/>
              </a:rPr>
              <a:t>در سهام</a:t>
            </a:r>
            <a:r>
              <a:rPr lang="fa-IR" sz="1050" b="1" i="0" baseline="0">
                <a:effectLst/>
              </a:rPr>
              <a:t> از  ابتدای سال 96 تا انتهای بهمن‌ماه 96</a:t>
            </a:r>
            <a:endParaRPr lang="fa-IR" sz="1050">
              <a:effectLst/>
            </a:endParaRPr>
          </a:p>
        </c:rich>
      </c:tx>
      <c:layout>
        <c:manualLayout>
          <c:xMode val="edge"/>
          <c:yMode val="edge"/>
          <c:x val="0.16304245216944327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127951695860311E-2"/>
          <c:y val="8.4257452893015242E-2"/>
          <c:w val="0.87844074273025463"/>
          <c:h val="0.775146942453088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'آمار معاملات حقیقی و حقوقی'!$C$31</c:f>
              <c:strCache>
                <c:ptCount val="1"/>
                <c:pt idx="0">
                  <c:v>حقوقی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IPT.Mitra" panose="00000400000000000000" pitchFamily="2" charset="2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'آمار معاملات حقیقی و حقوقی'!$B$44:$B$54</c:f>
              <c:strCache>
                <c:ptCount val="11"/>
                <c:pt idx="0">
                  <c:v>1396/01</c:v>
                </c:pt>
                <c:pt idx="1">
                  <c:v>1396/02</c:v>
                </c:pt>
                <c:pt idx="2">
                  <c:v>1396/03</c:v>
                </c:pt>
                <c:pt idx="3">
                  <c:v>1396/04</c:v>
                </c:pt>
                <c:pt idx="4">
                  <c:v>1396/05</c:v>
                </c:pt>
                <c:pt idx="5">
                  <c:v>1396/06</c:v>
                </c:pt>
                <c:pt idx="6">
                  <c:v>1396/07</c:v>
                </c:pt>
                <c:pt idx="7">
                  <c:v>1396/08</c:v>
                </c:pt>
                <c:pt idx="8">
                  <c:v>1396/09</c:v>
                </c:pt>
                <c:pt idx="9">
                  <c:v>1396/10</c:v>
                </c:pt>
                <c:pt idx="10">
                  <c:v>1396/11</c:v>
                </c:pt>
              </c:strCache>
            </c:strRef>
          </c:cat>
          <c:val>
            <c:numRef>
              <c:f>'آمار معاملات حقیقی و حقوقی'!$D$44:$D$54</c:f>
              <c:numCache>
                <c:formatCode>0.00%</c:formatCode>
                <c:ptCount val="11"/>
                <c:pt idx="0">
                  <c:v>0.3052923127021967</c:v>
                </c:pt>
                <c:pt idx="1">
                  <c:v>0.59634383532545365</c:v>
                </c:pt>
                <c:pt idx="2">
                  <c:v>0.51952589759876711</c:v>
                </c:pt>
                <c:pt idx="3">
                  <c:v>0.51403789407534695</c:v>
                </c:pt>
                <c:pt idx="4">
                  <c:v>0.568873727967803</c:v>
                </c:pt>
                <c:pt idx="5">
                  <c:v>0.5139509124230387</c:v>
                </c:pt>
                <c:pt idx="6">
                  <c:v>0.52726181439703068</c:v>
                </c:pt>
                <c:pt idx="7">
                  <c:v>0.45808422414236</c:v>
                </c:pt>
                <c:pt idx="8">
                  <c:v>0.50264924232996666</c:v>
                </c:pt>
                <c:pt idx="9">
                  <c:v>0.51506361358166264</c:v>
                </c:pt>
                <c:pt idx="10">
                  <c:v>0.56300228370368566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07-4D4F-B152-F7DD4D6449C6}"/>
            </c:ext>
          </c:extLst>
        </c:ser>
        <c:ser>
          <c:idx val="1"/>
          <c:order val="1"/>
          <c:tx>
            <c:strRef>
              <c:f>'آمار معاملات حقیقی و حقوقی'!$E$31</c:f>
              <c:strCache>
                <c:ptCount val="1"/>
                <c:pt idx="0">
                  <c:v>حقیقی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8.385744234800761E-3"/>
                  <c:y val="-2.2662889518413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407-4D4F-B152-F7DD4D6449C6}"/>
                </c:ext>
              </c:extLst>
            </c:dLbl>
            <c:dLbl>
              <c:idx val="7"/>
              <c:layout>
                <c:manualLayout>
                  <c:x val="8.3857442348009154E-3"/>
                  <c:y val="-2.26628895184135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407-4D4F-B152-F7DD4D6449C6}"/>
                </c:ext>
              </c:extLst>
            </c:dLbl>
            <c:dLbl>
              <c:idx val="9"/>
              <c:layout>
                <c:manualLayout>
                  <c:x val="1.0482180293501049E-2"/>
                  <c:y val="-7.55429650613793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407-4D4F-B152-F7DD4D6449C6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IPT.Mitra" panose="00000400000000000000" pitchFamily="2" charset="2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'آمار معاملات حقیقی و حقوقی'!$B$44:$B$54</c:f>
              <c:strCache>
                <c:ptCount val="11"/>
                <c:pt idx="0">
                  <c:v>1396/01</c:v>
                </c:pt>
                <c:pt idx="1">
                  <c:v>1396/02</c:v>
                </c:pt>
                <c:pt idx="2">
                  <c:v>1396/03</c:v>
                </c:pt>
                <c:pt idx="3">
                  <c:v>1396/04</c:v>
                </c:pt>
                <c:pt idx="4">
                  <c:v>1396/05</c:v>
                </c:pt>
                <c:pt idx="5">
                  <c:v>1396/06</c:v>
                </c:pt>
                <c:pt idx="6">
                  <c:v>1396/07</c:v>
                </c:pt>
                <c:pt idx="7">
                  <c:v>1396/08</c:v>
                </c:pt>
                <c:pt idx="8">
                  <c:v>1396/09</c:v>
                </c:pt>
                <c:pt idx="9">
                  <c:v>1396/10</c:v>
                </c:pt>
                <c:pt idx="10">
                  <c:v>1396/11</c:v>
                </c:pt>
              </c:strCache>
            </c:strRef>
          </c:cat>
          <c:val>
            <c:numRef>
              <c:f>'آمار معاملات حقیقی و حقوقی'!$F$44:$F$54</c:f>
              <c:numCache>
                <c:formatCode>0.00%</c:formatCode>
                <c:ptCount val="11"/>
                <c:pt idx="0">
                  <c:v>0.6947076872978033</c:v>
                </c:pt>
                <c:pt idx="1">
                  <c:v>0.40365616467454629</c:v>
                </c:pt>
                <c:pt idx="2">
                  <c:v>0.48047410240123295</c:v>
                </c:pt>
                <c:pt idx="3">
                  <c:v>0.48596210592465311</c:v>
                </c:pt>
                <c:pt idx="4">
                  <c:v>0.431126272032197</c:v>
                </c:pt>
                <c:pt idx="5">
                  <c:v>0.4860490875769613</c:v>
                </c:pt>
                <c:pt idx="6">
                  <c:v>0.47273818560296937</c:v>
                </c:pt>
                <c:pt idx="7">
                  <c:v>0.54191577585764006</c:v>
                </c:pt>
                <c:pt idx="8">
                  <c:v>0.49735075767003334</c:v>
                </c:pt>
                <c:pt idx="9">
                  <c:v>0.48493638641833742</c:v>
                </c:pt>
                <c:pt idx="10">
                  <c:v>0.43699771629631429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07-4D4F-B152-F7DD4D644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overlap val="100"/>
        <c:axId val="199552384"/>
        <c:axId val="199550848"/>
      </c:barChart>
      <c:valAx>
        <c:axId val="199550848"/>
        <c:scaling>
          <c:orientation val="minMax"/>
          <c:max val="1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IPT.Mitra" panose="00000400000000000000" pitchFamily="2" charset="2"/>
                <a:ea typeface="+mn-ea"/>
                <a:cs typeface="+mn-cs"/>
              </a:defRPr>
            </a:pPr>
            <a:endParaRPr lang="en-US"/>
          </a:p>
        </c:txPr>
        <c:crossAx val="199552384"/>
        <c:crosses val="autoZero"/>
        <c:crossBetween val="between"/>
      </c:valAx>
      <c:catAx>
        <c:axId val="19955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 algn="ctr">
              <a:defRPr lang="en-US" sz="1100" b="0" i="0" u="none" strike="noStrike" kern="1200" cap="none" spc="0" normalizeH="0" baseline="0">
                <a:solidFill>
                  <a:sysClr val="windowText" lastClr="000000"/>
                </a:solidFill>
                <a:latin typeface="IPT.Mitra" panose="00000400000000000000" pitchFamily="2" charset="2"/>
                <a:ea typeface="+mn-ea"/>
                <a:cs typeface="B Mitra" panose="00000400000000000000" pitchFamily="2" charset="-78"/>
              </a:defRPr>
            </a:pPr>
            <a:endParaRPr lang="en-US"/>
          </a:p>
        </c:txPr>
        <c:crossAx val="199550848"/>
        <c:crosses val="autoZero"/>
        <c:auto val="1"/>
        <c:lblAlgn val="ctr"/>
        <c:lblOffset val="100"/>
        <c:noMultiLvlLbl val="0"/>
      </c:cat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933117004132908"/>
          <c:y val="0.93474015748031514"/>
          <c:w val="0.41108547074135382"/>
          <c:h val="6.43281717074787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B Mitra" panose="00000400000000000000" pitchFamily="2" charset="-78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ysClr val="window" lastClr="FFFFFF">
          <a:lumMod val="85000"/>
        </a:sysClr>
      </a:solidFill>
      <a:round/>
    </a:ln>
    <a:effectLst/>
    <a:scene3d>
      <a:camera prst="orthographicFront"/>
      <a:lightRig rig="threePt" dir="t"/>
    </a:scene3d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B Mitra" panose="00000400000000000000" pitchFamily="2" charset="-78"/>
              </a:defRPr>
            </a:pPr>
            <a:r>
              <a:rPr lang="en-US" sz="1100" b="1">
                <a:solidFill>
                  <a:sysClr val="windowText" lastClr="000000"/>
                </a:solidFill>
                <a:cs typeface="B Mitra" panose="00000400000000000000" pitchFamily="2" charset="-78"/>
              </a:rPr>
              <a:t> </a:t>
            </a:r>
            <a:r>
              <a:rPr lang="fa-IR" sz="1100" b="1">
                <a:solidFill>
                  <a:sysClr val="windowText" lastClr="000000"/>
                </a:solidFill>
                <a:cs typeface="B Mitra" panose="00000400000000000000" pitchFamily="2" charset="-78"/>
              </a:rPr>
              <a:t>نمودار19- نسبت ارزش معاملات حقیقی به تفکیک نوع بازار </a:t>
            </a:r>
            <a:endParaRPr lang="en-US" sz="1100" b="1">
              <a:solidFill>
                <a:sysClr val="windowText" lastClr="000000"/>
              </a:solidFill>
              <a:cs typeface="B Mitra" panose="00000400000000000000" pitchFamily="2" charset="-78"/>
            </a:endParaRPr>
          </a:p>
        </c:rich>
      </c:tx>
      <c:layout>
        <c:manualLayout>
          <c:xMode val="edge"/>
          <c:yMode val="edge"/>
          <c:x val="0.15573464094238271"/>
          <c:y val="2.3199606645475361E-4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6005579012768332"/>
          <c:y val="0.15135405528012702"/>
          <c:w val="0.46154352580927382"/>
          <c:h val="0.76923920968212312"/>
        </c:manualLayout>
      </c:layout>
      <c:pieChart>
        <c:varyColors val="1"/>
        <c:ser>
          <c:idx val="0"/>
          <c:order val="0"/>
          <c:tx>
            <c:strRef>
              <c:f>'نسبت معاملات حقیقی و حقوقی'!$C$20:$D$20</c:f>
              <c:strCache>
                <c:ptCount val="1"/>
                <c:pt idx="0">
                  <c:v>نسبت ارزش معاملات حقیقی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362-44E6-984F-0487FC74B28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362-44E6-984F-0487FC74B28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362-44E6-984F-0487FC74B28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362-44E6-984F-0487FC74B28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362-44E6-984F-0487FC74B28E}"/>
              </c:ext>
            </c:extLst>
          </c:dPt>
          <c:dLbls>
            <c:dLbl>
              <c:idx val="2"/>
              <c:layout>
                <c:manualLayout>
                  <c:x val="-2.8300774153054924E-2"/>
                  <c:y val="6.33626271650080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362-44E6-984F-0487FC74B28E}"/>
                </c:ext>
              </c:extLst>
            </c:dLbl>
            <c:dLbl>
              <c:idx val="3"/>
              <c:layout>
                <c:manualLayout>
                  <c:x val="2.8307364236887608E-2"/>
                  <c:y val="1.58117438486416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362-44E6-984F-0487FC74B28E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IPT.Mitra" panose="00000400000000000000" pitchFamily="2" charset="2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'نسبت معاملات حقیقی و حقوقی'!$B$21:$B$24</c:f>
              <c:strCache>
                <c:ptCount val="4"/>
                <c:pt idx="0">
                  <c:v>سهام</c:v>
                </c:pt>
                <c:pt idx="1">
                  <c:v>ETFs</c:v>
                </c:pt>
                <c:pt idx="2">
                  <c:v>اوراق بدهی</c:v>
                </c:pt>
                <c:pt idx="3">
                  <c:v>مشتقه</c:v>
                </c:pt>
              </c:strCache>
            </c:strRef>
          </c:cat>
          <c:val>
            <c:numRef>
              <c:f>'نسبت معاملات حقیقی و حقوقی'!$E$21:$E$24</c:f>
              <c:numCache>
                <c:formatCode>0.00%</c:formatCode>
                <c:ptCount val="4"/>
                <c:pt idx="0">
                  <c:v>0.91887543128738025</c:v>
                </c:pt>
                <c:pt idx="1">
                  <c:v>4.9720048599017956E-2</c:v>
                </c:pt>
                <c:pt idx="2">
                  <c:v>3.1389632286196158E-2</c:v>
                </c:pt>
                <c:pt idx="3">
                  <c:v>1.4887827405645334E-5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362-44E6-984F-0487FC74B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3019387069369949E-2"/>
          <c:y val="0.89154879945562382"/>
          <c:w val="0.81396122586126007"/>
          <c:h val="9.30191017789443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B Mitra" panose="00000400000000000000" pitchFamily="2" charset="-78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0" normalizeH="0" baseline="0">
                <a:solidFill>
                  <a:sysClr val="windowText" lastClr="000000"/>
                </a:solidFill>
                <a:latin typeface="+mj-lt"/>
                <a:ea typeface="+mj-ea"/>
                <a:cs typeface="B Mitra" panose="00000400000000000000" pitchFamily="2" charset="-78"/>
              </a:defRPr>
            </a:pPr>
            <a:r>
              <a:rPr lang="fa-IR" sz="1100" b="1" i="0" baseline="0">
                <a:effectLst/>
              </a:rPr>
              <a:t>نمودار18- نسبت ارزش معاملات حقیقی و حقوقی به تفکیک نوع بازار </a:t>
            </a:r>
            <a:endParaRPr lang="fa-IR" sz="1100">
              <a:effectLst/>
            </a:endParaRPr>
          </a:p>
        </c:rich>
      </c:tx>
      <c:layout>
        <c:manualLayout>
          <c:xMode val="edge"/>
          <c:yMode val="edge"/>
          <c:x val="0.21697577059065967"/>
          <c:y val="1.2232380348429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1004302900799107E-2"/>
          <c:y val="0.12528217360452093"/>
          <c:w val="0.87520889096783694"/>
          <c:h val="0.752496010044853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'نسبت معاملات حقیقی و حقوقی'!$C$20</c:f>
              <c:strCache>
                <c:ptCount val="1"/>
                <c:pt idx="0">
                  <c:v>نسبت ارزش معاملات حقیقی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IPT.Mitra" panose="00000400000000000000" pitchFamily="2" charset="2"/>
                    <a:ea typeface="+mn-ea"/>
                    <a:cs typeface="Nirmala UI" panose="020B0502040204020203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'نسبت معاملات حقیقی و حقوقی'!$B$21:$B$24</c:f>
              <c:strCache>
                <c:ptCount val="4"/>
                <c:pt idx="0">
                  <c:v>سهام</c:v>
                </c:pt>
                <c:pt idx="1">
                  <c:v>ETFs</c:v>
                </c:pt>
                <c:pt idx="2">
                  <c:v>اوراق بدهی</c:v>
                </c:pt>
                <c:pt idx="3">
                  <c:v>مشتقه</c:v>
                </c:pt>
              </c:strCache>
            </c:strRef>
          </c:cat>
          <c:val>
            <c:numRef>
              <c:f>'نسبت معاملات حقیقی و حقوقی'!$D$21:$D$24</c:f>
              <c:numCache>
                <c:formatCode>0.0%</c:formatCode>
                <c:ptCount val="4"/>
                <c:pt idx="0">
                  <c:v>0.43699771629631429</c:v>
                </c:pt>
                <c:pt idx="1">
                  <c:v>0.25761212601895844</c:v>
                </c:pt>
                <c:pt idx="2">
                  <c:v>3.0327529916181161E-2</c:v>
                </c:pt>
                <c:pt idx="3">
                  <c:v>4.20726643945179E-2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41-41A3-869C-8833418FF48B}"/>
            </c:ext>
          </c:extLst>
        </c:ser>
        <c:ser>
          <c:idx val="2"/>
          <c:order val="1"/>
          <c:tx>
            <c:strRef>
              <c:f>'نسبت معاملات حقیقی و حقوقی'!$G$20</c:f>
              <c:strCache>
                <c:ptCount val="1"/>
                <c:pt idx="0">
                  <c:v>نسبت ارزش معاملات حقوقی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IPT.Mitra" panose="00000400000000000000" pitchFamily="2" charset="2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'نسبت معاملات حقیقی و حقوقی'!$B$21:$B$24</c:f>
              <c:strCache>
                <c:ptCount val="4"/>
                <c:pt idx="0">
                  <c:v>سهام</c:v>
                </c:pt>
                <c:pt idx="1">
                  <c:v>ETFs</c:v>
                </c:pt>
                <c:pt idx="2">
                  <c:v>اوراق بدهی</c:v>
                </c:pt>
                <c:pt idx="3">
                  <c:v>مشتقه</c:v>
                </c:pt>
              </c:strCache>
            </c:strRef>
          </c:cat>
          <c:val>
            <c:numRef>
              <c:f>'نسبت معاملات حقیقی و حقوقی'!$H$21:$H$24</c:f>
              <c:numCache>
                <c:formatCode>0.0%</c:formatCode>
                <c:ptCount val="4"/>
                <c:pt idx="0">
                  <c:v>0.56300228370368566</c:v>
                </c:pt>
                <c:pt idx="1">
                  <c:v>0.74238787398104156</c:v>
                </c:pt>
                <c:pt idx="2">
                  <c:v>0.96967247008381885</c:v>
                </c:pt>
                <c:pt idx="3">
                  <c:v>0.95792733560548204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BC-4F95-B054-514EA4416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0453120"/>
        <c:axId val="188879616"/>
      </c:barChart>
      <c:catAx>
        <c:axId val="20045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B Mitra" panose="00000400000000000000" pitchFamily="2" charset="-78"/>
              </a:defRPr>
            </a:pPr>
            <a:endParaRPr lang="en-US"/>
          </a:p>
        </c:txPr>
        <c:crossAx val="188879616"/>
        <c:crosses val="autoZero"/>
        <c:auto val="1"/>
        <c:lblAlgn val="ctr"/>
        <c:lblOffset val="100"/>
        <c:noMultiLvlLbl val="0"/>
      </c:catAx>
      <c:valAx>
        <c:axId val="188879616"/>
        <c:scaling>
          <c:orientation val="minMax"/>
          <c:max val="1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IPT.Mitra" panose="00000400000000000000" pitchFamily="2" charset="2"/>
                <a:ea typeface="+mn-ea"/>
                <a:cs typeface="Nirmala UI" panose="020B0502040204020203" pitchFamily="34" charset="0"/>
              </a:defRPr>
            </a:pPr>
            <a:endParaRPr lang="en-US"/>
          </a:p>
        </c:txPr>
        <c:crossAx val="200453120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146707623085577"/>
          <c:y val="0.93515804760716148"/>
          <c:w val="0.73888220703181329"/>
          <c:h val="6.48419523928385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B Mitra" panose="00000400000000000000" pitchFamily="2" charset="-78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B Mitra" panose="00000400000000000000" pitchFamily="2" charset="-78"/>
              </a:defRPr>
            </a:pPr>
            <a:r>
              <a:rPr lang="en-US" sz="1100" b="1">
                <a:solidFill>
                  <a:sysClr val="windowText" lastClr="000000"/>
                </a:solidFill>
                <a:cs typeface="B Mitra" panose="00000400000000000000" pitchFamily="2" charset="-78"/>
              </a:rPr>
              <a:t> </a:t>
            </a:r>
            <a:r>
              <a:rPr lang="fa-IR" sz="1100" b="1">
                <a:solidFill>
                  <a:sysClr val="windowText" lastClr="000000"/>
                </a:solidFill>
                <a:cs typeface="B Mitra" panose="00000400000000000000" pitchFamily="2" charset="-78"/>
              </a:rPr>
              <a:t>نمودار20- نسبت ارزش معاملات حقوقی به تفکیک نوع بازار </a:t>
            </a:r>
            <a:endParaRPr lang="en-US" sz="1100" b="1">
              <a:solidFill>
                <a:sysClr val="windowText" lastClr="000000"/>
              </a:solidFill>
              <a:cs typeface="B Mitra" panose="00000400000000000000" pitchFamily="2" charset="-78"/>
            </a:endParaRPr>
          </a:p>
        </c:rich>
      </c:tx>
      <c:layout>
        <c:manualLayout>
          <c:xMode val="edge"/>
          <c:yMode val="edge"/>
          <c:x val="0.14579594701825063"/>
          <c:y val="4.6296296296296294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6005564711387819"/>
          <c:y val="0.15242255597679918"/>
          <c:w val="0.46154352580927382"/>
          <c:h val="0.7692392096821231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B8E-4FA3-9F73-FF35F78458F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B8E-4FA3-9F73-FF35F78458F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B8E-4FA3-9F73-FF35F78458F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B8E-4FA3-9F73-FF35F78458F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B8E-4FA3-9F73-FF35F78458F4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IPT.Mitra" panose="00000400000000000000" pitchFamily="2" charset="2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'نسبت معاملات حقیقی و حقوقی'!$B$21:$B$24</c:f>
              <c:strCache>
                <c:ptCount val="4"/>
                <c:pt idx="0">
                  <c:v>سهام</c:v>
                </c:pt>
                <c:pt idx="1">
                  <c:v>ETFs</c:v>
                </c:pt>
                <c:pt idx="2">
                  <c:v>اوراق بدهی</c:v>
                </c:pt>
                <c:pt idx="3">
                  <c:v>مشتقه</c:v>
                </c:pt>
              </c:strCache>
            </c:strRef>
          </c:cat>
          <c:val>
            <c:numRef>
              <c:f>'نسبت معاملات حقیقی و حقوقی'!$I$21:$I$24</c:f>
              <c:numCache>
                <c:formatCode>0.00%</c:formatCode>
                <c:ptCount val="4"/>
                <c:pt idx="0">
                  <c:v>0.50784431735089752</c:v>
                </c:pt>
                <c:pt idx="1">
                  <c:v>6.1466584404622333E-2</c:v>
                </c:pt>
                <c:pt idx="2">
                  <c:v>0.43054368403577403</c:v>
                </c:pt>
                <c:pt idx="3">
                  <c:v>1.454142087061178E-4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B8E-4FA3-9F73-FF35F7845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836303892246021E-2"/>
          <c:y val="0.90183686529924501"/>
          <c:w val="0.81632739221550799"/>
          <c:h val="9.30191017789443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B Mitra" panose="00000400000000000000" pitchFamily="2" charset="-78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fa-IR" sz="1200" b="1">
                <a:solidFill>
                  <a:schemeClr val="tx1"/>
                </a:solidFill>
                <a:cs typeface="B Mitra" panose="00000400000000000000" pitchFamily="2" charset="-78"/>
              </a:rPr>
              <a:t>نمودار 2-</a:t>
            </a:r>
            <a:r>
              <a:rPr lang="fa-IR" sz="1200" b="1" baseline="0">
                <a:solidFill>
                  <a:schemeClr val="tx1"/>
                </a:solidFill>
                <a:cs typeface="B Mitra" panose="00000400000000000000" pitchFamily="2" charset="-78"/>
              </a:rPr>
              <a:t> ارزش صنایع بورسی</a:t>
            </a:r>
            <a:endParaRPr lang="en-US" sz="1200" b="1">
              <a:solidFill>
                <a:schemeClr val="tx1"/>
              </a:solidFill>
              <a:cs typeface="B Mitra" panose="00000400000000000000" pitchFamily="2" charset="-78"/>
            </a:endParaRPr>
          </a:p>
        </c:rich>
      </c:tx>
      <c:layout>
        <c:manualLayout>
          <c:xMode val="edge"/>
          <c:yMode val="edge"/>
          <c:x val="0.33831472558467507"/>
          <c:y val="1.18343195266272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0379343440278922"/>
          <c:y val="0.16974218556599754"/>
          <c:w val="0.46722078583460652"/>
          <c:h val="0.66572567017044826"/>
        </c:manualLayout>
      </c:layout>
      <c:pieChart>
        <c:varyColors val="1"/>
        <c:ser>
          <c:idx val="0"/>
          <c:order val="0"/>
          <c:tx>
            <c:v>ارزش صنایع بورسی</c:v>
          </c:tx>
          <c:spPr>
            <a:ln w="635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63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238-4BD1-83ED-9466D59E376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63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238-4BD1-83ED-9466D59E376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63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238-4BD1-83ED-9466D59E376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63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238-4BD1-83ED-9466D59E376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63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238-4BD1-83ED-9466D59E376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63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238-4BD1-83ED-9466D59E376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63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238-4BD1-83ED-9466D59E376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63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238-4BD1-83ED-9466D59E376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63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238-4BD1-83ED-9466D59E376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63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2238-4BD1-83ED-9466D59E376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63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38-4BD1-83ED-9466D59E3767}"/>
              </c:ext>
            </c:extLst>
          </c:dPt>
          <c:dLbls>
            <c:dLbl>
              <c:idx val="1"/>
              <c:layout>
                <c:manualLayout>
                  <c:x val="-0.12965190043917257"/>
                  <c:y val="-1.42113479306671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38-4BD1-83ED-9466D59E3767}"/>
                </c:ext>
              </c:extLst>
            </c:dLbl>
            <c:dLbl>
              <c:idx val="2"/>
              <c:layout>
                <c:manualLayout>
                  <c:x val="-3.1143344460957911E-2"/>
                  <c:y val="-2.08967865587754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38-4BD1-83ED-9466D59E3767}"/>
                </c:ext>
              </c:extLst>
            </c:dLbl>
            <c:dLbl>
              <c:idx val="3"/>
              <c:layout>
                <c:manualLayout>
                  <c:x val="-8.5386478292573856E-2"/>
                  <c:y val="4.276288696783894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238-4BD1-83ED-9466D59E3767}"/>
                </c:ext>
              </c:extLst>
            </c:dLbl>
            <c:dLbl>
              <c:idx val="4"/>
              <c:layout>
                <c:manualLayout>
                  <c:x val="-5.9430384658699355E-2"/>
                  <c:y val="1.726036460444193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238-4BD1-83ED-9466D59E3767}"/>
                </c:ext>
              </c:extLst>
            </c:dLbl>
            <c:dLbl>
              <c:idx val="5"/>
              <c:layout>
                <c:manualLayout>
                  <c:x val="-5.2786778491416206E-2"/>
                  <c:y val="1.2933245372042826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238-4BD1-83ED-9466D59E3767}"/>
                </c:ext>
              </c:extLst>
            </c:dLbl>
            <c:dLbl>
              <c:idx val="6"/>
              <c:layout>
                <c:manualLayout>
                  <c:x val="6.209471259860668E-3"/>
                  <c:y val="-8.5895450558334013E-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238-4BD1-83ED-9466D59E3767}"/>
                </c:ext>
              </c:extLst>
            </c:dLbl>
            <c:dLbl>
              <c:idx val="7"/>
              <c:layout>
                <c:manualLayout>
                  <c:x val="-0.10420910520166364"/>
                  <c:y val="4.818354226858039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238-4BD1-83ED-9466D59E3767}"/>
                </c:ext>
              </c:extLst>
            </c:dLbl>
            <c:dLbl>
              <c:idx val="9"/>
              <c:layout>
                <c:manualLayout>
                  <c:x val="-6.5603149506999164E-2"/>
                  <c:y val="-5.5918411947610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238-4BD1-83ED-9466D59E376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B Mitra" panose="00000400000000000000" pitchFamily="2" charset="-78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'ارزش بورس'!$A$56:$A$67</c15:sqref>
                  </c15:fullRef>
                </c:ext>
              </c:extLst>
              <c:f>('ارزش بورس'!$A$56:$A$65,'ارزش بورس'!$A$67)</c:f>
              <c:strCache>
                <c:ptCount val="11"/>
                <c:pt idx="0">
                  <c:v>محصولات شيميايي</c:v>
                </c:pt>
                <c:pt idx="1">
                  <c:v>فلزات اساسي</c:v>
                </c:pt>
                <c:pt idx="2">
                  <c:v>فراورده هاي نفتي، كك و سوخت هسته اي</c:v>
                </c:pt>
                <c:pt idx="3">
                  <c:v>مخابرات</c:v>
                </c:pt>
                <c:pt idx="4">
                  <c:v>بانكها و موسسات اعتباري</c:v>
                </c:pt>
                <c:pt idx="5">
                  <c:v>استخراج کانه هاي فلزي</c:v>
                </c:pt>
                <c:pt idx="6">
                  <c:v>شرکتهاي چند رشته اي صنعتي</c:v>
                </c:pt>
                <c:pt idx="7">
                  <c:v>خودرو و ساخت قطعات</c:v>
                </c:pt>
                <c:pt idx="8">
                  <c:v>رايانه و فعاليت‌هاي وابسته به آن</c:v>
                </c:pt>
                <c:pt idx="9">
                  <c:v>مواد و محصولات دارويي</c:v>
                </c:pt>
                <c:pt idx="10">
                  <c:v>سایر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'ارزش بورس'!$C$56:$C$67</c15:sqref>
                  </c15:fullRef>
                </c:ext>
              </c:extLst>
              <c:f>('ارزش بورس'!$C$56:$C$65,'ارزش بورس'!$C$67)</c:f>
              <c:numCache>
                <c:formatCode>0.00%</c:formatCode>
                <c:ptCount val="11"/>
                <c:pt idx="0">
                  <c:v>0.220032394223239</c:v>
                </c:pt>
                <c:pt idx="1">
                  <c:v>0.14116549561752501</c:v>
                </c:pt>
                <c:pt idx="2">
                  <c:v>8.8504273493887994E-2</c:v>
                </c:pt>
                <c:pt idx="3">
                  <c:v>7.7767322615878001E-2</c:v>
                </c:pt>
                <c:pt idx="4">
                  <c:v>7.4131487606538995E-2</c:v>
                </c:pt>
                <c:pt idx="5">
                  <c:v>6.7107146063139E-2</c:v>
                </c:pt>
                <c:pt idx="6">
                  <c:v>6.3784270332527995E-2</c:v>
                </c:pt>
                <c:pt idx="7">
                  <c:v>3.9050675796358E-2</c:v>
                </c:pt>
                <c:pt idx="8">
                  <c:v>3.6129342389416001E-2</c:v>
                </c:pt>
                <c:pt idx="9">
                  <c:v>2.9461022396916E-2</c:v>
                </c:pt>
                <c:pt idx="10">
                  <c:v>0.16286656946457476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16-2238-4BD1-83ED-9466D59E376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B Mitra" panose="00000400000000000000" pitchFamily="2" charset="-78"/>
              </a:defRPr>
            </a:pPr>
            <a:r>
              <a:rPr lang="fa-IR" sz="1200" b="1">
                <a:solidFill>
                  <a:schemeClr val="tx1"/>
                </a:solidFill>
                <a:cs typeface="B Mitra" panose="00000400000000000000" pitchFamily="2" charset="-78"/>
              </a:rPr>
              <a:t>نمودار3- ارزش صنایع فرابورس ایران</a:t>
            </a:r>
            <a:r>
              <a:rPr lang="en-US" sz="1200" b="1">
                <a:solidFill>
                  <a:schemeClr val="tx1"/>
                </a:solidFill>
                <a:cs typeface="B Mitra" panose="00000400000000000000" pitchFamily="2" charset="-78"/>
              </a:rPr>
              <a:t> </a:t>
            </a:r>
          </a:p>
        </c:rich>
      </c:tx>
      <c:layout>
        <c:manualLayout>
          <c:xMode val="edge"/>
          <c:yMode val="edge"/>
          <c:x val="0.3448325948503748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B Mitra" panose="00000400000000000000" pitchFamily="2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6500721666574151"/>
          <c:y val="0.14569147439827068"/>
          <c:w val="0.4763490903898831"/>
          <c:h val="0.71169179650416037"/>
        </c:manualLayout>
      </c:layout>
      <c:pieChart>
        <c:varyColors val="1"/>
        <c:ser>
          <c:idx val="0"/>
          <c:order val="0"/>
          <c:tx>
            <c:strRef>
              <c:f>'ارزش فرابورس'!$C$64</c:f>
              <c:strCache>
                <c:ptCount val="1"/>
                <c:pt idx="0">
                  <c:v>درصد از كل</c:v>
                </c:pt>
              </c:strCache>
            </c:strRef>
          </c:tx>
          <c:spPr>
            <a:ln w="9525"/>
          </c:spPr>
          <c:dPt>
            <c:idx val="0"/>
            <c:bubble3D val="0"/>
            <c:spPr>
              <a:solidFill>
                <a:schemeClr val="accent1"/>
              </a:solidFill>
              <a:ln w="9525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391-4C46-8AF6-C66DC950E07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9525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391-4C46-8AF6-C66DC950E07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9525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391-4C46-8AF6-C66DC950E07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9525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391-4C46-8AF6-C66DC950E07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9525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391-4C46-8AF6-C66DC950E07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9525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391-4C46-8AF6-C66DC950E07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391-4C46-8AF6-C66DC950E07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5391-4C46-8AF6-C66DC950E07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5391-4C46-8AF6-C66DC950E07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5391-4C46-8AF6-C66DC950E07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5391-4C46-8AF6-C66DC950E071}"/>
              </c:ext>
            </c:extLst>
          </c:dPt>
          <c:dLbls>
            <c:dLbl>
              <c:idx val="2"/>
              <c:layout>
                <c:manualLayout>
                  <c:x val="0.13019283626083458"/>
                  <c:y val="-0.1156966949379261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391-4C46-8AF6-C66DC950E071}"/>
                </c:ext>
              </c:extLst>
            </c:dLbl>
            <c:dLbl>
              <c:idx val="3"/>
              <c:layout>
                <c:manualLayout>
                  <c:x val="0.1726574430146918"/>
                  <c:y val="0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391-4C46-8AF6-C66DC950E071}"/>
                </c:ext>
              </c:extLst>
            </c:dLbl>
            <c:dLbl>
              <c:idx val="4"/>
              <c:layout>
                <c:manualLayout>
                  <c:x val="6.8594113525636963E-2"/>
                  <c:y val="2.571166207529843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391-4C46-8AF6-C66DC950E071}"/>
                </c:ext>
              </c:extLst>
            </c:dLbl>
            <c:dLbl>
              <c:idx val="5"/>
              <c:layout>
                <c:manualLayout>
                  <c:x val="-1.1064583535142466E-2"/>
                  <c:y val="3.713818436012081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5391-4C46-8AF6-C66DC950E071}"/>
                </c:ext>
              </c:extLst>
            </c:dLbl>
            <c:dLbl>
              <c:idx val="6"/>
              <c:layout>
                <c:manualLayout>
                  <c:x val="-6.5616244366642221E-2"/>
                  <c:y val="2.010050251256281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5391-4C46-8AF6-C66DC950E071}"/>
                </c:ext>
              </c:extLst>
            </c:dLbl>
            <c:dLbl>
              <c:idx val="7"/>
              <c:layout>
                <c:manualLayout>
                  <c:x val="-0.17506212611962041"/>
                  <c:y val="-6.911722811508065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5391-4C46-8AF6-C66DC950E071}"/>
                </c:ext>
              </c:extLst>
            </c:dLbl>
            <c:dLbl>
              <c:idx val="8"/>
              <c:layout>
                <c:manualLayout>
                  <c:x val="-0.15119022188981143"/>
                  <c:y val="-0.2274443793699340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5391-4C46-8AF6-C66DC950E071}"/>
                </c:ext>
              </c:extLst>
            </c:dLbl>
            <c:dLbl>
              <c:idx val="9"/>
              <c:layout>
                <c:manualLayout>
                  <c:x val="-0.13211740505033912"/>
                  <c:y val="-0.3999129447662017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5391-4C46-8AF6-C66DC950E07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B Mitra" panose="00000400000000000000" pitchFamily="2" charset="-78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('ارزش فرابورس'!$A$65:$A$74,'ارزش فرابورس'!$A$76)</c:f>
              <c:strCache>
                <c:ptCount val="11"/>
                <c:pt idx="0">
                  <c:v>محصولات شيميايي</c:v>
                </c:pt>
                <c:pt idx="1">
                  <c:v>فلزات اساسي</c:v>
                </c:pt>
                <c:pt idx="2">
                  <c:v>بانكها و موسسات اعتباري</c:v>
                </c:pt>
                <c:pt idx="3">
                  <c:v>فراورده هاي نفتي، كك و سوخت هسته اي</c:v>
                </c:pt>
                <c:pt idx="4">
                  <c:v>سرمايه گذاريها</c:v>
                </c:pt>
                <c:pt idx="5">
                  <c:v>عرضه برق، گاز، بخاروآب گرم</c:v>
                </c:pt>
                <c:pt idx="6">
                  <c:v>بيمه وصندوق بازنشستگي به جزتامين اجتماعي</c:v>
                </c:pt>
                <c:pt idx="7">
                  <c:v>انبوه سازي، املاك و مستغلات</c:v>
                </c:pt>
                <c:pt idx="8">
                  <c:v>پيمانكاري صنعتي</c:v>
                </c:pt>
                <c:pt idx="9">
                  <c:v>مواد و محصولات دارويي</c:v>
                </c:pt>
                <c:pt idx="10">
                  <c:v>سایر</c:v>
                </c:pt>
              </c:strCache>
              <c:extLst/>
            </c:strRef>
          </c:cat>
          <c:val>
            <c:numRef>
              <c:f>('ارزش فرابورس'!$C$65:$C$74,'ارزش فرابورس'!$C$76)</c:f>
              <c:numCache>
                <c:formatCode>0.00%</c:formatCode>
                <c:ptCount val="11"/>
                <c:pt idx="0">
                  <c:v>0.251585848084666</c:v>
                </c:pt>
                <c:pt idx="1">
                  <c:v>0.11191356327087799</c:v>
                </c:pt>
                <c:pt idx="2">
                  <c:v>8.4144651927086395E-2</c:v>
                </c:pt>
                <c:pt idx="3">
                  <c:v>3.7552278843973802E-2</c:v>
                </c:pt>
                <c:pt idx="4">
                  <c:v>3.1412250855948801E-2</c:v>
                </c:pt>
                <c:pt idx="5">
                  <c:v>3.12935112054816E-2</c:v>
                </c:pt>
                <c:pt idx="6">
                  <c:v>2.8302875138678199E-2</c:v>
                </c:pt>
                <c:pt idx="7">
                  <c:v>1.7256237080972899E-2</c:v>
                </c:pt>
                <c:pt idx="8">
                  <c:v>1.42299010425537E-2</c:v>
                </c:pt>
                <c:pt idx="9">
                  <c:v>1.26657536564503E-2</c:v>
                </c:pt>
                <c:pt idx="10">
                  <c:v>0.37964312889331059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5391-4C46-8AF6-C66DC950E07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60"/>
      </c:pieChart>
      <c:spPr>
        <a:noFill/>
        <a:ln w="6350">
          <a:solidFill>
            <a:schemeClr val="bg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2347013453586693E-2"/>
          <c:y val="8.3411643634312249E-2"/>
          <c:w val="0.8994772594997289"/>
          <c:h val="0.67753066088763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'معاملات بورس - صنایع - ارزش'!$J$2</c:f>
              <c:strCache>
                <c:ptCount val="1"/>
                <c:pt idx="0">
                  <c:v>بهمن‌ماه 1396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10192805595596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A4A-41E7-82ED-69A888460882}"/>
                </c:ext>
              </c:extLst>
            </c:dLbl>
            <c:dLbl>
              <c:idx val="8"/>
              <c:layout>
                <c:manualLayout>
                  <c:x val="0"/>
                  <c:y val="7.34618703970643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A4A-41E7-82ED-69A8884608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IPT.Mitra" panose="00000400000000000000" pitchFamily="2" charset="2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'معاملات بورس - صنایع - ارزش'!$I$3:$I$13</c:f>
              <c:strCache>
                <c:ptCount val="11"/>
                <c:pt idx="0">
                  <c:v>فلزات اساسي</c:v>
                </c:pt>
                <c:pt idx="1">
                  <c:v>استخراج کانه هاي فلزي</c:v>
                </c:pt>
                <c:pt idx="2">
                  <c:v>محصولات شيميايي</c:v>
                </c:pt>
                <c:pt idx="3">
                  <c:v>فراورده هاي نفتي، كك و سوخت هسته اي</c:v>
                </c:pt>
                <c:pt idx="4">
                  <c:v>خودرو و ساخت قطعات</c:v>
                </c:pt>
                <c:pt idx="5">
                  <c:v>شرکتهاي چند رشته اي صنعتي</c:v>
                </c:pt>
                <c:pt idx="6">
                  <c:v>سرمايه گذاريها</c:v>
                </c:pt>
                <c:pt idx="7">
                  <c:v>مواد و محصولات دارويي</c:v>
                </c:pt>
                <c:pt idx="8">
                  <c:v>ساير واسطه گريهاي مالي</c:v>
                </c:pt>
                <c:pt idx="9">
                  <c:v>بانكها و موسسات اعتباري</c:v>
                </c:pt>
                <c:pt idx="10">
                  <c:v>سایر صنایع</c:v>
                </c:pt>
              </c:strCache>
            </c:strRef>
          </c:cat>
          <c:val>
            <c:numRef>
              <c:f>'معاملات بورس - صنایع - ارزش'!$J$3:$J$13</c:f>
              <c:numCache>
                <c:formatCode>#,##0</c:formatCode>
                <c:ptCount val="11"/>
                <c:pt idx="0">
                  <c:v>12885.170058829999</c:v>
                </c:pt>
                <c:pt idx="1">
                  <c:v>8866.1763468600002</c:v>
                </c:pt>
                <c:pt idx="2">
                  <c:v>8862.7823491979998</c:v>
                </c:pt>
                <c:pt idx="3">
                  <c:v>6937.7008968990003</c:v>
                </c:pt>
                <c:pt idx="4">
                  <c:v>5336.0759640280003</c:v>
                </c:pt>
                <c:pt idx="5">
                  <c:v>1486.712731779</c:v>
                </c:pt>
                <c:pt idx="6">
                  <c:v>981.90961832699998</c:v>
                </c:pt>
                <c:pt idx="7">
                  <c:v>959.87945368400005</c:v>
                </c:pt>
                <c:pt idx="8">
                  <c:v>923.05726744100002</c:v>
                </c:pt>
                <c:pt idx="9">
                  <c:v>869.05385166300005</c:v>
                </c:pt>
                <c:pt idx="10">
                  <c:v>12153.521730482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3F-4D19-B3C0-A12753FD9931}"/>
            </c:ext>
          </c:extLst>
        </c:ser>
        <c:ser>
          <c:idx val="1"/>
          <c:order val="1"/>
          <c:tx>
            <c:strRef>
              <c:f>'معاملات بورس - صنایع - ارزش'!$K$2</c:f>
              <c:strCache>
                <c:ptCount val="1"/>
                <c:pt idx="0">
                  <c:v>دی‌ماه 1396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7.34612284836590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A4A-41E7-82ED-69A888460882}"/>
                </c:ext>
              </c:extLst>
            </c:dLbl>
            <c:dLbl>
              <c:idx val="1"/>
              <c:layout>
                <c:manualLayout>
                  <c:x val="0"/>
                  <c:y val="1.46923740794128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A4A-41E7-82ED-69A888460882}"/>
                </c:ext>
              </c:extLst>
            </c:dLbl>
            <c:dLbl>
              <c:idx val="7"/>
              <c:layout>
                <c:manualLayout>
                  <c:x val="7.88954635108481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A4A-41E7-82ED-69A8884608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>
                        <a:lumMod val="50000"/>
                      </a:schemeClr>
                    </a:solidFill>
                    <a:latin typeface="IPT.Mitra" panose="00000400000000000000" pitchFamily="2" charset="2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'معاملات بورس - صنایع - ارزش'!$I$3:$I$13</c:f>
              <c:strCache>
                <c:ptCount val="11"/>
                <c:pt idx="0">
                  <c:v>فلزات اساسي</c:v>
                </c:pt>
                <c:pt idx="1">
                  <c:v>استخراج کانه هاي فلزي</c:v>
                </c:pt>
                <c:pt idx="2">
                  <c:v>محصولات شيميايي</c:v>
                </c:pt>
                <c:pt idx="3">
                  <c:v>فراورده هاي نفتي، كك و سوخت هسته اي</c:v>
                </c:pt>
                <c:pt idx="4">
                  <c:v>خودرو و ساخت قطعات</c:v>
                </c:pt>
                <c:pt idx="5">
                  <c:v>شرکتهاي چند رشته اي صنعتي</c:v>
                </c:pt>
                <c:pt idx="6">
                  <c:v>سرمايه گذاريها</c:v>
                </c:pt>
                <c:pt idx="7">
                  <c:v>مواد و محصولات دارويي</c:v>
                </c:pt>
                <c:pt idx="8">
                  <c:v>ساير واسطه گريهاي مالي</c:v>
                </c:pt>
                <c:pt idx="9">
                  <c:v>بانكها و موسسات اعتباري</c:v>
                </c:pt>
                <c:pt idx="10">
                  <c:v>سایر صنایع</c:v>
                </c:pt>
              </c:strCache>
            </c:strRef>
          </c:cat>
          <c:val>
            <c:numRef>
              <c:f>'معاملات بورس - صنایع - ارزش'!$K$3:$K$13</c:f>
              <c:numCache>
                <c:formatCode>#,##0</c:formatCode>
                <c:ptCount val="11"/>
                <c:pt idx="0">
                  <c:v>13396.637068350999</c:v>
                </c:pt>
                <c:pt idx="1">
                  <c:v>8794.6604596569996</c:v>
                </c:pt>
                <c:pt idx="2">
                  <c:v>5586.8666822280002</c:v>
                </c:pt>
                <c:pt idx="3">
                  <c:v>5243.904661738</c:v>
                </c:pt>
                <c:pt idx="4">
                  <c:v>4622.440923356</c:v>
                </c:pt>
                <c:pt idx="5">
                  <c:v>999.45253485199999</c:v>
                </c:pt>
                <c:pt idx="6">
                  <c:v>827.96460431699995</c:v>
                </c:pt>
                <c:pt idx="7">
                  <c:v>1035.883065213</c:v>
                </c:pt>
                <c:pt idx="8">
                  <c:v>1121.428499483</c:v>
                </c:pt>
                <c:pt idx="9">
                  <c:v>661.49559675299997</c:v>
                </c:pt>
                <c:pt idx="10">
                  <c:v>12918.464076889002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3F-4D19-B3C0-A12753FD993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88086528"/>
        <c:axId val="188084608"/>
      </c:barChart>
      <c:valAx>
        <c:axId val="188084608"/>
        <c:scaling>
          <c:orientation val="minMax"/>
          <c:max val="1400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r>
                  <a:rPr lang="fa-IR">
                    <a:solidFill>
                      <a:sysClr val="windowText" lastClr="000000"/>
                    </a:solidFill>
                    <a:cs typeface="B Mitra" pitchFamily="2" charset="-78"/>
                  </a:rPr>
                  <a:t>میلیارد ریال</a:t>
                </a:r>
                <a:endParaRPr lang="en-US">
                  <a:solidFill>
                    <a:sysClr val="windowText" lastClr="000000"/>
                  </a:solidFill>
                  <a:cs typeface="B Mitra" pitchFamily="2" charset="-78"/>
                </a:endParaRPr>
              </a:p>
            </c:rich>
          </c:tx>
          <c:layout/>
          <c:overlay val="0"/>
        </c:title>
        <c:numFmt formatCode="#,##0" sourceLinked="0"/>
        <c:majorTickMark val="none"/>
        <c:minorTickMark val="none"/>
        <c:tickLblPos val="nextTo"/>
        <c:spPr>
          <a:noFill/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IPT.Mitra" panose="00000400000000000000" pitchFamily="2" charset="2"/>
                <a:ea typeface="+mn-ea"/>
                <a:cs typeface="+mn-cs"/>
              </a:defRPr>
            </a:pPr>
            <a:endParaRPr lang="en-US"/>
          </a:p>
        </c:txPr>
        <c:crossAx val="188086528"/>
        <c:crosses val="autoZero"/>
        <c:crossBetween val="between"/>
        <c:majorUnit val="2000"/>
        <c:minorUnit val="2000"/>
      </c:valAx>
      <c:catAx>
        <c:axId val="188086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a-IR" sz="1100">
                    <a:cs typeface="B Mitra" pitchFamily="2" charset="-78"/>
                  </a:rPr>
                  <a:t>نمودار</a:t>
                </a:r>
                <a:r>
                  <a:rPr lang="fa-IR" sz="1100" baseline="0">
                    <a:cs typeface="B Mitra" pitchFamily="2" charset="-78"/>
                  </a:rPr>
                  <a:t> 5- ده صنعت بورسی با بیشترین ارزش معاملات</a:t>
                </a:r>
                <a:endParaRPr lang="en-US" sz="1100">
                  <a:cs typeface="B Mitra" pitchFamily="2" charset="-78"/>
                </a:endParaRPr>
              </a:p>
            </c:rich>
          </c:tx>
          <c:layout>
            <c:manualLayout>
              <c:xMode val="edge"/>
              <c:yMode val="edge"/>
              <c:x val="0.31259433053716068"/>
              <c:y val="3.8800283144130457E-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 algn="ctr">
              <a:defRPr lang="en-US" sz="900" b="0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B Mitra" panose="00000400000000000000" pitchFamily="2" charset="-78"/>
              </a:defRPr>
            </a:pPr>
            <a:endParaRPr lang="en-US"/>
          </a:p>
        </c:txPr>
        <c:crossAx val="188084608"/>
        <c:crosses val="autoZero"/>
        <c:auto val="1"/>
        <c:lblAlgn val="ctr"/>
        <c:lblOffset val="100"/>
        <c:noMultiLvlLbl val="0"/>
      </c:cat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697563196455146"/>
          <c:y val="0.93656821224316322"/>
          <c:w val="0.25531805832483356"/>
          <c:h val="6.34317877568368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B Mitra" panose="00000400000000000000" pitchFamily="2" charset="-78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1" i="0" u="none" strike="noStrike" kern="1200" cap="none" spc="0" normalizeH="0" baseline="0">
                <a:solidFill>
                  <a:sysClr val="windowText" lastClr="000000"/>
                </a:solidFill>
                <a:latin typeface="+mj-lt"/>
                <a:ea typeface="+mj-ea"/>
                <a:cs typeface="B Mitra" panose="00000400000000000000" pitchFamily="2" charset="-78"/>
              </a:defRPr>
            </a:pPr>
            <a:r>
              <a:rPr lang="fa-IR" sz="1100" b="1" i="0" baseline="0">
                <a:effectLst/>
              </a:rPr>
              <a:t>نمودار6- ده صنعت بورسی با بیشترین حجم معاملات</a:t>
            </a:r>
            <a:endParaRPr lang="fa-IR" sz="1100">
              <a:effectLst/>
            </a:endParaRPr>
          </a:p>
        </c:rich>
      </c:tx>
      <c:layout>
        <c:manualLayout>
          <c:xMode val="edge"/>
          <c:yMode val="edge"/>
          <c:x val="0.32130009955652095"/>
          <c:y val="2.028668837902253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1" i="0" u="none" strike="noStrike" kern="1200" cap="none" spc="0" normalizeH="0" baseline="0">
              <a:solidFill>
                <a:sysClr val="windowText" lastClr="000000"/>
              </a:solidFill>
              <a:latin typeface="+mj-lt"/>
              <a:ea typeface="+mj-ea"/>
              <a:cs typeface="B Mitra" panose="00000400000000000000" pitchFamily="2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769140052652264E-2"/>
          <c:y val="9.0886963151952369E-2"/>
          <c:w val="0.88275230928173465"/>
          <c:h val="0.662935048611881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'معاملات بورس - صنایع - حجم'!$J$2</c:f>
              <c:strCache>
                <c:ptCount val="1"/>
                <c:pt idx="0">
                  <c:v>بهمن‌ماه 1396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4.4150110375275938E-3"/>
                  <c:y val="2.97951582867783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F9F-4B57-8CCF-D58E5085C92A}"/>
                </c:ext>
              </c:extLst>
            </c:dLbl>
            <c:dLbl>
              <c:idx val="2"/>
              <c:layout>
                <c:manualLayout>
                  <c:x val="-6.8259385665529011E-3"/>
                  <c:y val="1.48975791433891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833-4781-9B3C-C2EB21A28F7A}"/>
                </c:ext>
              </c:extLst>
            </c:dLbl>
            <c:dLbl>
              <c:idx val="3"/>
              <c:layout>
                <c:manualLayout>
                  <c:x val="1.1376385119095608E-2"/>
                  <c:y val="2.60707635009310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33-4781-9B3C-C2EB21A28F7A}"/>
                </c:ext>
              </c:extLst>
            </c:dLbl>
            <c:dLbl>
              <c:idx val="4"/>
              <c:layout>
                <c:manualLayout>
                  <c:x val="2.2446693080709649E-3"/>
                  <c:y val="3.11890838206628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4B5-4141-8D44-AA07E80534E0}"/>
                </c:ext>
              </c:extLst>
            </c:dLbl>
            <c:dLbl>
              <c:idx val="6"/>
              <c:layout>
                <c:manualLayout>
                  <c:x val="0"/>
                  <c:y val="5.31869968767870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B5-4141-8D44-AA07E80534E0}"/>
                </c:ext>
              </c:extLst>
            </c:dLbl>
            <c:dLbl>
              <c:idx val="8"/>
              <c:layout>
                <c:manualLayout>
                  <c:x val="0"/>
                  <c:y val="5.2258830774644795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4B5-4141-8D44-AA07E80534E0}"/>
                </c:ext>
              </c:extLst>
            </c:dLbl>
            <c:dLbl>
              <c:idx val="9"/>
              <c:layout>
                <c:manualLayout>
                  <c:x val="-6.7339709448626401E-3"/>
                  <c:y val="1.91445622369829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B5-4141-8D44-AA07E80534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IPT.Mitra" panose="00000400000000000000" pitchFamily="2" charset="2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'معاملات بورس - صنایع - حجم'!$I$3:$I$13</c:f>
              <c:strCache>
                <c:ptCount val="11"/>
                <c:pt idx="0">
                  <c:v>فلزات اساسي</c:v>
                </c:pt>
                <c:pt idx="1">
                  <c:v>خودرو و ساخت قطعات</c:v>
                </c:pt>
                <c:pt idx="2">
                  <c:v>ساير واسطه گريهاي مالي</c:v>
                </c:pt>
                <c:pt idx="3">
                  <c:v>محصولات شيميايي</c:v>
                </c:pt>
                <c:pt idx="4">
                  <c:v>استخراج کانه هاي فلزي</c:v>
                </c:pt>
                <c:pt idx="5">
                  <c:v>فراورده هاي نفتي، كك و سوخت هسته اي</c:v>
                </c:pt>
                <c:pt idx="6">
                  <c:v>سرمايه گذاريها</c:v>
                </c:pt>
                <c:pt idx="7">
                  <c:v>شرکتهاي چند رشته اي صنعتي</c:v>
                </c:pt>
                <c:pt idx="8">
                  <c:v>بانكها و موسسات اعتباري</c:v>
                </c:pt>
                <c:pt idx="9">
                  <c:v>مواد و محصولات دارويي</c:v>
                </c:pt>
                <c:pt idx="10">
                  <c:v>سایر صنایع</c:v>
                </c:pt>
              </c:strCache>
            </c:strRef>
          </c:cat>
          <c:val>
            <c:numRef>
              <c:f>'معاملات بورس - صنایع - حجم'!$J$3:$J$13</c:f>
              <c:numCache>
                <c:formatCode>#,##0</c:formatCode>
                <c:ptCount val="11"/>
                <c:pt idx="0">
                  <c:v>4490446.3810000001</c:v>
                </c:pt>
                <c:pt idx="1">
                  <c:v>3834041.9419999998</c:v>
                </c:pt>
                <c:pt idx="2">
                  <c:v>2543147.4180000001</c:v>
                </c:pt>
                <c:pt idx="3">
                  <c:v>2312837.8969999999</c:v>
                </c:pt>
                <c:pt idx="4">
                  <c:v>2077842.2709999999</c:v>
                </c:pt>
                <c:pt idx="5">
                  <c:v>1039072.92</c:v>
                </c:pt>
                <c:pt idx="6">
                  <c:v>871658.00899999996</c:v>
                </c:pt>
                <c:pt idx="7">
                  <c:v>820758.09699999995</c:v>
                </c:pt>
                <c:pt idx="8">
                  <c:v>676390.35600000003</c:v>
                </c:pt>
                <c:pt idx="9">
                  <c:v>401362.98200000002</c:v>
                </c:pt>
                <c:pt idx="10">
                  <c:v>2937661.1480000047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32-4A37-925A-EAD63F78BA3A}"/>
            </c:ext>
          </c:extLst>
        </c:ser>
        <c:ser>
          <c:idx val="1"/>
          <c:order val="1"/>
          <c:tx>
            <c:strRef>
              <c:f>'معاملات بورس - صنایع - حجم'!$K$2</c:f>
              <c:strCache>
                <c:ptCount val="1"/>
                <c:pt idx="0">
                  <c:v>دی‌ماه 1396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2075055187637971E-2"/>
                  <c:y val="1.117318435754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833-4781-9B3C-C2EB21A28F7A}"/>
                </c:ext>
              </c:extLst>
            </c:dLbl>
            <c:dLbl>
              <c:idx val="2"/>
              <c:layout>
                <c:manualLayout>
                  <c:x val="1.5927189988623434E-2"/>
                  <c:y val="-1.117318435754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833-4781-9B3C-C2EB21A28F7A}"/>
                </c:ext>
              </c:extLst>
            </c:dLbl>
            <c:dLbl>
              <c:idx val="4"/>
              <c:layout>
                <c:manualLayout>
                  <c:x val="-2.2446693080709649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4B5-4141-8D44-AA07E80534E0}"/>
                </c:ext>
              </c:extLst>
            </c:dLbl>
            <c:dLbl>
              <c:idx val="5"/>
              <c:layout>
                <c:manualLayout>
                  <c:x val="0"/>
                  <c:y val="1.48975791433891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F9F-4B57-8CCF-D58E5085C92A}"/>
                </c:ext>
              </c:extLst>
            </c:dLbl>
            <c:dLbl>
              <c:idx val="6"/>
              <c:layout>
                <c:manualLayout>
                  <c:x val="4.4893386161418474E-3"/>
                  <c:y val="-1.16959064327485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B5-4141-8D44-AA07E80534E0}"/>
                </c:ext>
              </c:extLst>
            </c:dLbl>
            <c:dLbl>
              <c:idx val="8"/>
              <c:layout>
                <c:manualLayout>
                  <c:x val="2.2753834285940315E-3"/>
                  <c:y val="1.0127714482617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4B5-4141-8D44-AA07E80534E0}"/>
                </c:ext>
              </c:extLst>
            </c:dLbl>
            <c:dLbl>
              <c:idx val="9"/>
              <c:layout>
                <c:manualLayout>
                  <c:x val="6.8259760337198647E-3"/>
                  <c:y val="-2.234636871508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833-4781-9B3C-C2EB21A28F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accent2">
                        <a:lumMod val="50000"/>
                      </a:schemeClr>
                    </a:solidFill>
                    <a:latin typeface="IPT.Mitra" panose="00000400000000000000" pitchFamily="2" charset="2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'معاملات بورس - صنایع - حجم'!$I$3:$I$13</c:f>
              <c:strCache>
                <c:ptCount val="11"/>
                <c:pt idx="0">
                  <c:v>فلزات اساسي</c:v>
                </c:pt>
                <c:pt idx="1">
                  <c:v>خودرو و ساخت قطعات</c:v>
                </c:pt>
                <c:pt idx="2">
                  <c:v>ساير واسطه گريهاي مالي</c:v>
                </c:pt>
                <c:pt idx="3">
                  <c:v>محصولات شيميايي</c:v>
                </c:pt>
                <c:pt idx="4">
                  <c:v>استخراج کانه هاي فلزي</c:v>
                </c:pt>
                <c:pt idx="5">
                  <c:v>فراورده هاي نفتي، كك و سوخت هسته اي</c:v>
                </c:pt>
                <c:pt idx="6">
                  <c:v>سرمايه گذاريها</c:v>
                </c:pt>
                <c:pt idx="7">
                  <c:v>شرکتهاي چند رشته اي صنعتي</c:v>
                </c:pt>
                <c:pt idx="8">
                  <c:v>بانكها و موسسات اعتباري</c:v>
                </c:pt>
                <c:pt idx="9">
                  <c:v>مواد و محصولات دارويي</c:v>
                </c:pt>
                <c:pt idx="10">
                  <c:v>سایر صنایع</c:v>
                </c:pt>
              </c:strCache>
            </c:strRef>
          </c:cat>
          <c:val>
            <c:numRef>
              <c:f>'معاملات بورس - صنایع - حجم'!$K$3:$K$13</c:f>
              <c:numCache>
                <c:formatCode>#,##0</c:formatCode>
                <c:ptCount val="11"/>
                <c:pt idx="0">
                  <c:v>4640420.8279999997</c:v>
                </c:pt>
                <c:pt idx="1">
                  <c:v>3237305.1770000001</c:v>
                </c:pt>
                <c:pt idx="2">
                  <c:v>2707190.2390000001</c:v>
                </c:pt>
                <c:pt idx="3">
                  <c:v>1569657</c:v>
                </c:pt>
                <c:pt idx="4">
                  <c:v>3843437.63</c:v>
                </c:pt>
                <c:pt idx="5">
                  <c:v>971651.02599999995</c:v>
                </c:pt>
                <c:pt idx="6">
                  <c:v>883906.21799999999</c:v>
                </c:pt>
                <c:pt idx="7">
                  <c:v>571651.10699999996</c:v>
                </c:pt>
                <c:pt idx="8">
                  <c:v>516765.755</c:v>
                </c:pt>
                <c:pt idx="9">
                  <c:v>494954.00900000002</c:v>
                </c:pt>
                <c:pt idx="10">
                  <c:v>3880407.9219999975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32-4A37-925A-EAD63F78BA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257792"/>
        <c:axId val="188251520"/>
      </c:barChart>
      <c:valAx>
        <c:axId val="188251520"/>
        <c:scaling>
          <c:orientation val="minMax"/>
          <c:max val="50000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B Mitra" panose="00000400000000000000" pitchFamily="2" charset="-78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cs typeface="B Mitra" panose="00000400000000000000" pitchFamily="2" charset="-78"/>
                  </a:rPr>
                  <a:t> </a:t>
                </a:r>
                <a:r>
                  <a:rPr lang="fa-IR" sz="800">
                    <a:solidFill>
                      <a:sysClr val="windowText" lastClr="000000"/>
                    </a:solidFill>
                    <a:cs typeface="B Mitra" panose="00000400000000000000" pitchFamily="2" charset="-78"/>
                  </a:rPr>
                  <a:t>هزار سهم</a:t>
                </a:r>
                <a:endParaRPr lang="en-US" sz="800">
                  <a:solidFill>
                    <a:sysClr val="windowText" lastClr="000000"/>
                  </a:solidFill>
                  <a:cs typeface="B Mitra" panose="00000400000000000000" pitchFamily="2" charset="-78"/>
                </a:endParaRPr>
              </a:p>
            </c:rich>
          </c:tx>
          <c:layout>
            <c:manualLayout>
              <c:xMode val="edge"/>
              <c:yMode val="edge"/>
              <c:x val="0"/>
              <c:y val="0.357624305341720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B Mitra" panose="00000400000000000000" pitchFamily="2" charset="-78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IPT.Mitra" panose="00000400000000000000" pitchFamily="2" charset="2"/>
                <a:ea typeface="+mn-ea"/>
                <a:cs typeface="+mn-cs"/>
              </a:defRPr>
            </a:pPr>
            <a:endParaRPr lang="en-US"/>
          </a:p>
        </c:txPr>
        <c:crossAx val="188257792"/>
        <c:crosses val="autoZero"/>
        <c:crossBetween val="between"/>
        <c:majorUnit val="1000000"/>
        <c:minorUnit val="2000"/>
      </c:valAx>
      <c:catAx>
        <c:axId val="18825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 algn="ctr">
              <a:defRPr lang="en-US" sz="900" b="0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B Mitra" panose="00000400000000000000" pitchFamily="2" charset="-78"/>
              </a:defRPr>
            </a:pPr>
            <a:endParaRPr lang="en-US"/>
          </a:p>
        </c:txPr>
        <c:crossAx val="188251520"/>
        <c:crosses val="autoZero"/>
        <c:auto val="1"/>
        <c:lblAlgn val="ctr"/>
        <c:lblOffset val="100"/>
        <c:noMultiLvlLbl val="0"/>
      </c:cat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231616790259298"/>
          <c:y val="0.93465065470168185"/>
          <c:w val="0.52120355279779551"/>
          <c:h val="6.33807252966618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B Mitra" panose="00000400000000000000" pitchFamily="2" charset="-78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1" i="0" u="none" strike="noStrike" kern="1200" cap="none" spc="0" normalizeH="0" baseline="0">
                <a:solidFill>
                  <a:sysClr val="windowText" lastClr="000000"/>
                </a:solidFill>
                <a:latin typeface="+mj-lt"/>
                <a:ea typeface="+mj-ea"/>
                <a:cs typeface="B Mitra" panose="00000400000000000000" pitchFamily="2" charset="-78"/>
              </a:defRPr>
            </a:pPr>
            <a:r>
              <a:rPr lang="fa-IR" sz="1100" b="1" i="0" baseline="0">
                <a:effectLst/>
              </a:rPr>
              <a:t>نمودار7- ده صنعت بورسی با بیشترین تعداد معاملات</a:t>
            </a:r>
            <a:endParaRPr lang="fa-IR" sz="1100">
              <a:effectLst/>
            </a:endParaRPr>
          </a:p>
        </c:rich>
      </c:tx>
      <c:layout>
        <c:manualLayout>
          <c:xMode val="edge"/>
          <c:yMode val="edge"/>
          <c:x val="0.25487892357739267"/>
          <c:y val="2.028760489445861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1" i="0" u="none" strike="noStrike" kern="1200" cap="none" spc="0" normalizeH="0" baseline="0">
              <a:solidFill>
                <a:sysClr val="windowText" lastClr="000000"/>
              </a:solidFill>
              <a:latin typeface="+mj-lt"/>
              <a:ea typeface="+mj-ea"/>
              <a:cs typeface="B Mitra" panose="00000400000000000000" pitchFamily="2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9419393578962166E-2"/>
          <c:y val="7.4675275135076671E-2"/>
          <c:w val="0.89982520319608317"/>
          <c:h val="0.670446785701083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'معاملات بورس - صنایع - تعداد'!$J$2</c:f>
              <c:strCache>
                <c:ptCount val="1"/>
                <c:pt idx="0">
                  <c:v>بهمن‌ماه 1396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82149362477231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57A-456D-B8F2-D6EDC17BC60E}"/>
                </c:ext>
              </c:extLst>
            </c:dLbl>
            <c:dLbl>
              <c:idx val="1"/>
              <c:layout>
                <c:manualLayout>
                  <c:x val="-1.0652843394575678E-2"/>
                  <c:y val="1.89395178061759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B59-411B-90E2-8F63C5212521}"/>
                </c:ext>
              </c:extLst>
            </c:dLbl>
            <c:dLbl>
              <c:idx val="2"/>
              <c:layout>
                <c:manualLayout>
                  <c:x val="0"/>
                  <c:y val="2.2727272727272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59-411B-90E2-8F63C5212521}"/>
                </c:ext>
              </c:extLst>
            </c:dLbl>
            <c:dLbl>
              <c:idx val="3"/>
              <c:layout>
                <c:manualLayout>
                  <c:x val="-3.9860500801682554E-3"/>
                  <c:y val="2.65151515151515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59-411B-90E2-8F63C5212521}"/>
                </c:ext>
              </c:extLst>
            </c:dLbl>
            <c:dLbl>
              <c:idx val="4"/>
              <c:layout>
                <c:manualLayout>
                  <c:x val="-5.9791362513710389E-3"/>
                  <c:y val="7.5757575757575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59-411B-90E2-8F63C5212521}"/>
                </c:ext>
              </c:extLst>
            </c:dLbl>
            <c:dLbl>
              <c:idx val="5"/>
              <c:layout>
                <c:manualLayout>
                  <c:x val="-1.1958097597483883E-2"/>
                  <c:y val="-3.7878787878787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59-411B-90E2-8F63C5212521}"/>
                </c:ext>
              </c:extLst>
            </c:dLbl>
            <c:dLbl>
              <c:idx val="6"/>
              <c:layout>
                <c:manualLayout>
                  <c:x val="-1.5555555555555555E-2"/>
                  <c:y val="2.53561202576951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59-411B-90E2-8F63C5212521}"/>
                </c:ext>
              </c:extLst>
            </c:dLbl>
            <c:dLbl>
              <c:idx val="7"/>
              <c:layout>
                <c:manualLayout>
                  <c:x val="-9.2787239472058971E-4"/>
                  <c:y val="1.13636363636363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B59-411B-90E2-8F63C5212521}"/>
                </c:ext>
              </c:extLst>
            </c:dLbl>
            <c:dLbl>
              <c:idx val="8"/>
              <c:layout>
                <c:manualLayout>
                  <c:x val="4.1219922198643053E-3"/>
                  <c:y val="2.65151515151515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970-4D9B-A426-4886579CBA4D}"/>
                </c:ext>
              </c:extLst>
            </c:dLbl>
            <c:dLbl>
              <c:idx val="9"/>
              <c:layout>
                <c:manualLayout>
                  <c:x val="-3.9860500801682554E-3"/>
                  <c:y val="-7.5757575757575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B59-411B-90E2-8F63C5212521}"/>
                </c:ext>
              </c:extLst>
            </c:dLbl>
            <c:dLbl>
              <c:idx val="10"/>
              <c:layout>
                <c:manualLayout>
                  <c:x val="-1.6561953803673396E-2"/>
                  <c:y val="3.7878787878787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B59-411B-90E2-8F63C52125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IPT.Mitra" panose="00000400000000000000" pitchFamily="2" charset="2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'معاملات بورس - صنایع - تعداد'!$I$3:$I$13</c:f>
              <c:strCache>
                <c:ptCount val="11"/>
                <c:pt idx="0">
                  <c:v>محصولات شيميايي</c:v>
                </c:pt>
                <c:pt idx="1">
                  <c:v>خودرو و ساخت قطعات</c:v>
                </c:pt>
                <c:pt idx="2">
                  <c:v>فلزات اساسي</c:v>
                </c:pt>
                <c:pt idx="3">
                  <c:v>ساير واسطه گريهاي مالي</c:v>
                </c:pt>
                <c:pt idx="4">
                  <c:v>رايانه و فعاليت‌هاي وابسته به آن</c:v>
                </c:pt>
                <c:pt idx="5">
                  <c:v>استخراج کانه هاي فلزي</c:v>
                </c:pt>
                <c:pt idx="6">
                  <c:v>فعاليتهاي كمكي به نهادهاي مالي واسط</c:v>
                </c:pt>
                <c:pt idx="7">
                  <c:v>فراورده هاي نفتي، كك و سوخت هسته اي</c:v>
                </c:pt>
                <c:pt idx="8">
                  <c:v>ساير محصولات كاني غيرفلزي</c:v>
                </c:pt>
                <c:pt idx="9">
                  <c:v>سرمايه گذاريها</c:v>
                </c:pt>
                <c:pt idx="10">
                  <c:v>سایر صنایع</c:v>
                </c:pt>
              </c:strCache>
            </c:strRef>
          </c:cat>
          <c:val>
            <c:numRef>
              <c:f>'معاملات بورس - صنایع - تعداد'!$J$3:$J$13</c:f>
              <c:numCache>
                <c:formatCode>#,##0</c:formatCode>
                <c:ptCount val="11"/>
                <c:pt idx="0">
                  <c:v>390126</c:v>
                </c:pt>
                <c:pt idx="1">
                  <c:v>281475</c:v>
                </c:pt>
                <c:pt idx="2">
                  <c:v>157361</c:v>
                </c:pt>
                <c:pt idx="3">
                  <c:v>85861</c:v>
                </c:pt>
                <c:pt idx="4">
                  <c:v>78017</c:v>
                </c:pt>
                <c:pt idx="5">
                  <c:v>69576</c:v>
                </c:pt>
                <c:pt idx="6">
                  <c:v>61272</c:v>
                </c:pt>
                <c:pt idx="7">
                  <c:v>53768</c:v>
                </c:pt>
                <c:pt idx="8">
                  <c:v>44376</c:v>
                </c:pt>
                <c:pt idx="9">
                  <c:v>44012</c:v>
                </c:pt>
                <c:pt idx="10">
                  <c:v>342499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B2-45A9-8419-A7F4CB51E76F}"/>
            </c:ext>
          </c:extLst>
        </c:ser>
        <c:ser>
          <c:idx val="1"/>
          <c:order val="1"/>
          <c:tx>
            <c:strRef>
              <c:f>'معاملات بورس - صنایع - تعداد'!$K$2</c:f>
              <c:strCache>
                <c:ptCount val="1"/>
                <c:pt idx="0">
                  <c:v>دی‌ماه 1396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5555555555555555E-2"/>
                  <c:y val="3.7878787878787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078-429C-9C6A-183402A57496}"/>
                </c:ext>
              </c:extLst>
            </c:dLbl>
            <c:dLbl>
              <c:idx val="1"/>
              <c:layout>
                <c:manualLayout>
                  <c:x val="-4.5844269466316709E-4"/>
                  <c:y val="2.6080346514062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B59-411B-90E2-8F63C5212521}"/>
                </c:ext>
              </c:extLst>
            </c:dLbl>
            <c:dLbl>
              <c:idx val="2"/>
              <c:layout>
                <c:manualLayout>
                  <c:x val="4.4444444444444444E-3"/>
                  <c:y val="-3.7878787878787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B59-411B-90E2-8F63C5212521}"/>
                </c:ext>
              </c:extLst>
            </c:dLbl>
            <c:dLbl>
              <c:idx val="3"/>
              <c:layout>
                <c:manualLayout>
                  <c:x val="1.594420032067302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B59-411B-90E2-8F63C5212521}"/>
                </c:ext>
              </c:extLst>
            </c:dLbl>
            <c:dLbl>
              <c:idx val="4"/>
              <c:layout>
                <c:manualLayout>
                  <c:x val="1.1958097597483883E-2"/>
                  <c:y val="1.51515151515151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B59-411B-90E2-8F63C5212521}"/>
                </c:ext>
              </c:extLst>
            </c:dLbl>
            <c:dLbl>
              <c:idx val="5"/>
              <c:layout>
                <c:manualLayout>
                  <c:x val="1.1958150240504766E-2"/>
                  <c:y val="2.2727272727272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B59-411B-90E2-8F63C5212521}"/>
                </c:ext>
              </c:extLst>
            </c:dLbl>
            <c:dLbl>
              <c:idx val="6"/>
              <c:layout>
                <c:manualLayout>
                  <c:x val="3.5277340332458443E-3"/>
                  <c:y val="4.53095919828203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B59-411B-90E2-8F63C5212521}"/>
                </c:ext>
              </c:extLst>
            </c:dLbl>
            <c:dLbl>
              <c:idx val="7"/>
              <c:layout>
                <c:manualLayout>
                  <c:x val="4.2152230971128609E-3"/>
                  <c:y val="2.6080346514062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B59-411B-90E2-8F63C5212521}"/>
                </c:ext>
              </c:extLst>
            </c:dLbl>
            <c:dLbl>
              <c:idx val="8"/>
              <c:layout>
                <c:manualLayout>
                  <c:x val="-2.22217130535817E-3"/>
                  <c:y val="7.57575757575750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78-429C-9C6A-183402A57496}"/>
                </c:ext>
              </c:extLst>
            </c:dLbl>
            <c:dLbl>
              <c:idx val="9"/>
              <c:layout>
                <c:manualLayout>
                  <c:x val="1.5715937069787723E-2"/>
                  <c:y val="2.65151515151515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B59-411B-90E2-8F63C5212521}"/>
                </c:ext>
              </c:extLst>
            </c:dLbl>
            <c:dLbl>
              <c:idx val="10"/>
              <c:layout>
                <c:manualLayout>
                  <c:x val="2.2222222222222222E-3"/>
                  <c:y val="2.55009107468123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57A-456D-B8F2-D6EDC17BC6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>
                        <a:lumMod val="50000"/>
                      </a:schemeClr>
                    </a:solidFill>
                    <a:latin typeface="IPT.Mitra" panose="00000400000000000000" pitchFamily="2" charset="2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'معاملات بورس - صنایع - تعداد'!$I$3:$I$13</c:f>
              <c:strCache>
                <c:ptCount val="11"/>
                <c:pt idx="0">
                  <c:v>محصولات شيميايي</c:v>
                </c:pt>
                <c:pt idx="1">
                  <c:v>خودرو و ساخت قطعات</c:v>
                </c:pt>
                <c:pt idx="2">
                  <c:v>فلزات اساسي</c:v>
                </c:pt>
                <c:pt idx="3">
                  <c:v>ساير واسطه گريهاي مالي</c:v>
                </c:pt>
                <c:pt idx="4">
                  <c:v>رايانه و فعاليت‌هاي وابسته به آن</c:v>
                </c:pt>
                <c:pt idx="5">
                  <c:v>استخراج کانه هاي فلزي</c:v>
                </c:pt>
                <c:pt idx="6">
                  <c:v>فعاليتهاي كمكي به نهادهاي مالي واسط</c:v>
                </c:pt>
                <c:pt idx="7">
                  <c:v>فراورده هاي نفتي، كك و سوخت هسته اي</c:v>
                </c:pt>
                <c:pt idx="8">
                  <c:v>ساير محصولات كاني غيرفلزي</c:v>
                </c:pt>
                <c:pt idx="9">
                  <c:v>سرمايه گذاريها</c:v>
                </c:pt>
                <c:pt idx="10">
                  <c:v>سایر صنایع</c:v>
                </c:pt>
              </c:strCache>
            </c:strRef>
          </c:cat>
          <c:val>
            <c:numRef>
              <c:f>'معاملات بورس - صنایع - تعداد'!$K$3:$K$13</c:f>
              <c:numCache>
                <c:formatCode>#,##0</c:formatCode>
                <c:ptCount val="11"/>
                <c:pt idx="0">
                  <c:v>107301</c:v>
                </c:pt>
                <c:pt idx="1">
                  <c:v>236219</c:v>
                </c:pt>
                <c:pt idx="2">
                  <c:v>189737</c:v>
                </c:pt>
                <c:pt idx="3">
                  <c:v>123690</c:v>
                </c:pt>
                <c:pt idx="4">
                  <c:v>61847</c:v>
                </c:pt>
                <c:pt idx="5">
                  <c:v>97896</c:v>
                </c:pt>
                <c:pt idx="6">
                  <c:v>196011</c:v>
                </c:pt>
                <c:pt idx="7">
                  <c:v>84648</c:v>
                </c:pt>
                <c:pt idx="8">
                  <c:v>47580</c:v>
                </c:pt>
                <c:pt idx="9">
                  <c:v>51606</c:v>
                </c:pt>
                <c:pt idx="10">
                  <c:v>351603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B2-45A9-8419-A7F4CB51E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185200640"/>
        <c:axId val="185166080"/>
      </c:barChart>
      <c:valAx>
        <c:axId val="185166080"/>
        <c:scaling>
          <c:orientation val="minMax"/>
          <c:max val="400000"/>
          <c:min val="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IPT.Mitra" panose="00000400000000000000" pitchFamily="2" charset="2"/>
                <a:ea typeface="+mn-ea"/>
                <a:cs typeface="+mn-cs"/>
              </a:defRPr>
            </a:pPr>
            <a:endParaRPr lang="en-US"/>
          </a:p>
        </c:txPr>
        <c:crossAx val="185200640"/>
        <c:crosses val="autoZero"/>
        <c:crossBetween val="between"/>
        <c:majorUnit val="50000"/>
        <c:minorUnit val="2000"/>
      </c:valAx>
      <c:catAx>
        <c:axId val="18520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 algn="ctr">
              <a:defRPr lang="en-US" sz="900" b="0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B Mitra" panose="00000400000000000000" pitchFamily="2" charset="-78"/>
              </a:defRPr>
            </a:pPr>
            <a:endParaRPr lang="en-US"/>
          </a:p>
        </c:txPr>
        <c:crossAx val="185166080"/>
        <c:crosses val="autoZero"/>
        <c:auto val="1"/>
        <c:lblAlgn val="ctr"/>
        <c:lblOffset val="100"/>
        <c:noMultiLvlLbl val="0"/>
      </c:cat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769164311912558"/>
          <c:y val="0.93089468041846879"/>
          <c:w val="0.40535630568179593"/>
          <c:h val="6.33807252966618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B Mitra" panose="00000400000000000000" pitchFamily="2" charset="-78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1" i="0" u="none" strike="noStrike" kern="1200" cap="none" spc="0" normalizeH="0" baseline="0">
                <a:solidFill>
                  <a:sysClr val="windowText" lastClr="000000"/>
                </a:solidFill>
                <a:latin typeface="+mj-lt"/>
                <a:ea typeface="+mj-ea"/>
                <a:cs typeface="B Mitra" panose="00000400000000000000" pitchFamily="2" charset="-78"/>
              </a:defRPr>
            </a:pPr>
            <a:r>
              <a:rPr lang="fa-IR" sz="1100" b="1" i="0" baseline="0">
                <a:effectLst/>
              </a:rPr>
              <a:t>نمودار8- ده صنعت فرابورسی با بیشترین ارزش معاملات</a:t>
            </a:r>
            <a:endParaRPr lang="fa-IR" sz="1100">
              <a:effectLst/>
            </a:endParaRPr>
          </a:p>
        </c:rich>
      </c:tx>
      <c:layout>
        <c:manualLayout>
          <c:xMode val="edge"/>
          <c:yMode val="edge"/>
          <c:x val="0.28041042946554756"/>
          <c:y val="2.028489150567617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1" i="0" u="none" strike="noStrike" kern="1200" cap="none" spc="0" normalizeH="0" baseline="0">
              <a:solidFill>
                <a:sysClr val="windowText" lastClr="000000"/>
              </a:solidFill>
              <a:latin typeface="+mj-lt"/>
              <a:ea typeface="+mj-ea"/>
              <a:cs typeface="B Mitra" panose="00000400000000000000" pitchFamily="2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5926685963070395E-2"/>
          <c:y val="9.3159513321830839E-2"/>
          <c:w val="0.89982520319608317"/>
          <c:h val="0.684431588883788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'معاملات فرابورس-صنایع- ارزش'!$J$2</c:f>
              <c:strCache>
                <c:ptCount val="1"/>
                <c:pt idx="0">
                  <c:v>بهمن‌ماه 1396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0"/>
                  <c:y val="2.21873849866526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2F7-4CFB-87C2-052EC70C8E9D}"/>
                </c:ext>
              </c:extLst>
            </c:dLbl>
            <c:dLbl>
              <c:idx val="3"/>
              <c:layout>
                <c:manualLayout>
                  <c:x val="-8.3989501312335957E-3"/>
                  <c:y val="1.84894874888771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F7-4CFB-87C2-052EC70C8E9D}"/>
                </c:ext>
              </c:extLst>
            </c:dLbl>
            <c:dLbl>
              <c:idx val="8"/>
              <c:layout>
                <c:manualLayout>
                  <c:x val="0"/>
                  <c:y val="-1.10936924933263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863-440A-9A96-1285E9FFD6E9}"/>
                </c:ext>
              </c:extLst>
            </c:dLbl>
            <c:dLbl>
              <c:idx val="10"/>
              <c:layout>
                <c:manualLayout>
                  <c:x val="-2.5196850393700787E-2"/>
                  <c:y val="6.779400429709363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2F7-4CFB-87C2-052EC70C8E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IPT.Mitra" panose="00000400000000000000" pitchFamily="2" charset="2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'معاملات فرابورس-صنایع- ارزش'!$I$3:$I$13</c:f>
              <c:strCache>
                <c:ptCount val="11"/>
                <c:pt idx="0">
                  <c:v>محصولات شيميايي</c:v>
                </c:pt>
                <c:pt idx="1">
                  <c:v>فلزات اساسي</c:v>
                </c:pt>
                <c:pt idx="2">
                  <c:v>فعاليتهاي كمكي به نهادهاي مالي واسط</c:v>
                </c:pt>
                <c:pt idx="3">
                  <c:v>انبوه سازي، املاك و مستغلات</c:v>
                </c:pt>
                <c:pt idx="4">
                  <c:v>هتل و رستوران</c:v>
                </c:pt>
                <c:pt idx="5">
                  <c:v>سرمايه گذاريها</c:v>
                </c:pt>
                <c:pt idx="6">
                  <c:v>بيمه وصندوق بازنشستگي به جزتامين اجتماعي</c:v>
                </c:pt>
                <c:pt idx="7">
                  <c:v>ساخت دستگاه‌ها و وسايل ارتباطي</c:v>
                </c:pt>
                <c:pt idx="8">
                  <c:v>حمل ونقل، انبارداري و ارتباطات</c:v>
                </c:pt>
                <c:pt idx="9">
                  <c:v>پيمانكاري صنعتي</c:v>
                </c:pt>
                <c:pt idx="10">
                  <c:v>سایر صنایع</c:v>
                </c:pt>
              </c:strCache>
            </c:strRef>
          </c:cat>
          <c:val>
            <c:numRef>
              <c:f>'معاملات فرابورس-صنایع- ارزش'!$J$3:$J$13</c:f>
              <c:numCache>
                <c:formatCode>#,##0</c:formatCode>
                <c:ptCount val="11"/>
                <c:pt idx="0">
                  <c:v>3279.278605259</c:v>
                </c:pt>
                <c:pt idx="1">
                  <c:v>2009.7151853400001</c:v>
                </c:pt>
                <c:pt idx="2">
                  <c:v>1268.671015489</c:v>
                </c:pt>
                <c:pt idx="3">
                  <c:v>903.11672167799998</c:v>
                </c:pt>
                <c:pt idx="4">
                  <c:v>891.32689121999999</c:v>
                </c:pt>
                <c:pt idx="5">
                  <c:v>775.77235863800001</c:v>
                </c:pt>
                <c:pt idx="6">
                  <c:v>630.57913803700001</c:v>
                </c:pt>
                <c:pt idx="7">
                  <c:v>563.90002482</c:v>
                </c:pt>
                <c:pt idx="8">
                  <c:v>563.23715868600004</c:v>
                </c:pt>
                <c:pt idx="9">
                  <c:v>420.46770586399998</c:v>
                </c:pt>
                <c:pt idx="10">
                  <c:v>3185.9944949019919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82-4232-9E05-535A53A42DB2}"/>
            </c:ext>
          </c:extLst>
        </c:ser>
        <c:ser>
          <c:idx val="1"/>
          <c:order val="1"/>
          <c:tx>
            <c:strRef>
              <c:f>'معاملات فرابورس-صنایع- ارزش'!$K$2</c:f>
              <c:strCache>
                <c:ptCount val="1"/>
                <c:pt idx="0">
                  <c:v>دی‌ماه 1396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4.1994750656167978E-3"/>
                  <c:y val="-7.39579499555087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F7-4CFB-87C2-052EC70C8E9D}"/>
                </c:ext>
              </c:extLst>
            </c:dLbl>
            <c:dLbl>
              <c:idx val="1"/>
              <c:layout>
                <c:manualLayout>
                  <c:x val="8.39895013123359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2F7-4CFB-87C2-052EC70C8E9D}"/>
                </c:ext>
              </c:extLst>
            </c:dLbl>
            <c:dLbl>
              <c:idx val="2"/>
              <c:layout>
                <c:manualLayout>
                  <c:x val="1.111111111111111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63-440A-9A96-1285E9FFD6E9}"/>
                </c:ext>
              </c:extLst>
            </c:dLbl>
            <c:dLbl>
              <c:idx val="3"/>
              <c:layout>
                <c:manualLayout>
                  <c:x val="6.2992125984252375E-3"/>
                  <c:y val="-3.6978974977754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F7-4CFB-87C2-052EC70C8E9D}"/>
                </c:ext>
              </c:extLst>
            </c:dLbl>
            <c:dLbl>
              <c:idx val="7"/>
              <c:layout>
                <c:manualLayout>
                  <c:x val="1.2598425196850394E-2"/>
                  <c:y val="1.10936924933263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2F7-4CFB-87C2-052EC70C8E9D}"/>
                </c:ext>
              </c:extLst>
            </c:dLbl>
            <c:dLbl>
              <c:idx val="8"/>
              <c:layout>
                <c:manualLayout>
                  <c:x val="0"/>
                  <c:y val="2.95831799822035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2F7-4CFB-87C2-052EC70C8E9D}"/>
                </c:ext>
              </c:extLst>
            </c:dLbl>
            <c:dLbl>
              <c:idx val="9"/>
              <c:layout>
                <c:manualLayout>
                  <c:x val="0"/>
                  <c:y val="2.21873849866526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863-440A-9A96-1285E9FFD6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>
                        <a:lumMod val="50000"/>
                      </a:schemeClr>
                    </a:solidFill>
                    <a:latin typeface="IPT.Mitra" panose="00000400000000000000" pitchFamily="2" charset="2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'معاملات فرابورس-صنایع- ارزش'!$I$3:$I$13</c:f>
              <c:strCache>
                <c:ptCount val="11"/>
                <c:pt idx="0">
                  <c:v>محصولات شيميايي</c:v>
                </c:pt>
                <c:pt idx="1">
                  <c:v>فلزات اساسي</c:v>
                </c:pt>
                <c:pt idx="2">
                  <c:v>فعاليتهاي كمكي به نهادهاي مالي واسط</c:v>
                </c:pt>
                <c:pt idx="3">
                  <c:v>انبوه سازي، املاك و مستغلات</c:v>
                </c:pt>
                <c:pt idx="4">
                  <c:v>هتل و رستوران</c:v>
                </c:pt>
                <c:pt idx="5">
                  <c:v>سرمايه گذاريها</c:v>
                </c:pt>
                <c:pt idx="6">
                  <c:v>بيمه وصندوق بازنشستگي به جزتامين اجتماعي</c:v>
                </c:pt>
                <c:pt idx="7">
                  <c:v>ساخت دستگاه‌ها و وسايل ارتباطي</c:v>
                </c:pt>
                <c:pt idx="8">
                  <c:v>حمل ونقل، انبارداري و ارتباطات</c:v>
                </c:pt>
                <c:pt idx="9">
                  <c:v>پيمانكاري صنعتي</c:v>
                </c:pt>
                <c:pt idx="10">
                  <c:v>سایر صنایع</c:v>
                </c:pt>
              </c:strCache>
            </c:strRef>
          </c:cat>
          <c:val>
            <c:numRef>
              <c:f>'معاملات فرابورس-صنایع- ارزش'!$K$3:$K$13</c:f>
              <c:numCache>
                <c:formatCode>#,##0</c:formatCode>
                <c:ptCount val="11"/>
                <c:pt idx="0">
                  <c:v>3002.4440718609999</c:v>
                </c:pt>
                <c:pt idx="1">
                  <c:v>2528.6694175739999</c:v>
                </c:pt>
                <c:pt idx="2">
                  <c:v>582.20482294600004</c:v>
                </c:pt>
                <c:pt idx="3">
                  <c:v>563.25035275300002</c:v>
                </c:pt>
                <c:pt idx="4">
                  <c:v>925.41125460800004</c:v>
                </c:pt>
                <c:pt idx="5">
                  <c:v>383.59579354300001</c:v>
                </c:pt>
                <c:pt idx="6">
                  <c:v>518.84446313399997</c:v>
                </c:pt>
                <c:pt idx="7">
                  <c:v>409.46461130300003</c:v>
                </c:pt>
                <c:pt idx="8">
                  <c:v>582.63379662299997</c:v>
                </c:pt>
                <c:pt idx="9">
                  <c:v>176.14241918900001</c:v>
                </c:pt>
                <c:pt idx="10">
                  <c:v>3498.6602750349957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82-4232-9E05-535A53A42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188492800"/>
        <c:axId val="188490880"/>
      </c:barChart>
      <c:valAx>
        <c:axId val="188490880"/>
        <c:scaling>
          <c:orientation val="minMax"/>
          <c:max val="36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B Mitra" panose="00000400000000000000" pitchFamily="2" charset="-78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cs typeface="B Mitra" panose="00000400000000000000" pitchFamily="2" charset="-78"/>
                  </a:rPr>
                  <a:t> </a:t>
                </a:r>
                <a:r>
                  <a:rPr lang="fa-IR" sz="800">
                    <a:solidFill>
                      <a:sysClr val="windowText" lastClr="000000"/>
                    </a:solidFill>
                    <a:cs typeface="B Mitra" panose="00000400000000000000" pitchFamily="2" charset="-78"/>
                  </a:rPr>
                  <a:t>میلیارد ریال</a:t>
                </a:r>
                <a:endParaRPr lang="en-US" sz="800">
                  <a:solidFill>
                    <a:sysClr val="windowText" lastClr="000000"/>
                  </a:solidFill>
                  <a:cs typeface="B Mitra" panose="00000400000000000000" pitchFamily="2" charset="-78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B Mitra" panose="00000400000000000000" pitchFamily="2" charset="-78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IPT.Mitra" panose="00000400000000000000" pitchFamily="2" charset="2"/>
                <a:ea typeface="+mn-ea"/>
                <a:cs typeface="+mn-cs"/>
              </a:defRPr>
            </a:pPr>
            <a:endParaRPr lang="en-US"/>
          </a:p>
        </c:txPr>
        <c:crossAx val="188492800"/>
        <c:crosses val="autoZero"/>
        <c:crossBetween val="between"/>
        <c:majorUnit val="1000"/>
      </c:valAx>
      <c:catAx>
        <c:axId val="18849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 algn="ctr">
              <a:defRPr lang="en-US" sz="800" b="0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B Mitra" panose="00000400000000000000" pitchFamily="2" charset="-78"/>
              </a:defRPr>
            </a:pPr>
            <a:endParaRPr lang="en-US"/>
          </a:p>
        </c:txPr>
        <c:crossAx val="188490880"/>
        <c:crosses val="autoZero"/>
        <c:auto val="1"/>
        <c:lblAlgn val="ctr"/>
        <c:lblOffset val="100"/>
        <c:noMultiLvlLbl val="0"/>
      </c:cat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027643117691812"/>
          <c:y val="0.9346504416993926"/>
          <c:w val="0.43319726584324597"/>
          <c:h val="6.33807252966618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B Mitra" panose="00000400000000000000" pitchFamily="2" charset="-78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1" i="0" u="none" strike="noStrike" kern="1200" cap="none" spc="0" normalizeH="0" baseline="0">
                <a:solidFill>
                  <a:sysClr val="windowText" lastClr="000000"/>
                </a:solidFill>
                <a:latin typeface="+mj-lt"/>
                <a:ea typeface="+mj-ea"/>
                <a:cs typeface="B Mitra" panose="00000400000000000000" pitchFamily="2" charset="-78"/>
              </a:defRPr>
            </a:pPr>
            <a:r>
              <a:rPr lang="fa-IR" sz="1100" b="1" i="0" baseline="0">
                <a:effectLst/>
              </a:rPr>
              <a:t>نمودار9- ده صنعت فرابورسی با بیشترین حجم معاملات</a:t>
            </a:r>
            <a:endParaRPr lang="fa-IR" sz="1100">
              <a:effectLst/>
            </a:endParaRPr>
          </a:p>
        </c:rich>
      </c:tx>
      <c:layout>
        <c:manualLayout>
          <c:xMode val="edge"/>
          <c:yMode val="edge"/>
          <c:x val="0.32661978144978687"/>
          <c:y val="2.028628102094727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1" i="0" u="none" strike="noStrike" kern="1200" cap="none" spc="0" normalizeH="0" baseline="0">
              <a:solidFill>
                <a:sysClr val="windowText" lastClr="000000"/>
              </a:solidFill>
              <a:latin typeface="+mj-lt"/>
              <a:ea typeface="+mj-ea"/>
              <a:cs typeface="B Mitra" panose="00000400000000000000" pitchFamily="2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68261963297042"/>
          <c:y val="7.2399258723485335E-2"/>
          <c:w val="0.8798804741060543"/>
          <c:h val="0.72157391093141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'معاملات فرابورس-صنایع-حجم'!$J$2</c:f>
              <c:strCache>
                <c:ptCount val="1"/>
                <c:pt idx="0">
                  <c:v>بهمن‌ماه 1396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-1.8912535183644439E-3"/>
                  <c:y val="2.06089038578407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C6F-4556-A934-B90611217067}"/>
                </c:ext>
              </c:extLst>
            </c:dLbl>
            <c:dLbl>
              <c:idx val="6"/>
              <c:layout>
                <c:manualLayout>
                  <c:x val="-6.2271645979457436E-3"/>
                  <c:y val="1.37393803819372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6F-4556-A934-B90611217067}"/>
                </c:ext>
              </c:extLst>
            </c:dLbl>
            <c:dLbl>
              <c:idx val="7"/>
              <c:layout>
                <c:manualLayout>
                  <c:x val="-1.8912535183644439E-3"/>
                  <c:y val="2.4043721167480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C6F-4556-A934-B90611217067}"/>
                </c:ext>
              </c:extLst>
            </c:dLbl>
            <c:dLbl>
              <c:idx val="8"/>
              <c:layout>
                <c:manualLayout>
                  <c:x val="1.8912535183644439E-3"/>
                  <c:y val="2.06089038578407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4F-48EC-9A78-139C198EA7E6}"/>
                </c:ext>
              </c:extLst>
            </c:dLbl>
            <c:dLbl>
              <c:idx val="9"/>
              <c:layout>
                <c:manualLayout>
                  <c:x val="-7.5650140734577756E-3"/>
                  <c:y val="1.71740865482006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C6F-4556-A934-B90611217067}"/>
                </c:ext>
              </c:extLst>
            </c:dLbl>
            <c:dLbl>
              <c:idx val="10"/>
              <c:layout>
                <c:manualLayout>
                  <c:x val="-1.1347521110186663E-2"/>
                  <c:y val="2.06089038578407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C6F-4556-A934-B906112170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IPT.Mitra" panose="00000400000000000000" pitchFamily="2" charset="2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'معاملات فرابورس-صنایع-حجم'!$I$3:$I$13</c:f>
              <c:strCache>
                <c:ptCount val="11"/>
                <c:pt idx="0">
                  <c:v>محصولات شيميايي</c:v>
                </c:pt>
                <c:pt idx="1">
                  <c:v>فلزات اساسي</c:v>
                </c:pt>
                <c:pt idx="2">
                  <c:v>ساخت دستگاه‌ها و وسايل ارتباطي</c:v>
                </c:pt>
                <c:pt idx="3">
                  <c:v>بيمه وصندوق بازنشستگي به جزتامين اجتماعي</c:v>
                </c:pt>
                <c:pt idx="4">
                  <c:v>انبوه سازي، املاك و مستغلات</c:v>
                </c:pt>
                <c:pt idx="5">
                  <c:v>هتل و رستوران</c:v>
                </c:pt>
                <c:pt idx="6">
                  <c:v>حمل ونقل، انبارداري و ارتباطات</c:v>
                </c:pt>
                <c:pt idx="7">
                  <c:v>سرمايه گذاريها</c:v>
                </c:pt>
                <c:pt idx="8">
                  <c:v>فعاليتهاي كمكي به نهادهاي مالي واسط</c:v>
                </c:pt>
                <c:pt idx="9">
                  <c:v>ساير محصولات كاني غيرفلزي</c:v>
                </c:pt>
                <c:pt idx="10">
                  <c:v>سایر صنایع</c:v>
                </c:pt>
              </c:strCache>
            </c:strRef>
          </c:cat>
          <c:val>
            <c:numRef>
              <c:f>'معاملات فرابورس-صنایع-حجم'!$J$3:$J$13</c:f>
              <c:numCache>
                <c:formatCode>#,##0</c:formatCode>
                <c:ptCount val="11"/>
                <c:pt idx="0">
                  <c:v>1962355.503</c:v>
                </c:pt>
                <c:pt idx="1">
                  <c:v>1299336.473</c:v>
                </c:pt>
                <c:pt idx="2">
                  <c:v>657285.90500000003</c:v>
                </c:pt>
                <c:pt idx="3">
                  <c:v>511752.90100000001</c:v>
                </c:pt>
                <c:pt idx="4">
                  <c:v>499662.25799999997</c:v>
                </c:pt>
                <c:pt idx="5">
                  <c:v>447670.82199999999</c:v>
                </c:pt>
                <c:pt idx="6">
                  <c:v>278477.766</c:v>
                </c:pt>
                <c:pt idx="7">
                  <c:v>254257.25</c:v>
                </c:pt>
                <c:pt idx="8">
                  <c:v>174776.75899999999</c:v>
                </c:pt>
                <c:pt idx="9">
                  <c:v>101843.38</c:v>
                </c:pt>
                <c:pt idx="10">
                  <c:v>832082.86200000159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3-4716-89DC-609FD0F992E1}"/>
            </c:ext>
          </c:extLst>
        </c:ser>
        <c:ser>
          <c:idx val="1"/>
          <c:order val="1"/>
          <c:tx>
            <c:strRef>
              <c:f>'معاملات فرابورس-صنایع-حجم'!$K$2</c:f>
              <c:strCache>
                <c:ptCount val="1"/>
                <c:pt idx="0">
                  <c:v>دی‌ماه 1396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3.8053456378528063E-17"/>
                  <c:y val="1.36339054832186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A1D-418A-AFCC-26084A2F8C5F}"/>
                </c:ext>
              </c:extLst>
            </c:dLbl>
            <c:dLbl>
              <c:idx val="4"/>
              <c:layout>
                <c:manualLayout>
                  <c:x val="0"/>
                  <c:y val="1.71740865482006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624-4575-A59C-2BE0D62369F8}"/>
                </c:ext>
              </c:extLst>
            </c:dLbl>
            <c:dLbl>
              <c:idx val="5"/>
              <c:layout>
                <c:manualLayout>
                  <c:x val="5.673760555093331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C6F-4556-A934-B90611217067}"/>
                </c:ext>
              </c:extLst>
            </c:dLbl>
            <c:dLbl>
              <c:idx val="6"/>
              <c:layout>
                <c:manualLayout>
                  <c:x val="3.4526351573870456E-3"/>
                  <c:y val="4.11386994918149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C6F-4556-A934-B90611217067}"/>
                </c:ext>
              </c:extLst>
            </c:dLbl>
            <c:dLbl>
              <c:idx val="7"/>
              <c:layout>
                <c:manualLayout>
                  <c:x val="5.6737623426599427E-3"/>
                  <c:y val="3.05973824511776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4F-48EC-9A78-139C198EA7E6}"/>
                </c:ext>
              </c:extLst>
            </c:dLbl>
            <c:dLbl>
              <c:idx val="8"/>
              <c:layout>
                <c:manualLayout>
                  <c:x val="6.8273102215161688E-3"/>
                  <c:y val="3.74143351927869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4F-48EC-9A78-139C198EA7E6}"/>
                </c:ext>
              </c:extLst>
            </c:dLbl>
            <c:dLbl>
              <c:idx val="9"/>
              <c:layout>
                <c:manualLayout>
                  <c:x val="1.8912535183644439E-3"/>
                  <c:y val="2.4043721167480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4F-48EC-9A78-139C198EA7E6}"/>
                </c:ext>
              </c:extLst>
            </c:dLbl>
            <c:dLbl>
              <c:idx val="10"/>
              <c:layout>
                <c:manualLayout>
                  <c:x val="7.7300291269369161E-3"/>
                  <c:y val="3.09133557867611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C6F-4556-A934-B906112170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>
                        <a:lumMod val="50000"/>
                      </a:schemeClr>
                    </a:solidFill>
                    <a:latin typeface="IPT.Mitra" panose="00000400000000000000" pitchFamily="2" charset="2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'معاملات فرابورس-صنایع-حجم'!$I$3:$I$13</c:f>
              <c:strCache>
                <c:ptCount val="11"/>
                <c:pt idx="0">
                  <c:v>محصولات شيميايي</c:v>
                </c:pt>
                <c:pt idx="1">
                  <c:v>فلزات اساسي</c:v>
                </c:pt>
                <c:pt idx="2">
                  <c:v>ساخت دستگاه‌ها و وسايل ارتباطي</c:v>
                </c:pt>
                <c:pt idx="3">
                  <c:v>بيمه وصندوق بازنشستگي به جزتامين اجتماعي</c:v>
                </c:pt>
                <c:pt idx="4">
                  <c:v>انبوه سازي، املاك و مستغلات</c:v>
                </c:pt>
                <c:pt idx="5">
                  <c:v>هتل و رستوران</c:v>
                </c:pt>
                <c:pt idx="6">
                  <c:v>حمل ونقل، انبارداري و ارتباطات</c:v>
                </c:pt>
                <c:pt idx="7">
                  <c:v>سرمايه گذاريها</c:v>
                </c:pt>
                <c:pt idx="8">
                  <c:v>فعاليتهاي كمكي به نهادهاي مالي واسط</c:v>
                </c:pt>
                <c:pt idx="9">
                  <c:v>ساير محصولات كاني غيرفلزي</c:v>
                </c:pt>
                <c:pt idx="10">
                  <c:v>سایر صنایع</c:v>
                </c:pt>
              </c:strCache>
            </c:strRef>
          </c:cat>
          <c:val>
            <c:numRef>
              <c:f>'معاملات فرابورس-صنایع-حجم'!$K$3:$K$13</c:f>
              <c:numCache>
                <c:formatCode>#,##0</c:formatCode>
                <c:ptCount val="11"/>
                <c:pt idx="0">
                  <c:v>2627526.8650000002</c:v>
                </c:pt>
                <c:pt idx="1">
                  <c:v>1910387.5819999999</c:v>
                </c:pt>
                <c:pt idx="2">
                  <c:v>528296.49</c:v>
                </c:pt>
                <c:pt idx="3">
                  <c:v>391499.69900000002</c:v>
                </c:pt>
                <c:pt idx="4">
                  <c:v>328294.71500000003</c:v>
                </c:pt>
                <c:pt idx="5">
                  <c:v>468805.60499999998</c:v>
                </c:pt>
                <c:pt idx="6">
                  <c:v>282508.283</c:v>
                </c:pt>
                <c:pt idx="7">
                  <c:v>182561.405</c:v>
                </c:pt>
                <c:pt idx="8">
                  <c:v>111168.12699999999</c:v>
                </c:pt>
                <c:pt idx="9">
                  <c:v>56996.065000000002</c:v>
                </c:pt>
                <c:pt idx="10">
                  <c:v>1136967.8599999978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D3-4716-89DC-609FD0F99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188799232"/>
        <c:axId val="188797312"/>
      </c:barChart>
      <c:valAx>
        <c:axId val="188797312"/>
        <c:scaling>
          <c:orientation val="minMax"/>
          <c:max val="27000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B Mitra" panose="00000400000000000000" pitchFamily="2" charset="-78"/>
                  </a:defRPr>
                </a:pPr>
                <a:r>
                  <a:rPr lang="en-US">
                    <a:solidFill>
                      <a:sysClr val="windowText" lastClr="000000"/>
                    </a:solidFill>
                    <a:cs typeface="B Mitra" panose="00000400000000000000" pitchFamily="2" charset="-78"/>
                  </a:rPr>
                  <a:t> </a:t>
                </a:r>
                <a:r>
                  <a:rPr lang="fa-IR">
                    <a:solidFill>
                      <a:sysClr val="windowText" lastClr="000000"/>
                    </a:solidFill>
                    <a:cs typeface="B Mitra" panose="00000400000000000000" pitchFamily="2" charset="-78"/>
                  </a:rPr>
                  <a:t>هزار سهم</a:t>
                </a:r>
                <a:endParaRPr lang="en-US">
                  <a:solidFill>
                    <a:sysClr val="windowText" lastClr="000000"/>
                  </a:solidFill>
                  <a:cs typeface="B Mitra" panose="00000400000000000000" pitchFamily="2" charset="-78"/>
                </a:endParaRPr>
              </a:p>
            </c:rich>
          </c:tx>
          <c:layout>
            <c:manualLayout>
              <c:xMode val="edge"/>
              <c:yMode val="edge"/>
              <c:x val="0"/>
              <c:y val="0.4161586788232153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B Mitra" panose="00000400000000000000" pitchFamily="2" charset="-78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IPT.Mitra" panose="00000400000000000000" pitchFamily="2" charset="2"/>
                <a:ea typeface="+mn-ea"/>
                <a:cs typeface="+mn-cs"/>
              </a:defRPr>
            </a:pPr>
            <a:endParaRPr lang="en-US"/>
          </a:p>
        </c:txPr>
        <c:crossAx val="188799232"/>
        <c:crosses val="autoZero"/>
        <c:crossBetween val="between"/>
        <c:majorUnit val="300000"/>
      </c:valAx>
      <c:catAx>
        <c:axId val="18879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 algn="ctr">
              <a:defRPr lang="en-US" sz="900" b="0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B Mitra" panose="00000400000000000000" pitchFamily="2" charset="-78"/>
              </a:defRPr>
            </a:pPr>
            <a:endParaRPr lang="en-US"/>
          </a:p>
        </c:txPr>
        <c:crossAx val="188797312"/>
        <c:crosses val="autoZero"/>
        <c:auto val="1"/>
        <c:lblAlgn val="ctr"/>
        <c:lblOffset val="100"/>
        <c:noMultiLvlLbl val="0"/>
      </c:cat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754997615763942"/>
          <c:y val="0.94867908251139876"/>
          <c:w val="0.47828234250041701"/>
          <c:h val="4.93522510150548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B Mitra" panose="00000400000000000000" pitchFamily="2" charset="-78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1" i="0" u="none" strike="noStrike" kern="1200" cap="none" spc="0" normalizeH="0" baseline="0">
                <a:solidFill>
                  <a:sysClr val="windowText" lastClr="000000"/>
                </a:solidFill>
                <a:latin typeface="+mj-lt"/>
                <a:ea typeface="+mj-ea"/>
                <a:cs typeface="B Mitra" panose="00000400000000000000" pitchFamily="2" charset="-78"/>
              </a:defRPr>
            </a:pPr>
            <a:r>
              <a:rPr lang="fa-IR" sz="1100" b="1" i="0" baseline="0">
                <a:effectLst/>
              </a:rPr>
              <a:t>نمودار10- ده صنعت فرابورسی با بیشترین تعداد معاملات</a:t>
            </a:r>
            <a:endParaRPr lang="fa-IR" sz="1100">
              <a:effectLst/>
            </a:endParaRPr>
          </a:p>
        </c:rich>
      </c:tx>
      <c:layout>
        <c:manualLayout>
          <c:xMode val="edge"/>
          <c:yMode val="edge"/>
          <c:x val="0.30506930412506017"/>
          <c:y val="2.028760489445861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1" i="0" u="none" strike="noStrike" kern="1200" cap="none" spc="0" normalizeH="0" baseline="0">
              <a:solidFill>
                <a:sysClr val="windowText" lastClr="000000"/>
              </a:solidFill>
              <a:latin typeface="+mj-lt"/>
              <a:ea typeface="+mj-ea"/>
              <a:cs typeface="B Mitra" panose="00000400000000000000" pitchFamily="2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1213884267158398E-2"/>
          <c:y val="0.10505491876806539"/>
          <c:w val="0.89982520319608317"/>
          <c:h val="0.670446785701083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'معاملات فرابورس-صنایع-تعداد'!$L$2</c:f>
              <c:strCache>
                <c:ptCount val="1"/>
                <c:pt idx="0">
                  <c:v>بهمن‌ماه 1396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-2.051282051282089E-3"/>
                  <c:y val="2.25442834138486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D0-4F2E-86A0-ED7C1073B29B}"/>
                </c:ext>
              </c:extLst>
            </c:dLbl>
            <c:dLbl>
              <c:idx val="6"/>
              <c:layout>
                <c:manualLayout>
                  <c:x val="-2.0512820512820513E-3"/>
                  <c:y val="1.6103059581320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B5-48DF-BF8C-7FBA69CB3140}"/>
                </c:ext>
              </c:extLst>
            </c:dLbl>
            <c:dLbl>
              <c:idx val="7"/>
              <c:layout>
                <c:manualLayout>
                  <c:x val="-6.1538461538461538E-3"/>
                  <c:y val="1.9323671497584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B5-48DF-BF8C-7FBA69CB3140}"/>
                </c:ext>
              </c:extLst>
            </c:dLbl>
            <c:dLbl>
              <c:idx val="8"/>
              <c:layout>
                <c:manualLayout>
                  <c:x val="-6.1538461538461538E-3"/>
                  <c:y val="1.64127711884115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D0-4F2E-86A0-ED7C1073B29B}"/>
                </c:ext>
              </c:extLst>
            </c:dLbl>
            <c:dLbl>
              <c:idx val="9"/>
              <c:layout>
                <c:manualLayout>
                  <c:x val="0"/>
                  <c:y val="9.66183574879227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9D0-4F2E-86A0-ED7C1073B2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IPT.Mitra" panose="00000400000000000000" pitchFamily="2" charset="2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'معاملات فرابورس-صنایع-تعداد'!$K$3:$K$13</c:f>
              <c:strCache>
                <c:ptCount val="11"/>
                <c:pt idx="0">
                  <c:v>محصولات شيميايي</c:v>
                </c:pt>
                <c:pt idx="1">
                  <c:v>زراعت و خدمات وابسته</c:v>
                </c:pt>
                <c:pt idx="2">
                  <c:v>انبوه سازي، املاك و مستغلات</c:v>
                </c:pt>
                <c:pt idx="3">
                  <c:v>فلزات اساسي</c:v>
                </c:pt>
                <c:pt idx="4">
                  <c:v>فعاليتهاي كمكي به نهادهاي مالي واسط</c:v>
                </c:pt>
                <c:pt idx="5">
                  <c:v>ساخت دستگاه‌ها و وسايل ارتباطي</c:v>
                </c:pt>
                <c:pt idx="6">
                  <c:v>حمل ونقل، انبارداري و ارتباطات</c:v>
                </c:pt>
                <c:pt idx="7">
                  <c:v>بيمه وصندوق بازنشستگي به جزتامين اجتماعي</c:v>
                </c:pt>
                <c:pt idx="8">
                  <c:v>سرمايه گذاريها</c:v>
                </c:pt>
                <c:pt idx="9">
                  <c:v>محصولات غذايي و آشاميدني به جز قند و شكر</c:v>
                </c:pt>
                <c:pt idx="10">
                  <c:v>سایر صنایع</c:v>
                </c:pt>
              </c:strCache>
            </c:strRef>
          </c:cat>
          <c:val>
            <c:numRef>
              <c:f>'معاملات فرابورس-صنایع-تعداد'!$L$3:$L$13</c:f>
              <c:numCache>
                <c:formatCode>#,##0</c:formatCode>
                <c:ptCount val="11"/>
                <c:pt idx="0">
                  <c:v>131761</c:v>
                </c:pt>
                <c:pt idx="1">
                  <c:v>122713</c:v>
                </c:pt>
                <c:pt idx="2">
                  <c:v>90236</c:v>
                </c:pt>
                <c:pt idx="3">
                  <c:v>80184</c:v>
                </c:pt>
                <c:pt idx="4">
                  <c:v>49591</c:v>
                </c:pt>
                <c:pt idx="5">
                  <c:v>49301</c:v>
                </c:pt>
                <c:pt idx="6">
                  <c:v>41628</c:v>
                </c:pt>
                <c:pt idx="7">
                  <c:v>33995</c:v>
                </c:pt>
                <c:pt idx="8">
                  <c:v>23673</c:v>
                </c:pt>
                <c:pt idx="9">
                  <c:v>21771</c:v>
                </c:pt>
                <c:pt idx="10">
                  <c:v>191630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05-49E3-A228-52DA47D02740}"/>
            </c:ext>
          </c:extLst>
        </c:ser>
        <c:ser>
          <c:idx val="1"/>
          <c:order val="1"/>
          <c:tx>
            <c:strRef>
              <c:f>'معاملات فرابورس-صنایع-تعداد'!$M$2</c:f>
              <c:strCache>
                <c:ptCount val="1"/>
                <c:pt idx="0">
                  <c:v>دی‌ماه 1396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4.1025641025641026E-3"/>
                  <c:y val="-6.44122383252818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D0-4F2E-86A0-ED7C1073B29B}"/>
                </c:ext>
              </c:extLst>
            </c:dLbl>
            <c:dLbl>
              <c:idx val="6"/>
              <c:layout>
                <c:manualLayout>
                  <c:x val="0"/>
                  <c:y val="-3.37552742616033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0B5-48DF-BF8C-7FBA69CB3140}"/>
                </c:ext>
              </c:extLst>
            </c:dLbl>
            <c:dLbl>
              <c:idx val="7"/>
              <c:layout>
                <c:manualLayout>
                  <c:x val="6.1536846355743991E-3"/>
                  <c:y val="-7.21592079471078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9D0-4F2E-86A0-ED7C1073B29B}"/>
                </c:ext>
              </c:extLst>
            </c:dLbl>
            <c:dLbl>
              <c:idx val="8"/>
              <c:layout>
                <c:manualLayout>
                  <c:x val="2.0512820512820513E-3"/>
                  <c:y val="-1.2882447665056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D0-4F2E-86A0-ED7C1073B29B}"/>
                </c:ext>
              </c:extLst>
            </c:dLbl>
            <c:dLbl>
              <c:idx val="9"/>
              <c:layout>
                <c:manualLayout>
                  <c:x val="0"/>
                  <c:y val="-1.2882447665056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D0-4F2E-86A0-ED7C1073B2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>
                        <a:lumMod val="50000"/>
                      </a:schemeClr>
                    </a:solidFill>
                    <a:latin typeface="IPT.Mitra" panose="00000400000000000000" pitchFamily="2" charset="2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'معاملات فرابورس-صنایع-تعداد'!$K$3:$K$13</c:f>
              <c:strCache>
                <c:ptCount val="11"/>
                <c:pt idx="0">
                  <c:v>محصولات شيميايي</c:v>
                </c:pt>
                <c:pt idx="1">
                  <c:v>زراعت و خدمات وابسته</c:v>
                </c:pt>
                <c:pt idx="2">
                  <c:v>انبوه سازي، املاك و مستغلات</c:v>
                </c:pt>
                <c:pt idx="3">
                  <c:v>فلزات اساسي</c:v>
                </c:pt>
                <c:pt idx="4">
                  <c:v>فعاليتهاي كمكي به نهادهاي مالي واسط</c:v>
                </c:pt>
                <c:pt idx="5">
                  <c:v>ساخت دستگاه‌ها و وسايل ارتباطي</c:v>
                </c:pt>
                <c:pt idx="6">
                  <c:v>حمل ونقل، انبارداري و ارتباطات</c:v>
                </c:pt>
                <c:pt idx="7">
                  <c:v>بيمه وصندوق بازنشستگي به جزتامين اجتماعي</c:v>
                </c:pt>
                <c:pt idx="8">
                  <c:v>سرمايه گذاريها</c:v>
                </c:pt>
                <c:pt idx="9">
                  <c:v>محصولات غذايي و آشاميدني به جز قند و شكر</c:v>
                </c:pt>
                <c:pt idx="10">
                  <c:v>سایر صنایع</c:v>
                </c:pt>
              </c:strCache>
            </c:strRef>
          </c:cat>
          <c:val>
            <c:numRef>
              <c:f>'معاملات فرابورس-صنایع-تعداد'!$M$3:$M$13</c:f>
              <c:numCache>
                <c:formatCode>#,##0</c:formatCode>
                <c:ptCount val="11"/>
                <c:pt idx="0">
                  <c:v>183868</c:v>
                </c:pt>
                <c:pt idx="1">
                  <c:v>117369</c:v>
                </c:pt>
                <c:pt idx="2">
                  <c:v>50174</c:v>
                </c:pt>
                <c:pt idx="3">
                  <c:v>110401</c:v>
                </c:pt>
                <c:pt idx="4">
                  <c:v>17741</c:v>
                </c:pt>
                <c:pt idx="5">
                  <c:v>41750</c:v>
                </c:pt>
                <c:pt idx="6">
                  <c:v>43369</c:v>
                </c:pt>
                <c:pt idx="7">
                  <c:v>31402</c:v>
                </c:pt>
                <c:pt idx="8">
                  <c:v>19426</c:v>
                </c:pt>
                <c:pt idx="9">
                  <c:v>27836</c:v>
                </c:pt>
                <c:pt idx="10">
                  <c:v>182314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05-49E3-A228-52DA47D02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189502976"/>
        <c:axId val="189501440"/>
      </c:barChart>
      <c:valAx>
        <c:axId val="189501440"/>
        <c:scaling>
          <c:orientation val="minMax"/>
          <c:max val="200000"/>
          <c:min val="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IPT.Mitra" panose="00000400000000000000" pitchFamily="2" charset="2"/>
                <a:ea typeface="+mn-ea"/>
                <a:cs typeface="+mn-cs"/>
              </a:defRPr>
            </a:pPr>
            <a:endParaRPr lang="en-US"/>
          </a:p>
        </c:txPr>
        <c:crossAx val="189502976"/>
        <c:crosses val="autoZero"/>
        <c:crossBetween val="between"/>
        <c:majorUnit val="30000"/>
      </c:valAx>
      <c:catAx>
        <c:axId val="18950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 algn="ctr">
              <a:defRPr lang="en-US" sz="900" b="0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B Mitra" panose="00000400000000000000" pitchFamily="2" charset="-78"/>
              </a:defRPr>
            </a:pPr>
            <a:endParaRPr lang="en-US"/>
          </a:p>
        </c:txPr>
        <c:crossAx val="189501440"/>
        <c:crosses val="autoZero"/>
        <c:auto val="1"/>
        <c:lblAlgn val="ctr"/>
        <c:lblOffset val="100"/>
        <c:noMultiLvlLbl val="0"/>
      </c:cat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086024631536438"/>
          <c:y val="0.93465058639821919"/>
          <c:w val="0.43581277892313935"/>
          <c:h val="6.33807252966618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B Mitra" panose="00000400000000000000" pitchFamily="2" charset="-78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3800475</xdr:colOff>
      <xdr:row>0</xdr:row>
      <xdr:rowOff>9525</xdr:rowOff>
    </xdr:from>
    <xdr:to>
      <xdr:col>10</xdr:col>
      <xdr:colOff>142875</xdr:colOff>
      <xdr:row>21</xdr:row>
      <xdr:rowOff>9525</xdr:rowOff>
    </xdr:to>
    <xdr:sp macro="" textlink="">
      <xdr:nvSpPr>
        <xdr:cNvPr id="2" name="Text Box 76"/>
        <xdr:cNvSpPr txBox="1"/>
      </xdr:nvSpPr>
      <xdr:spPr>
        <a:xfrm>
          <a:off x="9981447525" y="9525"/>
          <a:ext cx="5029200" cy="5048250"/>
        </a:xfrm>
        <a:prstGeom prst="rect">
          <a:avLst/>
        </a:prstGeom>
        <a:gradFill flip="none" rotWithShape="1">
          <a:gsLst>
            <a:gs pos="20000">
              <a:schemeClr val="accent3">
                <a:lumMod val="40000"/>
                <a:lumOff val="60000"/>
                <a:shade val="30000"/>
                <a:satMod val="115000"/>
              </a:schemeClr>
            </a:gs>
            <a:gs pos="50000">
              <a:schemeClr val="accent3">
                <a:lumMod val="40000"/>
                <a:lumOff val="60000"/>
                <a:shade val="67500"/>
                <a:satMod val="115000"/>
              </a:schemeClr>
            </a:gs>
            <a:gs pos="100000">
              <a:schemeClr val="accent3">
                <a:lumMod val="40000"/>
                <a:lumOff val="60000"/>
                <a:shade val="100000"/>
                <a:satMod val="115000"/>
              </a:schemeClr>
            </a:gs>
          </a:gsLst>
          <a:lin ang="2700000" scaled="1"/>
          <a:tileRect/>
        </a:gra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algn="ctr" rtl="1">
            <a:lnSpc>
              <a:spcPct val="115000"/>
            </a:lnSpc>
            <a:spcBef>
              <a:spcPts val="0"/>
            </a:spcBef>
            <a:spcAft>
              <a:spcPts val="0"/>
            </a:spcAft>
          </a:pPr>
          <a:endParaRPr lang="fa-IR" sz="1200" b="1">
            <a:solidFill>
              <a:srgbClr val="1F4E79"/>
            </a:solidFill>
            <a:effectLst/>
            <a:latin typeface="Times New Roman" panose="02020603050405020304" pitchFamily="18" charset="0"/>
            <a:ea typeface="Calibri" panose="020F0502020204030204" pitchFamily="34" charset="0"/>
            <a:cs typeface="B Mitra" panose="00000400000000000000" pitchFamily="2" charset="-78"/>
          </a:endParaRPr>
        </a:p>
        <a:p>
          <a:pPr marL="0" marR="0" algn="ctr" rtl="1">
            <a:lnSpc>
              <a:spcPct val="115000"/>
            </a:lnSpc>
            <a:spcBef>
              <a:spcPts val="0"/>
            </a:spcBef>
            <a:spcAft>
              <a:spcPts val="0"/>
            </a:spcAft>
          </a:pPr>
          <a:endParaRPr lang="fa-IR" sz="1200" b="1">
            <a:solidFill>
              <a:srgbClr val="1F4E79"/>
            </a:solidFill>
            <a:effectLst/>
            <a:latin typeface="Times New Roman" panose="02020603050405020304" pitchFamily="18" charset="0"/>
            <a:ea typeface="Calibri" panose="020F0502020204030204" pitchFamily="34" charset="0"/>
            <a:cs typeface="B Mitra" panose="00000400000000000000" pitchFamily="2" charset="-78"/>
          </a:endParaRPr>
        </a:p>
        <a:p>
          <a:pPr marL="0" marR="0" algn="ctr" rtl="1">
            <a:lnSpc>
              <a:spcPct val="115000"/>
            </a:lnSpc>
            <a:spcBef>
              <a:spcPts val="0"/>
            </a:spcBef>
            <a:spcAft>
              <a:spcPts val="0"/>
            </a:spcAft>
          </a:pPr>
          <a:endParaRPr lang="fa-IR" sz="1200" b="1">
            <a:solidFill>
              <a:srgbClr val="1F4E79"/>
            </a:solidFill>
            <a:effectLst/>
            <a:latin typeface="Times New Roman" panose="02020603050405020304" pitchFamily="18" charset="0"/>
            <a:ea typeface="Calibri" panose="020F0502020204030204" pitchFamily="34" charset="0"/>
            <a:cs typeface="B Mitra" panose="00000400000000000000" pitchFamily="2" charset="-78"/>
          </a:endParaRPr>
        </a:p>
        <a:p>
          <a:pPr marL="0" marR="0" algn="ctr" rtl="1">
            <a:lnSpc>
              <a:spcPct val="115000"/>
            </a:lnSpc>
            <a:spcBef>
              <a:spcPts val="0"/>
            </a:spcBef>
            <a:spcAft>
              <a:spcPts val="0"/>
            </a:spcAft>
          </a:pPr>
          <a:endParaRPr lang="fa-IR" sz="1200" b="1">
            <a:solidFill>
              <a:srgbClr val="1F4E79"/>
            </a:solidFill>
            <a:effectLst/>
            <a:latin typeface="Times New Roman" panose="02020603050405020304" pitchFamily="18" charset="0"/>
            <a:ea typeface="Calibri" panose="020F0502020204030204" pitchFamily="34" charset="0"/>
            <a:cs typeface="B Mitra" panose="00000400000000000000" pitchFamily="2" charset="-78"/>
          </a:endParaRPr>
        </a:p>
        <a:p>
          <a:pPr marL="0" marR="0" algn="ctr" rtl="1">
            <a:lnSpc>
              <a:spcPct val="115000"/>
            </a:lnSpc>
            <a:spcBef>
              <a:spcPts val="0"/>
            </a:spcBef>
            <a:spcAft>
              <a:spcPts val="0"/>
            </a:spcAft>
          </a:pPr>
          <a:endParaRPr lang="fa-IR" sz="1200" b="1">
            <a:solidFill>
              <a:srgbClr val="1F4E79"/>
            </a:solidFill>
            <a:effectLst/>
            <a:latin typeface="Times New Roman" panose="02020603050405020304" pitchFamily="18" charset="0"/>
            <a:ea typeface="Calibri" panose="020F0502020204030204" pitchFamily="34" charset="0"/>
            <a:cs typeface="B Mitra" panose="00000400000000000000" pitchFamily="2" charset="-78"/>
          </a:endParaRPr>
        </a:p>
        <a:p>
          <a:pPr marL="0" marR="0" algn="ctr" rtl="1">
            <a:lnSpc>
              <a:spcPct val="115000"/>
            </a:lnSpc>
            <a:spcBef>
              <a:spcPts val="0"/>
            </a:spcBef>
            <a:spcAft>
              <a:spcPts val="0"/>
            </a:spcAft>
          </a:pPr>
          <a:endParaRPr lang="fa-IR" sz="500" b="1">
            <a:solidFill>
              <a:srgbClr val="1F4E79"/>
            </a:solidFill>
            <a:effectLst/>
            <a:latin typeface="Times New Roman" panose="02020603050405020304" pitchFamily="18" charset="0"/>
            <a:ea typeface="Calibri" panose="020F0502020204030204" pitchFamily="34" charset="0"/>
            <a:cs typeface="B Mitra" panose="00000400000000000000" pitchFamily="2" charset="-78"/>
          </a:endParaRPr>
        </a:p>
        <a:p>
          <a:pPr marL="0" marR="0" algn="ctr" rtl="1">
            <a:lnSpc>
              <a:spcPct val="115000"/>
            </a:lnSpc>
            <a:spcBef>
              <a:spcPts val="0"/>
            </a:spcBef>
            <a:spcAft>
              <a:spcPts val="0"/>
            </a:spcAft>
          </a:pPr>
          <a:r>
            <a:rPr lang="fa-IR" sz="1200" b="1">
              <a:solidFill>
                <a:schemeClr val="tx1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B Mitra" panose="00000400000000000000" pitchFamily="2" charset="-78"/>
            </a:rPr>
            <a:t>مرکز پژوهش، توسعه و مطالعات اسلامی</a:t>
          </a:r>
          <a:endParaRPr lang="en-US" sz="1200">
            <a:solidFill>
              <a:schemeClr val="tx1"/>
            </a:solidFill>
            <a:effectLst/>
            <a:latin typeface="Times New Roman" panose="02020603050405020304" pitchFamily="18" charset="0"/>
            <a:ea typeface="Calibri" panose="020F0502020204030204" pitchFamily="34" charset="0"/>
            <a:cs typeface="B Mitra" panose="00000400000000000000" pitchFamily="2" charset="-78"/>
          </a:endParaRPr>
        </a:p>
        <a:p>
          <a:pPr marL="0" marR="0" algn="ctr" rtl="1">
            <a:lnSpc>
              <a:spcPct val="115000"/>
            </a:lnSpc>
            <a:spcBef>
              <a:spcPts val="0"/>
            </a:spcBef>
            <a:spcAft>
              <a:spcPts val="0"/>
            </a:spcAft>
          </a:pPr>
          <a:r>
            <a:rPr lang="fa-IR" sz="1200" b="1">
              <a:solidFill>
                <a:schemeClr val="tx1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B Mitra" panose="00000400000000000000" pitchFamily="2" charset="-78"/>
            </a:rPr>
            <a:t>گروه آمار و تحلیل ریسک</a:t>
          </a:r>
          <a:endParaRPr lang="en-US" sz="1200">
            <a:solidFill>
              <a:schemeClr val="tx1"/>
            </a:solidFill>
            <a:effectLst/>
            <a:latin typeface="Times New Roman" panose="02020603050405020304" pitchFamily="18" charset="0"/>
            <a:ea typeface="Calibri" panose="020F0502020204030204" pitchFamily="34" charset="0"/>
            <a:cs typeface="B Mitra" panose="00000400000000000000" pitchFamily="2" charset="-78"/>
          </a:endParaRPr>
        </a:p>
        <a:p>
          <a:pPr marL="0" marR="0" algn="just" rtl="1">
            <a:lnSpc>
              <a:spcPct val="115000"/>
            </a:lnSpc>
            <a:spcBef>
              <a:spcPts val="0"/>
            </a:spcBef>
            <a:spcAft>
              <a:spcPts val="0"/>
            </a:spcAft>
          </a:pPr>
          <a:r>
            <a:rPr lang="fa-IR" sz="1200" b="1">
              <a:solidFill>
                <a:srgbClr val="1F4E79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B Mitra" panose="00000400000000000000" pitchFamily="2" charset="-78"/>
            </a:rPr>
            <a:t> </a:t>
          </a:r>
        </a:p>
        <a:p>
          <a:pPr marL="0" marR="0" algn="just" rtl="1">
            <a:lnSpc>
              <a:spcPct val="115000"/>
            </a:lnSpc>
            <a:spcBef>
              <a:spcPts val="0"/>
            </a:spcBef>
            <a:spcAft>
              <a:spcPts val="0"/>
            </a:spcAft>
          </a:pPr>
          <a:endParaRPr lang="en-US" sz="1200" b="1">
            <a:solidFill>
              <a:srgbClr val="1F4E79"/>
            </a:solidFill>
            <a:effectLst/>
            <a:latin typeface="Times New Roman" panose="02020603050405020304" pitchFamily="18" charset="0"/>
            <a:ea typeface="Calibri" panose="020F0502020204030204" pitchFamily="34" charset="0"/>
            <a:cs typeface="B Mitra" panose="00000400000000000000" pitchFamily="2" charset="-78"/>
          </a:endParaRPr>
        </a:p>
        <a:p>
          <a:pPr marL="0" marR="0" algn="just" rtl="1">
            <a:lnSpc>
              <a:spcPct val="115000"/>
            </a:lnSpc>
            <a:spcBef>
              <a:spcPts val="0"/>
            </a:spcBef>
            <a:spcAft>
              <a:spcPts val="0"/>
            </a:spcAft>
          </a:pPr>
          <a:endParaRPr lang="en-US" sz="1200">
            <a:effectLst/>
            <a:latin typeface="Times New Roman" panose="02020603050405020304" pitchFamily="18" charset="0"/>
            <a:ea typeface="Calibri" panose="020F0502020204030204" pitchFamily="34" charset="0"/>
            <a:cs typeface="B Mitra" panose="00000400000000000000" pitchFamily="2" charset="-78"/>
          </a:endParaRPr>
        </a:p>
        <a:p>
          <a:pPr marL="0" marR="0" algn="just" rtl="1">
            <a:lnSpc>
              <a:spcPct val="150000"/>
            </a:lnSpc>
            <a:spcBef>
              <a:spcPts val="0"/>
            </a:spcBef>
            <a:spcAft>
              <a:spcPts val="0"/>
            </a:spcAft>
          </a:pPr>
          <a:r>
            <a:rPr lang="fa-IR" sz="1400" b="1">
              <a:solidFill>
                <a:schemeClr val="tx1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B Mitra" panose="00000400000000000000" pitchFamily="2" charset="-78"/>
            </a:rPr>
            <a:t>عنوان: </a:t>
          </a:r>
          <a:r>
            <a:rPr lang="fa-IR" sz="1400">
              <a:solidFill>
                <a:schemeClr val="tx1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B Mitra" panose="00000400000000000000" pitchFamily="2" charset="-78"/>
            </a:rPr>
            <a:t>گزارش آماری بازار سرمایه</a:t>
          </a:r>
          <a:endParaRPr lang="en-US" sz="1400">
            <a:solidFill>
              <a:schemeClr val="tx1"/>
            </a:solidFill>
            <a:effectLst/>
            <a:latin typeface="Times New Roman" panose="02020603050405020304" pitchFamily="18" charset="0"/>
            <a:ea typeface="Calibri" panose="020F0502020204030204" pitchFamily="34" charset="0"/>
            <a:cs typeface="B Mitra" panose="00000400000000000000" pitchFamily="2" charset="-78"/>
          </a:endParaRPr>
        </a:p>
        <a:p>
          <a:pPr marL="0" marR="0" algn="just" rtl="1">
            <a:lnSpc>
              <a:spcPct val="150000"/>
            </a:lnSpc>
            <a:spcBef>
              <a:spcPts val="0"/>
            </a:spcBef>
            <a:spcAft>
              <a:spcPts val="0"/>
            </a:spcAft>
          </a:pPr>
          <a:endParaRPr lang="en-US" sz="1400">
            <a:solidFill>
              <a:schemeClr val="tx1"/>
            </a:solidFill>
            <a:effectLst/>
            <a:latin typeface="Times New Roman" panose="02020603050405020304" pitchFamily="18" charset="0"/>
            <a:ea typeface="Calibri" panose="020F0502020204030204" pitchFamily="34" charset="0"/>
            <a:cs typeface="B Mitra" panose="00000400000000000000" pitchFamily="2" charset="-78"/>
          </a:endParaRPr>
        </a:p>
        <a:p>
          <a:pPr marL="0" marR="0" algn="just" rtl="1">
            <a:lnSpc>
              <a:spcPct val="115000"/>
            </a:lnSpc>
            <a:spcBef>
              <a:spcPts val="0"/>
            </a:spcBef>
            <a:spcAft>
              <a:spcPts val="0"/>
            </a:spcAft>
          </a:pPr>
          <a:r>
            <a:rPr lang="fa-IR" sz="1400" b="1">
              <a:solidFill>
                <a:schemeClr val="tx1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B Mitra" panose="00000400000000000000" pitchFamily="2" charset="-78"/>
            </a:rPr>
            <a:t>تهیه­کنندگان:</a:t>
          </a:r>
          <a:r>
            <a:rPr lang="fa-IR" sz="1400">
              <a:solidFill>
                <a:schemeClr val="tx1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B Mitra" panose="00000400000000000000" pitchFamily="2" charset="-78"/>
            </a:rPr>
            <a:t>  </a:t>
          </a:r>
          <a:endParaRPr lang="en-US" sz="1400">
            <a:solidFill>
              <a:schemeClr val="tx1"/>
            </a:solidFill>
            <a:effectLst/>
            <a:latin typeface="Times New Roman" panose="02020603050405020304" pitchFamily="18" charset="0"/>
            <a:ea typeface="Calibri" panose="020F0502020204030204" pitchFamily="34" charset="0"/>
            <a:cs typeface="B Mitra" panose="00000400000000000000" pitchFamily="2" charset="-78"/>
          </a:endParaRPr>
        </a:p>
        <a:p>
          <a:pPr marL="0" marR="0" indent="0" algn="just" defTabSz="914400" rtl="1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a-IR" sz="1400">
              <a:solidFill>
                <a:schemeClr val="tx1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B Mitra" panose="00000400000000000000" pitchFamily="2" charset="-78"/>
            </a:rPr>
            <a:t>زانیار احمدی (سرپرست) </a:t>
          </a:r>
          <a:r>
            <a:rPr lang="fa-IR" sz="1400">
              <a:solidFill>
                <a:schemeClr val="tx1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-</a:t>
          </a:r>
          <a:r>
            <a:rPr lang="fa-IR" sz="1400">
              <a:solidFill>
                <a:schemeClr val="tx1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B Mitra" panose="00000400000000000000" pitchFamily="2" charset="-78"/>
            </a:rPr>
            <a:t> حسن </a:t>
          </a:r>
          <a:r>
            <a:rPr lang="fa-IR" sz="1400" baseline="0">
              <a:solidFill>
                <a:schemeClr val="tx1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B Mitra" panose="00000400000000000000" pitchFamily="2" charset="-78"/>
            </a:rPr>
            <a:t>حکیمیان - سامان ابراهیم­پور- زهره گیوی  </a:t>
          </a:r>
          <a:r>
            <a:rPr lang="fa-IR" sz="1000" b="1">
              <a:solidFill>
                <a:schemeClr val="tx1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B Mitra" panose="00000400000000000000" pitchFamily="2" charset="-78"/>
            </a:rPr>
            <a:t> </a:t>
          </a:r>
          <a:endParaRPr lang="en-US" sz="1400">
            <a:solidFill>
              <a:schemeClr val="tx1"/>
            </a:solidFill>
            <a:effectLst/>
            <a:latin typeface="Times New Roman" panose="02020603050405020304" pitchFamily="18" charset="0"/>
            <a:ea typeface="Calibri" panose="020F0502020204030204" pitchFamily="34" charset="0"/>
            <a:cs typeface="B Mitra" panose="00000400000000000000" pitchFamily="2" charset="-78"/>
          </a:endParaRPr>
        </a:p>
        <a:p>
          <a:pPr marL="0" marR="0" algn="just" rtl="1">
            <a:lnSpc>
              <a:spcPct val="115000"/>
            </a:lnSpc>
            <a:spcBef>
              <a:spcPts val="0"/>
            </a:spcBef>
            <a:spcAft>
              <a:spcPts val="0"/>
            </a:spcAft>
          </a:pPr>
          <a:endParaRPr lang="en-US" sz="1400">
            <a:solidFill>
              <a:schemeClr val="tx1"/>
            </a:solidFill>
            <a:effectLst/>
            <a:latin typeface="Times New Roman" panose="02020603050405020304" pitchFamily="18" charset="0"/>
            <a:ea typeface="Calibri" panose="020F0502020204030204" pitchFamily="34" charset="0"/>
            <a:cs typeface="B Mitra" panose="00000400000000000000" pitchFamily="2" charset="-78"/>
          </a:endParaRPr>
        </a:p>
        <a:p>
          <a:pPr marL="0" marR="0" algn="just" rtl="1">
            <a:lnSpc>
              <a:spcPct val="115000"/>
            </a:lnSpc>
            <a:spcBef>
              <a:spcPts val="0"/>
            </a:spcBef>
            <a:spcAft>
              <a:spcPts val="0"/>
            </a:spcAft>
          </a:pPr>
          <a:endParaRPr lang="en-US" sz="1400">
            <a:solidFill>
              <a:schemeClr val="tx1"/>
            </a:solidFill>
            <a:effectLst/>
            <a:latin typeface="Times New Roman" panose="02020603050405020304" pitchFamily="18" charset="0"/>
            <a:ea typeface="Calibri" panose="020F0502020204030204" pitchFamily="34" charset="0"/>
            <a:cs typeface="B Mitra" panose="00000400000000000000" pitchFamily="2" charset="-78"/>
          </a:endParaRPr>
        </a:p>
        <a:p>
          <a:pPr marL="0" marR="0" algn="just" rtl="1">
            <a:lnSpc>
              <a:spcPct val="115000"/>
            </a:lnSpc>
            <a:spcBef>
              <a:spcPts val="0"/>
            </a:spcBef>
            <a:spcAft>
              <a:spcPts val="0"/>
            </a:spcAft>
          </a:pPr>
          <a:r>
            <a:rPr lang="fa-IR" sz="1400">
              <a:solidFill>
                <a:schemeClr val="tx1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B Mitra" panose="00000400000000000000" pitchFamily="2" charset="-78"/>
            </a:rPr>
            <a:t> </a:t>
          </a:r>
          <a:r>
            <a:rPr lang="fa-IR" sz="1000" b="1">
              <a:solidFill>
                <a:schemeClr val="tx1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B Mitra" panose="00000400000000000000" pitchFamily="2" charset="-78"/>
            </a:rPr>
            <a:t> </a:t>
          </a:r>
          <a:r>
            <a:rPr lang="fa-IR" sz="1400" b="1">
              <a:solidFill>
                <a:schemeClr val="tx1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B Mitra" panose="00000400000000000000" pitchFamily="2" charset="-78"/>
            </a:rPr>
            <a:t>تاریخ گزارش: </a:t>
          </a:r>
          <a:r>
            <a:rPr lang="fa-IR" sz="1400" b="0">
              <a:solidFill>
                <a:schemeClr val="tx1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B Mitra" panose="00000400000000000000" pitchFamily="2" charset="-78"/>
            </a:rPr>
            <a:t>بهمن‌</a:t>
          </a:r>
          <a:r>
            <a:rPr lang="fa-IR" sz="1400">
              <a:solidFill>
                <a:schemeClr val="tx1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B Mitra" panose="00000400000000000000" pitchFamily="2" charset="-78"/>
            </a:rPr>
            <a:t>ماه 1396</a:t>
          </a:r>
          <a:endParaRPr lang="en-US" sz="1400">
            <a:solidFill>
              <a:schemeClr val="tx1"/>
            </a:solidFill>
            <a:effectLst/>
            <a:latin typeface="Times New Roman" panose="02020603050405020304" pitchFamily="18" charset="0"/>
            <a:ea typeface="Calibri" panose="020F0502020204030204" pitchFamily="34" charset="0"/>
            <a:cs typeface="B Mitra" panose="00000400000000000000" pitchFamily="2" charset="-78"/>
          </a:endParaRPr>
        </a:p>
      </xdr:txBody>
    </xdr:sp>
    <xdr:clientData/>
  </xdr:twoCellAnchor>
  <xdr:twoCellAnchor editAs="oneCell">
    <xdr:from>
      <xdr:col>2</xdr:col>
      <xdr:colOff>581025</xdr:colOff>
      <xdr:row>2</xdr:row>
      <xdr:rowOff>57150</xdr:rowOff>
    </xdr:from>
    <xdr:to>
      <xdr:col>9</xdr:col>
      <xdr:colOff>200025</xdr:colOff>
      <xdr:row>6</xdr:row>
      <xdr:rowOff>104775</xdr:rowOff>
    </xdr:to>
    <xdr:pic>
      <xdr:nvPicPr>
        <xdr:cNvPr id="3" name="Picture 2" descr="Image result for ‫لوگوی سازمان بورس‬‎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9774975" y="400050"/>
          <a:ext cx="4419600" cy="1038225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  <a:ex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314325</xdr:colOff>
      <xdr:row>15</xdr:row>
      <xdr:rowOff>7792</xdr:rowOff>
    </xdr:from>
    <xdr:to>
      <xdr:col>13</xdr:col>
      <xdr:colOff>323852</xdr:colOff>
      <xdr:row>34</xdr:row>
      <xdr:rowOff>9525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323850</xdr:colOff>
      <xdr:row>14</xdr:row>
      <xdr:rowOff>76200</xdr:rowOff>
    </xdr:from>
    <xdr:to>
      <xdr:col>15</xdr:col>
      <xdr:colOff>178592</xdr:colOff>
      <xdr:row>32</xdr:row>
      <xdr:rowOff>85726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257175</xdr:colOff>
      <xdr:row>1</xdr:row>
      <xdr:rowOff>133349</xdr:rowOff>
    </xdr:from>
    <xdr:to>
      <xdr:col>14</xdr:col>
      <xdr:colOff>28574</xdr:colOff>
      <xdr:row>20</xdr:row>
      <xdr:rowOff>142875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403662</xdr:colOff>
      <xdr:row>1</xdr:row>
      <xdr:rowOff>69630</xdr:rowOff>
    </xdr:from>
    <xdr:to>
      <xdr:col>18</xdr:col>
      <xdr:colOff>470009</xdr:colOff>
      <xdr:row>19</xdr:row>
      <xdr:rowOff>79155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8659</xdr:colOff>
      <xdr:row>2</xdr:row>
      <xdr:rowOff>176535</xdr:rowOff>
    </xdr:from>
    <xdr:to>
      <xdr:col>6</xdr:col>
      <xdr:colOff>485191</xdr:colOff>
      <xdr:row>16</xdr:row>
      <xdr:rowOff>79713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03547172" y="557535"/>
          <a:ext cx="5940419" cy="3228269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13667</xdr:colOff>
      <xdr:row>14</xdr:row>
      <xdr:rowOff>0</xdr:rowOff>
    </xdr:from>
    <xdr:to>
      <xdr:col>13</xdr:col>
      <xdr:colOff>733426</xdr:colOff>
      <xdr:row>29</xdr:row>
      <xdr:rowOff>66675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514349</xdr:colOff>
      <xdr:row>6</xdr:row>
      <xdr:rowOff>133350</xdr:rowOff>
    </xdr:from>
    <xdr:to>
      <xdr:col>21</xdr:col>
      <xdr:colOff>380999</xdr:colOff>
      <xdr:row>21</xdr:row>
      <xdr:rowOff>190499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247650</xdr:colOff>
      <xdr:row>65</xdr:row>
      <xdr:rowOff>200025</xdr:rowOff>
    </xdr:from>
    <xdr:to>
      <xdr:col>22</xdr:col>
      <xdr:colOff>656665</xdr:colOff>
      <xdr:row>79</xdr:row>
      <xdr:rowOff>224675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206952</xdr:colOff>
      <xdr:row>83</xdr:row>
      <xdr:rowOff>47626</xdr:rowOff>
    </xdr:from>
    <xdr:to>
      <xdr:col>22</xdr:col>
      <xdr:colOff>142875</xdr:colOff>
      <xdr:row>96</xdr:row>
      <xdr:rowOff>209550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200025</xdr:colOff>
      <xdr:row>37</xdr:row>
      <xdr:rowOff>28574</xdr:rowOff>
    </xdr:from>
    <xdr:to>
      <xdr:col>22</xdr:col>
      <xdr:colOff>252693</xdr:colOff>
      <xdr:row>54</xdr:row>
      <xdr:rowOff>47625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352425</xdr:colOff>
      <xdr:row>28</xdr:row>
      <xdr:rowOff>57151</xdr:rowOff>
    </xdr:from>
    <xdr:to>
      <xdr:col>9</xdr:col>
      <xdr:colOff>228601</xdr:colOff>
      <xdr:row>43</xdr:row>
      <xdr:rowOff>87631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647699</xdr:colOff>
      <xdr:row>11</xdr:row>
      <xdr:rowOff>19050</xdr:rowOff>
    </xdr:from>
    <xdr:to>
      <xdr:col>18</xdr:col>
      <xdr:colOff>247649</xdr:colOff>
      <xdr:row>24</xdr:row>
      <xdr:rowOff>190500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161925</xdr:colOff>
      <xdr:row>28</xdr:row>
      <xdr:rowOff>47624</xdr:rowOff>
    </xdr:from>
    <xdr:to>
      <xdr:col>5</xdr:col>
      <xdr:colOff>255270</xdr:colOff>
      <xdr:row>43</xdr:row>
      <xdr:rowOff>76199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293543</xdr:colOff>
      <xdr:row>1</xdr:row>
      <xdr:rowOff>106516</xdr:rowOff>
    </xdr:from>
    <xdr:to>
      <xdr:col>15</xdr:col>
      <xdr:colOff>384258</xdr:colOff>
      <xdr:row>16</xdr:row>
      <xdr:rowOff>203489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0.35851</cdr:x>
      <cdr:y>0.0986</cdr:y>
    </cdr:from>
    <cdr:to>
      <cdr:x>0.35887</cdr:x>
      <cdr:y>0.79229</cdr:y>
    </cdr:to>
    <cdr:cxnSp macro="">
      <cdr:nvCxnSpPr>
        <cdr:cNvPr id="3" name="Straight Connector 2"/>
        <cdr:cNvCxnSpPr/>
      </cdr:nvCxnSpPr>
      <cdr:spPr>
        <a:xfrm xmlns:a="http://schemas.openxmlformats.org/drawingml/2006/main" flipV="1">
          <a:off x="2021794" y="303356"/>
          <a:ext cx="2020" cy="2134185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0.35775</cdr:x>
      <cdr:y>0.79478</cdr:y>
    </cdr:from>
    <cdr:to>
      <cdr:x>0.35775</cdr:x>
      <cdr:y>0.94189</cdr:y>
    </cdr:to>
    <cdr:cxnSp macro="">
      <cdr:nvCxnSpPr>
        <cdr:cNvPr id="4" name="Straight Connector 3"/>
        <cdr:cNvCxnSpPr/>
      </cdr:nvCxnSpPr>
      <cdr:spPr>
        <a:xfrm xmlns:a="http://schemas.openxmlformats.org/drawingml/2006/main" flipV="1">
          <a:off x="2355887" y="2837068"/>
          <a:ext cx="0" cy="525145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0.97807</cdr:x>
      <cdr:y>0.79645</cdr:y>
    </cdr:from>
    <cdr:to>
      <cdr:x>0.97807</cdr:x>
      <cdr:y>0.94357</cdr:y>
    </cdr:to>
    <cdr:cxnSp macro="">
      <cdr:nvCxnSpPr>
        <cdr:cNvPr id="7" name="Straight Connector 6"/>
        <cdr:cNvCxnSpPr/>
      </cdr:nvCxnSpPr>
      <cdr:spPr>
        <a:xfrm xmlns:a="http://schemas.openxmlformats.org/drawingml/2006/main" flipV="1">
          <a:off x="6440804" y="2843044"/>
          <a:ext cx="0" cy="525145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0.05236</cdr:x>
      <cdr:y>0.79331</cdr:y>
    </cdr:from>
    <cdr:to>
      <cdr:x>0.05236</cdr:x>
      <cdr:y>0.94043</cdr:y>
    </cdr:to>
    <cdr:cxnSp macro="">
      <cdr:nvCxnSpPr>
        <cdr:cNvPr id="8" name="Straight Connector 7"/>
        <cdr:cNvCxnSpPr/>
      </cdr:nvCxnSpPr>
      <cdr:spPr>
        <a:xfrm xmlns:a="http://schemas.openxmlformats.org/drawingml/2006/main" flipV="1">
          <a:off x="344804" y="2831839"/>
          <a:ext cx="0" cy="525145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49</xdr:row>
      <xdr:rowOff>152400</xdr:rowOff>
    </xdr:from>
    <xdr:to>
      <xdr:col>15</xdr:col>
      <xdr:colOff>83484</xdr:colOff>
      <xdr:row>66</xdr:row>
      <xdr:rowOff>164166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190500</xdr:colOff>
      <xdr:row>62</xdr:row>
      <xdr:rowOff>76200</xdr:rowOff>
    </xdr:from>
    <xdr:to>
      <xdr:col>15</xdr:col>
      <xdr:colOff>104775</xdr:colOff>
      <xdr:row>79</xdr:row>
      <xdr:rowOff>171450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397328</xdr:colOff>
      <xdr:row>14</xdr:row>
      <xdr:rowOff>59872</xdr:rowOff>
    </xdr:from>
    <xdr:to>
      <xdr:col>12</xdr:col>
      <xdr:colOff>707232</xdr:colOff>
      <xdr:row>32</xdr:row>
      <xdr:rowOff>9525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626919</xdr:colOff>
      <xdr:row>14</xdr:row>
      <xdr:rowOff>95249</xdr:rowOff>
    </xdr:from>
    <xdr:to>
      <xdr:col>14</xdr:col>
      <xdr:colOff>171450</xdr:colOff>
      <xdr:row>33</xdr:row>
      <xdr:rowOff>142875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738188</xdr:colOff>
      <xdr:row>13</xdr:row>
      <xdr:rowOff>145257</xdr:rowOff>
    </xdr:from>
    <xdr:to>
      <xdr:col>14</xdr:col>
      <xdr:colOff>28575</xdr:colOff>
      <xdr:row>32</xdr:row>
      <xdr:rowOff>76200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619125</xdr:colOff>
      <xdr:row>14</xdr:row>
      <xdr:rowOff>112091</xdr:rowOff>
    </xdr:from>
    <xdr:to>
      <xdr:col>15</xdr:col>
      <xdr:colOff>492125</xdr:colOff>
      <xdr:row>32</xdr:row>
      <xdr:rowOff>1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30.40.20\rdis%20riskstats\Users\Najmeh\Desktop\SEO\SEO_The%20impact%20of%20parallel%20trade\The%20impact%20on%20the%20index\Co-list%20-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عوامل موثر"/>
      <sheetName val="بورس"/>
      <sheetName val="تاثیر بر شاخص کل بورس"/>
      <sheetName val="تاثیر برشاخص هم وزن بورس"/>
      <sheetName val="فرابورس"/>
      <sheetName val="تاثیر بر شاخص فرابورس"/>
      <sheetName val="تاثیر بر شاخص (بورس)"/>
      <sheetName val="تاثیر بر شاخص (فرابورس)"/>
    </sheetNames>
    <sheetDataSet>
      <sheetData sheetId="0"/>
      <sheetData sheetId="1"/>
      <sheetData sheetId="2">
        <row r="289">
          <cell r="E289">
            <v>306.43004137393768</v>
          </cell>
        </row>
      </sheetData>
      <sheetData sheetId="3">
        <row r="289">
          <cell r="E289">
            <v>126.61618700413838</v>
          </cell>
        </row>
      </sheetData>
      <sheetData sheetId="4"/>
      <sheetData sheetId="5">
        <row r="80">
          <cell r="E80">
            <v>6.5771050811847918</v>
          </cell>
          <cell r="F80">
            <v>4.8648517773245148</v>
          </cell>
          <cell r="J80">
            <v>0.124357639360681</v>
          </cell>
          <cell r="K80">
            <v>3.2940975821384599</v>
          </cell>
          <cell r="L80">
            <v>-7.9736945508095953</v>
          </cell>
          <cell r="N80">
            <v>0.70161394050673098</v>
          </cell>
          <cell r="P80">
            <v>-8.3215086496173072</v>
          </cell>
          <cell r="R80">
            <v>1.105199283563806</v>
          </cell>
          <cell r="S80">
            <v>1.000415160544166</v>
          </cell>
        </row>
      </sheetData>
      <sheetData sheetId="6"/>
      <sheetData sheetId="7"/>
    </sheetDataSet>
  </externalBook>
</externalLink>
</file>

<file path=xl/tables/table1.xml><?xml version="1.0" encoding="utf-8"?>
<table xmlns="http://schemas.openxmlformats.org/spreadsheetml/2006/main" id="7" name="Table3" displayName="Table3" ref="B2:G48" totalsRowShown="0" headerRowDxfId="49" tableBorderDxfId="48">
  <autoFilter ref="B2:G48"/>
  <sortState ref="B3:G48">
    <sortCondition descending="1" ref="C2:C48"/>
  </sortState>
  <tableColumns count="6">
    <tableColumn id="1" name="نام نوع صنعت" dataDxfId="47"/>
    <tableColumn id="2" name="بهمن‌ماه 1396" dataDxfId="46"/>
    <tableColumn id="5" name="دی‌ماه 1396" dataDxfId="45"/>
    <tableColumn id="3" name="بهمن‌ماه 1395" dataDxfId="44"/>
    <tableColumn id="6" name="نسبت به ماه قبل" dataDxfId="43">
      <calculatedColumnFormula>Table3[[#This Row],[بهمن‌ماه 1396]]/Table3[[#This Row],[دی‌ماه 1396]]-1</calculatedColumnFormula>
    </tableColumn>
    <tableColumn id="4" name="نسبت به ماه مشابه سال قبل" dataDxfId="42">
      <calculatedColumnFormula>Table3[[#This Row],[بهمن‌ماه 1396]]/Table3[[#This Row],[بهمن‌ماه 1395]]-1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1" name="Table5" displayName="Table5" ref="B2:F46" totalsRowShown="0" tableBorderDxfId="41">
  <autoFilter ref="B2:F46"/>
  <sortState ref="B3:F46">
    <sortCondition descending="1" ref="C2:C46"/>
  </sortState>
  <tableColumns count="5">
    <tableColumn id="1" name="نام نوع صنعت" dataDxfId="40"/>
    <tableColumn id="4" name="بهمن‌ماه 1396" dataDxfId="39"/>
    <tableColumn id="2" name="دی‌ماه 1396" dataDxfId="38"/>
    <tableColumn id="3" name="بهمن‌ماه 1395" dataDxfId="37"/>
    <tableColumn id="5" name="نسبت به ماه قبل" dataDxfId="36">
      <calculatedColumnFormula>Table5[[#This Row],[بهمن‌ماه 1396]]/Table5[[#This Row],[دی‌ماه 1396]]-1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2" name="Table7" displayName="Table7" ref="B2:F47" totalsRowShown="0" tableBorderDxfId="35">
  <autoFilter ref="B2:F47"/>
  <sortState ref="B3:F47">
    <sortCondition descending="1" ref="C2:C47"/>
  </sortState>
  <tableColumns count="5">
    <tableColumn id="1" name="نام نوع صنعت" dataDxfId="34"/>
    <tableColumn id="5" name="بهمن‌ماه 1396" dataDxfId="33"/>
    <tableColumn id="2" name="دی‌ماه 1396" dataDxfId="32"/>
    <tableColumn id="4" name="بهمن‌ماه 1395" dataDxfId="31"/>
    <tableColumn id="3" name="نسبت به ماه قبل" dataDxfId="30">
      <calculatedColumnFormula>Table7[[#This Row],[بهمن‌ماه 1396]]/Table7[[#This Row],[دی‌ماه 1396]]-1</calculatedColumnFormula>
    </tableColumn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3" name="Table8" displayName="Table8" ref="B2:F46" totalsRowShown="0" headerRowDxfId="29" tableBorderDxfId="28">
  <autoFilter ref="B2:F46"/>
  <sortState ref="B3:F46">
    <sortCondition descending="1" ref="C2:C46"/>
  </sortState>
  <tableColumns count="5">
    <tableColumn id="1" name="نام نوع صنعت" dataDxfId="27"/>
    <tableColumn id="4" name="بهمن‌ماه 1396" dataDxfId="26"/>
    <tableColumn id="2" name="دی‌ماه 1396" dataDxfId="25"/>
    <tableColumn id="3" name="بهمن‌ماه 1395" dataDxfId="24"/>
    <tableColumn id="6" name="نسبت به ماه قبل" dataDxfId="23">
      <calculatedColumnFormula>Table8[[#This Row],[بهمن‌ماه 1396]]/Table8[[#This Row],[دی‌ماه 1396]]-1</calculatedColumnFormula>
    </tableColumn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4" name="Table10" displayName="Table10" ref="B2:F46" totalsRowShown="0" headerRowDxfId="22" tableBorderDxfId="21">
  <autoFilter ref="B2:F46"/>
  <sortState ref="B3:F46">
    <sortCondition descending="1" ref="C2:C46"/>
  </sortState>
  <tableColumns count="5">
    <tableColumn id="1" name="نام نوع صنعت" dataDxfId="20"/>
    <tableColumn id="4" name="بهمن‌ماه 1396" dataDxfId="19"/>
    <tableColumn id="2" name="دی‌ماه 1396" dataDxfId="18"/>
    <tableColumn id="3" name="بهمن‌ماه 1395" dataDxfId="17"/>
    <tableColumn id="5" name="نسبت به ماه قبل" dataDxfId="16">
      <calculatedColumnFormula>Table10[[#This Row],[بهمن‌ماه 1396]]/Table10[[#This Row],[دی‌ماه 1396]]-1</calculatedColumnFormula>
    </tableColumn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5" name="Table11" displayName="Table11" ref="B2:F46" totalsRowShown="0" headerRowDxfId="15" tableBorderDxfId="14">
  <autoFilter ref="B2:F46"/>
  <sortState ref="B3:F46">
    <sortCondition descending="1" ref="C2:C46"/>
  </sortState>
  <tableColumns count="5">
    <tableColumn id="1" name="نام نوع صنعت" dataDxfId="13"/>
    <tableColumn id="4" name="بهمن‌ماه 1396" dataDxfId="12"/>
    <tableColumn id="2" name="دی‌ماه 1396" dataDxfId="11"/>
    <tableColumn id="3" name="بهمن‌ماه 1395" dataDxfId="10"/>
    <tableColumn id="5" name="نسبت به ماه قبل" dataDxfId="9">
      <calculatedColumnFormula>Table11[[#This Row],[بهمن‌ماه 1396]]/Table11[[#This Row],[دی‌ماه 1396]]-1</calculatedColumnFormula>
    </tableColumn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id="9" name="Table9" displayName="Table9" ref="A1:F15" totalsRowShown="0" headerRowDxfId="8" dataDxfId="7" tableBorderDxfId="6" headerRowCellStyle="Normal 3" dataCellStyle="Normal 3">
  <tableColumns count="6">
    <tableColumn id="1" name="بورس  " dataDxfId="5" dataCellStyle="Normal 3"/>
    <tableColumn id="2" name="صنعت" dataDxfId="4" dataCellStyle="Normal 3"/>
    <tableColumn id="3" name="شرکت" dataDxfId="3" dataCellStyle="Normal 3"/>
    <tableColumn id="4" name="نماد" dataDxfId="2" dataCellStyle="Normal 3"/>
    <tableColumn id="5" name="علت توقف" dataDxfId="1" dataCellStyle="Normal 3"/>
    <tableColumn id="6" name="تاریخ توقف" dataDxfId="0" dataCellStyle="Normal 3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8" tint="0.39997558519241921"/>
  </sheetPr>
  <dimension ref="A1:B21"/>
  <sheetViews>
    <sheetView showGridLines="0" rightToLeft="1" tabSelected="1" zoomScaleNormal="100" workbookViewId="0">
      <selection activeCell="B25" sqref="B25"/>
    </sheetView>
  </sheetViews>
  <sheetFormatPr defaultRowHeight="18"/>
  <cols>
    <col min="1" max="1" width="49.875" style="88" customWidth="1"/>
    <col min="2" max="2" width="57.125" bestFit="1" customWidth="1"/>
  </cols>
  <sheetData>
    <row r="1" spans="1:2" ht="15" customHeight="1">
      <c r="A1" s="835" t="s">
        <v>633</v>
      </c>
      <c r="B1" s="835"/>
    </row>
    <row r="2" spans="1:2" ht="12" customHeight="1">
      <c r="A2" s="835"/>
      <c r="B2" s="835"/>
    </row>
    <row r="3" spans="1:2" ht="19.5" customHeight="1">
      <c r="A3" s="245" t="s">
        <v>634</v>
      </c>
      <c r="B3" s="126" t="s">
        <v>639</v>
      </c>
    </row>
    <row r="4" spans="1:2" ht="19.5" customHeight="1">
      <c r="A4" s="126" t="s">
        <v>635</v>
      </c>
      <c r="B4" s="127" t="s">
        <v>661</v>
      </c>
    </row>
    <row r="5" spans="1:2" ht="19.5" customHeight="1">
      <c r="A5" s="127" t="s">
        <v>50</v>
      </c>
      <c r="B5" s="126" t="s">
        <v>640</v>
      </c>
    </row>
    <row r="6" spans="1:2" ht="19.5" customHeight="1">
      <c r="A6" s="127" t="s">
        <v>372</v>
      </c>
      <c r="B6" s="126" t="s">
        <v>663</v>
      </c>
    </row>
    <row r="7" spans="1:2" ht="19.5" customHeight="1">
      <c r="A7" s="126" t="s">
        <v>636</v>
      </c>
      <c r="B7" s="127" t="s">
        <v>662</v>
      </c>
    </row>
    <row r="8" spans="1:2" ht="19.5" customHeight="1">
      <c r="A8" s="127" t="s">
        <v>649</v>
      </c>
      <c r="B8" s="126" t="s">
        <v>664</v>
      </c>
    </row>
    <row r="9" spans="1:2" ht="19.5" customHeight="1">
      <c r="A9" s="127" t="s">
        <v>650</v>
      </c>
      <c r="B9" s="127" t="s">
        <v>641</v>
      </c>
    </row>
    <row r="10" spans="1:2" ht="19.5" customHeight="1">
      <c r="A10" s="127" t="s">
        <v>651</v>
      </c>
      <c r="B10" s="127" t="s">
        <v>642</v>
      </c>
    </row>
    <row r="11" spans="1:2" ht="19.5" customHeight="1">
      <c r="A11" s="127" t="s">
        <v>652</v>
      </c>
      <c r="B11" s="127" t="s">
        <v>643</v>
      </c>
    </row>
    <row r="12" spans="1:2" ht="19.5" customHeight="1">
      <c r="A12" s="127" t="s">
        <v>653</v>
      </c>
      <c r="B12" s="127" t="s">
        <v>644</v>
      </c>
    </row>
    <row r="13" spans="1:2" ht="19.5" customHeight="1">
      <c r="A13" s="127" t="s">
        <v>654</v>
      </c>
      <c r="B13" s="126" t="s">
        <v>645</v>
      </c>
    </row>
    <row r="14" spans="1:2" ht="19.5" customHeight="1">
      <c r="A14" s="127" t="s">
        <v>655</v>
      </c>
      <c r="B14" s="126" t="s">
        <v>665</v>
      </c>
    </row>
    <row r="15" spans="1:2" ht="19.5" customHeight="1">
      <c r="A15" s="127" t="s">
        <v>656</v>
      </c>
      <c r="B15" s="127" t="s">
        <v>646</v>
      </c>
    </row>
    <row r="16" spans="1:2" ht="19.5" customHeight="1">
      <c r="A16" s="127" t="s">
        <v>657</v>
      </c>
      <c r="B16" s="127" t="s">
        <v>666</v>
      </c>
    </row>
    <row r="17" spans="1:2" ht="19.5" customHeight="1">
      <c r="A17" s="127" t="s">
        <v>658</v>
      </c>
      <c r="B17" s="126" t="s">
        <v>647</v>
      </c>
    </row>
    <row r="18" spans="1:2" ht="19.5" customHeight="1">
      <c r="A18" s="127" t="s">
        <v>659</v>
      </c>
      <c r="B18" s="126" t="s">
        <v>648</v>
      </c>
    </row>
    <row r="19" spans="1:2" ht="19.5" customHeight="1">
      <c r="A19" s="127" t="s">
        <v>660</v>
      </c>
      <c r="B19" s="127" t="s">
        <v>715</v>
      </c>
    </row>
    <row r="20" spans="1:2" ht="19.5" customHeight="1">
      <c r="A20" s="127" t="s">
        <v>637</v>
      </c>
      <c r="B20" s="127"/>
    </row>
    <row r="21" spans="1:2" ht="19.5" customHeight="1">
      <c r="A21" s="127" t="s">
        <v>638</v>
      </c>
      <c r="B21" s="127"/>
    </row>
  </sheetData>
  <mergeCells count="1">
    <mergeCell ref="A1:B2"/>
  </mergeCells>
  <hyperlinks>
    <hyperlink ref="A3" location="'بورس و فرابورس'!A1" display="ارزش کل بازار به تفکیک بازارها"/>
    <hyperlink ref="A5" location="'ارزش بورس'!A1" display="بورس اوراق بهادار تهران"/>
    <hyperlink ref="A6" location="'ارزش فرابورس'!A1" display="فرابورس ایران"/>
    <hyperlink ref="A8" location="'معاملات بورس - بخش بازار'!A1" display="آمار معاملات در بورس اوراق بهادار تهران به تفکیک بخش"/>
    <hyperlink ref="A9" location="'معاملات بورس - بازار'!A1" display="آمار معاملات در بورس اوراق بهادار تهران به تفکیک بازار"/>
    <hyperlink ref="A10" location="'معاملات بورس - نوع اوراق'!A1" display="آمار معاملات در بورس اوراق بهادار تهران به تفکیک نوع اوراق"/>
    <hyperlink ref="A11" location="'معاملات بورس - صنایع - ارزش'!A1" display="ارزش معاملات در بازار بورس اوراق بهادار تهران به تفکیک صنایع"/>
    <hyperlink ref="A12" location="'معاملات بورس - صنایع - حجم'!A1" display="حجم معاملات در بازار بورس اوراق بهادار تهران به تفکیک صنایع"/>
    <hyperlink ref="A13" location="'معاملات بورس - صنایع - تعداد'!A1" display="تعداد معاملات در بازار بورس اوراق بهادار تهران به تفکیک صنایع"/>
    <hyperlink ref="A14" location="'معاملات فرابورس - بخش بازار'!A1" display="آمار معاملات در فرابورس ایران به تفکیک بخش"/>
    <hyperlink ref="A15" location="'معاملات فرابورس- بازار'!A1" display="آمار معاملات در فرابورس ایران به تفکیک بازار"/>
    <hyperlink ref="A16" location="'معاملات فرابورس- نوع اوراق'!A1" display="آمار معاملات در فرابورس ایران به تفکیک نوع اوراق"/>
    <hyperlink ref="A17" location="'معاملات فرابورس-صنایع- ارزش'!A1" display="ارزش معاملات در بازار فرابورس ایران به تفکیک صنایع"/>
    <hyperlink ref="A18" location="'معاملات فرابورس-صنایع-حجم'!A1" display="حجم معاملات در بازار فرابورس ایران به تفکیک صنایع"/>
    <hyperlink ref="A19" location="'معاملات فرابورس-صنایع-تعداد'!A1" display="تعداد معاملات در بازار فرابورس ایران به تفکیک صنایع"/>
    <hyperlink ref="A20" location="'معاملات بورس کالا و انرژی'!A1" display="آمار معاملات در بورس کالا"/>
    <hyperlink ref="A21" location="'معاملات بورس کالا و انرژی'!A1" display="آمار معاملات در بورس انرژی"/>
    <hyperlink ref="B3" location="'شاخص ها'!A1" display="شاخص‌های بازار سرمایه"/>
    <hyperlink ref="B4" location="'نمودار شاخص بورس و فرابورس'!A1" display="نمودار شاخص ها"/>
    <hyperlink ref="B5" location="MSCI!A1" display="مقایسه شاخص کل با شاخص‌های کشورهای در حال توسعه و اسلامی"/>
    <hyperlink ref="B6" location="'نسبت pe'!A1" display="نسبت P/E "/>
    <hyperlink ref="B15" location="'بیشترین حجم مناطق-حقیقی و حقوقی'!A1" display="نسبت حجم معاملات به تفکیک معاملات برخط و غیربرخط"/>
    <hyperlink ref="B16" location="'بیشترین حجم مناطق-حقیقی و حقوقی'!A1" display="استان ها با بیشترین و کمترین حجم معاملات اشخاص حقیقی"/>
    <hyperlink ref="B9" location="'آمار معاملات حقیقی و حقوقی'!A1" display="آمار معاملات حقیقی و حقوقی در سهام"/>
    <hyperlink ref="B10" location="'آمار معاملات حقیقی و حقوقی'!A1" display="آمار معاملات حقیقی و حقوقی در اوراق بدهی"/>
    <hyperlink ref="B11" location="'خرید و فروش حقیقی و حقوقی'!A1" display="ارزش و حجم معاملات به تفکیک خرید و فروش حقیقی و حقوقی در بورس و فرابورس"/>
    <hyperlink ref="B12" location="'نسبت معاملات حقیقی و حقوقی'!A1" display="ارزش معاملات حقیقی و حقوقی به تفکیک نوع اوراق بهادار"/>
    <hyperlink ref="B13" location="'توقف-بسته و تا پایان ماه باز  '!A1" display="لیست نمادهای متوقف"/>
    <hyperlink ref="B17" location="'صندوق '!A1" display="ارزش صندوق‌های سرمایه‌گذاری به تفکیک انواع صندوق‌ها"/>
    <hyperlink ref="B18" location="'آمار تامین مالی'!A1" display="آمار تأمین مالی"/>
    <hyperlink ref="B19" location="'مانده اوراق تامین مالی'!A1" display="مانده و سررسید اوراق بدهی منتشره"/>
    <hyperlink ref="B7" location="'نمودار pe بازار'!A1" display="نمودار P/E بازار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4" tint="0.59999389629810485"/>
  </sheetPr>
  <dimension ref="A1:K61"/>
  <sheetViews>
    <sheetView showGridLines="0" rightToLeft="1" zoomScaleNormal="100" workbookViewId="0">
      <selection activeCell="B7" sqref="B7"/>
    </sheetView>
  </sheetViews>
  <sheetFormatPr defaultRowHeight="15"/>
  <cols>
    <col min="1" max="1" width="5.75" customWidth="1"/>
    <col min="2" max="2" width="28.375" style="26" customWidth="1"/>
    <col min="3" max="5" width="13.25" style="26" customWidth="1"/>
    <col min="6" max="6" width="12.25" style="26" customWidth="1"/>
    <col min="7" max="7" width="17.375" customWidth="1"/>
    <col min="8" max="8" width="13.125" customWidth="1"/>
    <col min="9" max="9" width="28" customWidth="1"/>
    <col min="10" max="10" width="11.625" customWidth="1"/>
    <col min="11" max="11" width="12.75" customWidth="1"/>
  </cols>
  <sheetData>
    <row r="1" spans="1:11" ht="25.5" customHeight="1">
      <c r="A1" s="261" t="s">
        <v>72</v>
      </c>
      <c r="B1" s="261"/>
      <c r="C1" s="315"/>
      <c r="D1" s="876" t="s">
        <v>47</v>
      </c>
      <c r="E1" s="876"/>
      <c r="F1" s="876"/>
      <c r="G1" s="261" t="s">
        <v>68</v>
      </c>
    </row>
    <row r="2" spans="1:11" ht="23.25" customHeight="1" thickBot="1">
      <c r="A2" s="29"/>
      <c r="B2" s="267" t="s">
        <v>4</v>
      </c>
      <c r="C2" s="497" t="s">
        <v>978</v>
      </c>
      <c r="D2" s="497" t="s">
        <v>903</v>
      </c>
      <c r="E2" s="497" t="s">
        <v>979</v>
      </c>
      <c r="F2" s="272" t="s">
        <v>48</v>
      </c>
      <c r="G2" s="272" t="s">
        <v>785</v>
      </c>
      <c r="I2" s="84" t="s">
        <v>4</v>
      </c>
      <c r="J2" s="83" t="s">
        <v>978</v>
      </c>
      <c r="K2" s="83" t="s">
        <v>903</v>
      </c>
    </row>
    <row r="3" spans="1:11" ht="15.75" thickTop="1">
      <c r="A3" s="266">
        <v>1</v>
      </c>
      <c r="B3" s="338" t="s">
        <v>35</v>
      </c>
      <c r="C3" s="154">
        <v>390126</v>
      </c>
      <c r="D3" s="151">
        <v>107301</v>
      </c>
      <c r="E3" s="154">
        <v>69969</v>
      </c>
      <c r="F3" s="152">
        <f>Table7[[#This Row],[بهمن‌ماه 1396]]/Table7[[#This Row],[دی‌ماه 1396]]-1</f>
        <v>2.6358095451114156</v>
      </c>
      <c r="G3" s="155">
        <f>Table7[[#This Row],[بهمن‌ماه 1396]]/Table7[[#This Row],[بهمن‌ماه 1395]]-1</f>
        <v>4.5756978090297133</v>
      </c>
      <c r="I3" s="266" t="s">
        <v>35</v>
      </c>
      <c r="J3" s="151">
        <v>390126</v>
      </c>
      <c r="K3" s="151">
        <v>107301</v>
      </c>
    </row>
    <row r="4" spans="1:11">
      <c r="A4" s="266">
        <v>2</v>
      </c>
      <c r="B4" s="68" t="s">
        <v>16</v>
      </c>
      <c r="C4" s="154">
        <v>281475</v>
      </c>
      <c r="D4" s="151">
        <v>236219</v>
      </c>
      <c r="E4" s="154">
        <v>331049</v>
      </c>
      <c r="F4" s="152">
        <f>Table7[[#This Row],[بهمن‌ماه 1396]]/Table7[[#This Row],[دی‌ماه 1396]]-1</f>
        <v>0.19158492754604839</v>
      </c>
      <c r="G4" s="155">
        <f>Table7[[#This Row],[بهمن‌ماه 1396]]/Table7[[#This Row],[بهمن‌ماه 1395]]-1</f>
        <v>-0.1497482245830678</v>
      </c>
      <c r="I4" s="266" t="s">
        <v>16</v>
      </c>
      <c r="J4" s="151">
        <v>281475</v>
      </c>
      <c r="K4" s="151">
        <v>236219</v>
      </c>
    </row>
    <row r="5" spans="1:11">
      <c r="A5" s="266">
        <v>3</v>
      </c>
      <c r="B5" s="68" t="s">
        <v>29</v>
      </c>
      <c r="C5" s="154">
        <v>157361</v>
      </c>
      <c r="D5" s="151">
        <v>189737</v>
      </c>
      <c r="E5" s="154">
        <v>99002</v>
      </c>
      <c r="F5" s="152">
        <f>Table7[[#This Row],[بهمن‌ماه 1396]]/Table7[[#This Row],[دی‌ماه 1396]]-1</f>
        <v>-0.17063619641925398</v>
      </c>
      <c r="G5" s="155">
        <f>Table7[[#This Row],[بهمن‌ماه 1396]]/Table7[[#This Row],[بهمن‌ماه 1395]]-1</f>
        <v>0.58947293994060734</v>
      </c>
      <c r="I5" s="266" t="s">
        <v>29</v>
      </c>
      <c r="J5" s="151">
        <v>157361</v>
      </c>
      <c r="K5" s="151">
        <v>189737</v>
      </c>
    </row>
    <row r="6" spans="1:11">
      <c r="A6" s="266">
        <v>4</v>
      </c>
      <c r="B6" s="68" t="s">
        <v>23</v>
      </c>
      <c r="C6" s="154">
        <v>85861</v>
      </c>
      <c r="D6" s="151">
        <v>123690</v>
      </c>
      <c r="E6" s="154">
        <v>21300</v>
      </c>
      <c r="F6" s="152">
        <f>Table7[[#This Row],[بهمن‌ماه 1396]]/Table7[[#This Row],[دی‌ماه 1396]]-1</f>
        <v>-0.30583717357910911</v>
      </c>
      <c r="G6" s="155">
        <f>Table7[[#This Row],[بهمن‌ماه 1396]]/Table7[[#This Row],[بهمن‌ماه 1395]]-1</f>
        <v>3.0310328638497657</v>
      </c>
      <c r="I6" s="266" t="s">
        <v>23</v>
      </c>
      <c r="J6" s="151">
        <v>85861</v>
      </c>
      <c r="K6" s="151">
        <v>123690</v>
      </c>
    </row>
    <row r="7" spans="1:11">
      <c r="A7" s="266">
        <v>5</v>
      </c>
      <c r="B7" s="68" t="s">
        <v>18</v>
      </c>
      <c r="C7" s="154">
        <v>78017</v>
      </c>
      <c r="D7" s="151">
        <v>61847</v>
      </c>
      <c r="E7" s="154">
        <v>22296</v>
      </c>
      <c r="F7" s="152">
        <f>Table7[[#This Row],[بهمن‌ماه 1396]]/Table7[[#This Row],[دی‌ماه 1396]]-1</f>
        <v>0.26145164680582722</v>
      </c>
      <c r="G7" s="155">
        <f>Table7[[#This Row],[بهمن‌ماه 1396]]/Table7[[#This Row],[بهمن‌ماه 1395]]-1</f>
        <v>2.4991478292070326</v>
      </c>
      <c r="I7" s="266" t="s">
        <v>18</v>
      </c>
      <c r="J7" s="151">
        <v>78017</v>
      </c>
      <c r="K7" s="151">
        <v>61847</v>
      </c>
    </row>
    <row r="8" spans="1:11">
      <c r="A8" s="266">
        <v>6</v>
      </c>
      <c r="B8" s="68" t="s">
        <v>9</v>
      </c>
      <c r="C8" s="154">
        <v>69576</v>
      </c>
      <c r="D8" s="151">
        <v>97896</v>
      </c>
      <c r="E8" s="154">
        <v>59595</v>
      </c>
      <c r="F8" s="152">
        <f>Table7[[#This Row],[بهمن‌ماه 1396]]/Table7[[#This Row],[دی‌ماه 1396]]-1</f>
        <v>-0.28928658985045352</v>
      </c>
      <c r="G8" s="155">
        <f>Table7[[#This Row],[بهمن‌ماه 1396]]/Table7[[#This Row],[بهمن‌ماه 1395]]-1</f>
        <v>0.16748049332997739</v>
      </c>
      <c r="I8" s="266" t="s">
        <v>9</v>
      </c>
      <c r="J8" s="151">
        <v>69576</v>
      </c>
      <c r="K8" s="151">
        <v>97896</v>
      </c>
    </row>
    <row r="9" spans="1:11">
      <c r="A9" s="266">
        <v>7</v>
      </c>
      <c r="B9" s="68" t="s">
        <v>88</v>
      </c>
      <c r="C9" s="154">
        <v>61272</v>
      </c>
      <c r="D9" s="151">
        <v>196011</v>
      </c>
      <c r="E9" s="154">
        <v>2120</v>
      </c>
      <c r="F9" s="152">
        <f>Table7[[#This Row],[بهمن‌ماه 1396]]/Table7[[#This Row],[دی‌ماه 1396]]-1</f>
        <v>-0.68740529868221678</v>
      </c>
      <c r="G9" s="155">
        <f>Table7[[#This Row],[بهمن‌ماه 1396]]/Table7[[#This Row],[بهمن‌ماه 1395]]-1</f>
        <v>27.901886792452832</v>
      </c>
      <c r="I9" s="266" t="s">
        <v>88</v>
      </c>
      <c r="J9" s="151">
        <v>61272</v>
      </c>
      <c r="K9" s="151">
        <v>196011</v>
      </c>
    </row>
    <row r="10" spans="1:11">
      <c r="A10" s="266">
        <v>8</v>
      </c>
      <c r="B10" s="68" t="s">
        <v>28</v>
      </c>
      <c r="C10" s="154">
        <v>53768</v>
      </c>
      <c r="D10" s="151">
        <v>84648</v>
      </c>
      <c r="E10" s="154">
        <v>35961</v>
      </c>
      <c r="F10" s="152">
        <f>Table7[[#This Row],[بهمن‌ماه 1396]]/Table7[[#This Row],[دی‌ماه 1396]]-1</f>
        <v>-0.36480483886211135</v>
      </c>
      <c r="G10" s="155">
        <f>Table7[[#This Row],[بهمن‌ماه 1396]]/Table7[[#This Row],[بهمن‌ماه 1395]]-1</f>
        <v>0.49517532882845305</v>
      </c>
      <c r="I10" s="266" t="s">
        <v>28</v>
      </c>
      <c r="J10" s="151">
        <v>53768</v>
      </c>
      <c r="K10" s="151">
        <v>84648</v>
      </c>
    </row>
    <row r="11" spans="1:11">
      <c r="A11" s="266">
        <v>9</v>
      </c>
      <c r="B11" s="68" t="s">
        <v>22</v>
      </c>
      <c r="C11" s="154">
        <v>44376</v>
      </c>
      <c r="D11" s="151">
        <v>47580</v>
      </c>
      <c r="E11" s="154">
        <v>35924</v>
      </c>
      <c r="F11" s="152">
        <f>Table7[[#This Row],[بهمن‌ماه 1396]]/Table7[[#This Row],[دی‌ماه 1396]]-1</f>
        <v>-6.7339218158890324E-2</v>
      </c>
      <c r="G11" s="155">
        <f>Table7[[#This Row],[بهمن‌ماه 1396]]/Table7[[#This Row],[بهمن‌ماه 1395]]-1</f>
        <v>0.23527446832201315</v>
      </c>
      <c r="I11" s="266" t="s">
        <v>22</v>
      </c>
      <c r="J11" s="151">
        <v>44376</v>
      </c>
      <c r="K11" s="151">
        <v>47580</v>
      </c>
    </row>
    <row r="12" spans="1:11">
      <c r="A12" s="266">
        <v>10</v>
      </c>
      <c r="B12" s="68" t="s">
        <v>24</v>
      </c>
      <c r="C12" s="154">
        <v>44012</v>
      </c>
      <c r="D12" s="151">
        <v>51606</v>
      </c>
      <c r="E12" s="154">
        <v>61062</v>
      </c>
      <c r="F12" s="152">
        <f>Table7[[#This Row],[بهمن‌ماه 1396]]/Table7[[#This Row],[دی‌ماه 1396]]-1</f>
        <v>-0.14715343177149942</v>
      </c>
      <c r="G12" s="155">
        <f>Table7[[#This Row],[بهمن‌ماه 1396]]/Table7[[#This Row],[بهمن‌ماه 1395]]-1</f>
        <v>-0.27922439487733774</v>
      </c>
      <c r="I12" s="266" t="s">
        <v>24</v>
      </c>
      <c r="J12" s="151">
        <v>44012</v>
      </c>
      <c r="K12" s="151">
        <v>51606</v>
      </c>
    </row>
    <row r="13" spans="1:11">
      <c r="A13" s="266">
        <v>11</v>
      </c>
      <c r="B13" s="68" t="s">
        <v>33</v>
      </c>
      <c r="C13" s="154">
        <v>32401</v>
      </c>
      <c r="D13" s="151">
        <v>27445</v>
      </c>
      <c r="E13" s="154">
        <v>36409</v>
      </c>
      <c r="F13" s="152">
        <f>Table7[[#This Row],[بهمن‌ماه 1396]]/Table7[[#This Row],[دی‌ماه 1396]]-1</f>
        <v>0.18057934049918023</v>
      </c>
      <c r="G13" s="155">
        <f>Table7[[#This Row],[بهمن‌ماه 1396]]/Table7[[#This Row],[بهمن‌ماه 1395]]-1</f>
        <v>-0.11008267186684606</v>
      </c>
      <c r="I13" s="64" t="s">
        <v>155</v>
      </c>
      <c r="J13" s="154">
        <f>SUM(C3:C44)-C61-C23</f>
        <v>342499</v>
      </c>
      <c r="K13" s="154">
        <f>SUM(D3:D44)-D61-D23</f>
        <v>351603</v>
      </c>
    </row>
    <row r="14" spans="1:11">
      <c r="A14" s="266">
        <v>12</v>
      </c>
      <c r="B14" s="68" t="s">
        <v>36</v>
      </c>
      <c r="C14" s="154">
        <v>30040</v>
      </c>
      <c r="D14" s="151">
        <v>33609</v>
      </c>
      <c r="E14" s="154">
        <v>20834</v>
      </c>
      <c r="F14" s="152">
        <f>Table7[[#This Row],[بهمن‌ماه 1396]]/Table7[[#This Row],[دی‌ماه 1396]]-1</f>
        <v>-0.10619179386473865</v>
      </c>
      <c r="G14" s="155">
        <f>Table7[[#This Row],[بهمن‌ماه 1396]]/Table7[[#This Row],[بهمن‌ماه 1395]]-1</f>
        <v>0.44187386003647888</v>
      </c>
    </row>
    <row r="15" spans="1:11">
      <c r="A15" s="266">
        <v>13</v>
      </c>
      <c r="B15" s="68" t="s">
        <v>10</v>
      </c>
      <c r="C15" s="154">
        <v>29771</v>
      </c>
      <c r="D15" s="151">
        <v>37273</v>
      </c>
      <c r="E15" s="154">
        <v>40188</v>
      </c>
      <c r="F15" s="152">
        <f>Table7[[#This Row],[بهمن‌ماه 1396]]/Table7[[#This Row],[دی‌ماه 1396]]-1</f>
        <v>-0.20127169801196576</v>
      </c>
      <c r="G15" s="155">
        <f>Table7[[#This Row],[بهمن‌ماه 1396]]/Table7[[#This Row],[بهمن‌ماه 1395]]-1</f>
        <v>-0.25920672837662984</v>
      </c>
    </row>
    <row r="16" spans="1:11">
      <c r="A16" s="266">
        <v>14</v>
      </c>
      <c r="B16" s="68" t="s">
        <v>26</v>
      </c>
      <c r="C16" s="154">
        <v>28070</v>
      </c>
      <c r="D16" s="151">
        <v>23774</v>
      </c>
      <c r="E16" s="154">
        <v>16666</v>
      </c>
      <c r="F16" s="152">
        <f>Table7[[#This Row],[بهمن‌ماه 1396]]/Table7[[#This Row],[دی‌ماه 1396]]-1</f>
        <v>0.18070160679734171</v>
      </c>
      <c r="G16" s="155">
        <f>Table7[[#This Row],[بهمن‌ماه 1396]]/Table7[[#This Row],[بهمن‌ماه 1395]]-1</f>
        <v>0.6842673706948279</v>
      </c>
    </row>
    <row r="17" spans="1:7">
      <c r="A17" s="266">
        <v>15</v>
      </c>
      <c r="B17" s="68" t="s">
        <v>32</v>
      </c>
      <c r="C17" s="154">
        <v>25541</v>
      </c>
      <c r="D17" s="151">
        <v>18944</v>
      </c>
      <c r="E17" s="154">
        <v>18640</v>
      </c>
      <c r="F17" s="152">
        <f>Table7[[#This Row],[بهمن‌ماه 1396]]/Table7[[#This Row],[دی‌ماه 1396]]-1</f>
        <v>0.34823690878378377</v>
      </c>
      <c r="G17" s="155">
        <f>Table7[[#This Row],[بهمن‌ماه 1396]]/Table7[[#This Row],[بهمن‌ماه 1395]]-1</f>
        <v>0.37022532188841195</v>
      </c>
    </row>
    <row r="18" spans="1:7">
      <c r="A18" s="266">
        <v>16</v>
      </c>
      <c r="B18" s="68" t="s">
        <v>25</v>
      </c>
      <c r="C18" s="154">
        <v>24942</v>
      </c>
      <c r="D18" s="151">
        <v>26610</v>
      </c>
      <c r="E18" s="154">
        <v>30192</v>
      </c>
      <c r="F18" s="152">
        <f>Table7[[#This Row],[بهمن‌ماه 1396]]/Table7[[#This Row],[دی‌ماه 1396]]-1</f>
        <v>-6.2683201803833133E-2</v>
      </c>
      <c r="G18" s="155">
        <f>Table7[[#This Row],[بهمن‌ماه 1396]]/Table7[[#This Row],[بهمن‌ماه 1395]]-1</f>
        <v>-0.17388712241653415</v>
      </c>
    </row>
    <row r="19" spans="1:7">
      <c r="A19" s="266">
        <v>17</v>
      </c>
      <c r="B19" s="68" t="s">
        <v>30</v>
      </c>
      <c r="C19" s="154">
        <v>24769</v>
      </c>
      <c r="D19" s="151">
        <v>23445</v>
      </c>
      <c r="E19" s="154">
        <v>20218</v>
      </c>
      <c r="F19" s="152">
        <f>Table7[[#This Row],[بهمن‌ماه 1396]]/Table7[[#This Row],[دی‌ماه 1396]]-1</f>
        <v>5.6472595436127149E-2</v>
      </c>
      <c r="G19" s="155">
        <f>Table7[[#This Row],[بهمن‌ماه 1396]]/Table7[[#This Row],[بهمن‌ماه 1395]]-1</f>
        <v>0.2250964487090712</v>
      </c>
    </row>
    <row r="20" spans="1:7">
      <c r="A20" s="266">
        <v>18</v>
      </c>
      <c r="B20" s="68" t="s">
        <v>21</v>
      </c>
      <c r="C20" s="154">
        <v>21289</v>
      </c>
      <c r="D20" s="151">
        <v>33815</v>
      </c>
      <c r="E20" s="154">
        <v>15614</v>
      </c>
      <c r="F20" s="152">
        <f>Table7[[#This Row],[بهمن‌ماه 1396]]/Table7[[#This Row],[دی‌ماه 1396]]-1</f>
        <v>-0.37042732515155996</v>
      </c>
      <c r="G20" s="155">
        <f>Table7[[#This Row],[بهمن‌ماه 1396]]/Table7[[#This Row],[بهمن‌ماه 1395]]-1</f>
        <v>0.36345587293454584</v>
      </c>
    </row>
    <row r="21" spans="1:7">
      <c r="A21" s="266">
        <v>19</v>
      </c>
      <c r="B21" s="68" t="s">
        <v>12</v>
      </c>
      <c r="C21" s="154">
        <v>21129</v>
      </c>
      <c r="D21" s="151">
        <v>20925</v>
      </c>
      <c r="E21" s="154">
        <v>73657</v>
      </c>
      <c r="F21" s="152">
        <f>Table7[[#This Row],[بهمن‌ماه 1396]]/Table7[[#This Row],[دی‌ماه 1396]]-1</f>
        <v>9.7491039426522708E-3</v>
      </c>
      <c r="G21" s="155">
        <f>Table7[[#This Row],[بهمن‌ماه 1396]]/Table7[[#This Row],[بهمن‌ماه 1395]]-1</f>
        <v>-0.71314335365274184</v>
      </c>
    </row>
    <row r="22" spans="1:7">
      <c r="A22" s="266">
        <v>20</v>
      </c>
      <c r="B22" s="68" t="s">
        <v>41</v>
      </c>
      <c r="C22" s="154">
        <v>18300</v>
      </c>
      <c r="D22" s="151">
        <v>19345</v>
      </c>
      <c r="E22" s="154">
        <v>85634</v>
      </c>
      <c r="F22" s="152">
        <f>Table7[[#This Row],[بهمن‌ماه 1396]]/Table7[[#This Row],[دی‌ماه 1396]]-1</f>
        <v>-5.4019126389247885E-2</v>
      </c>
      <c r="G22" s="155">
        <f>Table7[[#This Row],[بهمن‌ماه 1396]]/Table7[[#This Row],[بهمن‌ماه 1395]]-1</f>
        <v>-0.78629983417801341</v>
      </c>
    </row>
    <row r="23" spans="1:7">
      <c r="A23" s="266">
        <v>21</v>
      </c>
      <c r="B23" s="68" t="s">
        <v>57</v>
      </c>
      <c r="C23" s="154">
        <v>16298</v>
      </c>
      <c r="D23" s="151">
        <v>12922</v>
      </c>
      <c r="E23" s="154">
        <v>4220</v>
      </c>
      <c r="F23" s="152">
        <f>Table7[[#This Row],[بهمن‌ماه 1396]]/Table7[[#This Row],[دی‌ماه 1396]]-1</f>
        <v>0.26125986689366965</v>
      </c>
      <c r="G23" s="155">
        <f>Table7[[#This Row],[بهمن‌ماه 1396]]/Table7[[#This Row],[بهمن‌ماه 1395]]-1</f>
        <v>2.862085308056872</v>
      </c>
    </row>
    <row r="24" spans="1:7">
      <c r="A24" s="266">
        <v>22</v>
      </c>
      <c r="B24" s="338" t="s">
        <v>31</v>
      </c>
      <c r="C24" s="154">
        <v>11373</v>
      </c>
      <c r="D24" s="339">
        <v>13270</v>
      </c>
      <c r="E24" s="154">
        <v>6591</v>
      </c>
      <c r="F24" s="152">
        <f>Table7[[#This Row],[بهمن‌ماه 1396]]/Table7[[#This Row],[دی‌ماه 1396]]-1</f>
        <v>-0.14295403165033915</v>
      </c>
      <c r="G24" s="155">
        <f>Table7[[#This Row],[بهمن‌ماه 1396]]/Table7[[#This Row],[بهمن‌ماه 1395]]-1</f>
        <v>0.72553482020937632</v>
      </c>
    </row>
    <row r="25" spans="1:7">
      <c r="A25" s="266">
        <v>23</v>
      </c>
      <c r="B25" s="68" t="s">
        <v>34</v>
      </c>
      <c r="C25" s="154">
        <v>10818</v>
      </c>
      <c r="D25" s="151">
        <v>9686</v>
      </c>
      <c r="E25" s="154">
        <v>17553</v>
      </c>
      <c r="F25" s="152">
        <f>Table7[[#This Row],[بهمن‌ماه 1396]]/Table7[[#This Row],[دی‌ماه 1396]]-1</f>
        <v>0.11686970885814585</v>
      </c>
      <c r="G25" s="155">
        <f>Table7[[#This Row],[بهمن‌ماه 1396]]/Table7[[#This Row],[بهمن‌ماه 1395]]-1</f>
        <v>-0.38369509485558029</v>
      </c>
    </row>
    <row r="26" spans="1:7">
      <c r="A26" s="266">
        <v>24</v>
      </c>
      <c r="B26" s="68" t="s">
        <v>14</v>
      </c>
      <c r="C26" s="154">
        <v>10042</v>
      </c>
      <c r="D26" s="151">
        <v>7748</v>
      </c>
      <c r="E26" s="154">
        <v>19462</v>
      </c>
      <c r="F26" s="152">
        <f>Table7[[#This Row],[بهمن‌ماه 1396]]/Table7[[#This Row],[دی‌ماه 1396]]-1</f>
        <v>0.29607640681466174</v>
      </c>
      <c r="G26" s="155">
        <f>Table7[[#This Row],[بهمن‌ماه 1396]]/Table7[[#This Row],[بهمن‌ماه 1395]]-1</f>
        <v>-0.48402014181481867</v>
      </c>
    </row>
    <row r="27" spans="1:7">
      <c r="A27" s="266">
        <v>25</v>
      </c>
      <c r="B27" s="68" t="s">
        <v>6</v>
      </c>
      <c r="C27" s="154">
        <v>8786</v>
      </c>
      <c r="D27" s="151">
        <v>7040</v>
      </c>
      <c r="E27" s="154"/>
      <c r="F27" s="152">
        <f>Table7[[#This Row],[بهمن‌ماه 1396]]/Table7[[#This Row],[دی‌ماه 1396]]-1</f>
        <v>0.24801136363636367</v>
      </c>
      <c r="G27" s="155"/>
    </row>
    <row r="28" spans="1:7">
      <c r="A28" s="266">
        <v>26</v>
      </c>
      <c r="B28" s="68" t="s">
        <v>37</v>
      </c>
      <c r="C28" s="154">
        <v>8399</v>
      </c>
      <c r="D28" s="151">
        <v>11273</v>
      </c>
      <c r="E28" s="154">
        <v>8527</v>
      </c>
      <c r="F28" s="152">
        <f>Table7[[#This Row],[بهمن‌ماه 1396]]/Table7[[#This Row],[دی‌ماه 1396]]-1</f>
        <v>-0.25494544486826931</v>
      </c>
      <c r="G28" s="155">
        <f>Table7[[#This Row],[بهمن‌ماه 1396]]/Table7[[#This Row],[بهمن‌ماه 1395]]-1</f>
        <v>-1.5011141081271218E-2</v>
      </c>
    </row>
    <row r="29" spans="1:7">
      <c r="A29" s="266">
        <v>27</v>
      </c>
      <c r="B29" s="68" t="s">
        <v>39</v>
      </c>
      <c r="C29" s="154">
        <v>7666</v>
      </c>
      <c r="D29" s="151">
        <v>8727</v>
      </c>
      <c r="E29" s="154">
        <v>5832</v>
      </c>
      <c r="F29" s="152">
        <f>Table7[[#This Row],[بهمن‌ماه 1396]]/Table7[[#This Row],[دی‌ماه 1396]]-1</f>
        <v>-0.12157671593903974</v>
      </c>
      <c r="G29" s="155">
        <f>Table7[[#This Row],[بهمن‌ماه 1396]]/Table7[[#This Row],[بهمن‌ماه 1395]]-1</f>
        <v>0.31447187928669407</v>
      </c>
    </row>
    <row r="30" spans="1:7">
      <c r="A30" s="266">
        <v>28</v>
      </c>
      <c r="B30" s="68" t="s">
        <v>13</v>
      </c>
      <c r="C30" s="154">
        <v>6446</v>
      </c>
      <c r="D30" s="151">
        <v>6219</v>
      </c>
      <c r="E30" s="154">
        <v>6496</v>
      </c>
      <c r="F30" s="152">
        <f>Table7[[#This Row],[بهمن‌ماه 1396]]/Table7[[#This Row],[دی‌ماه 1396]]-1</f>
        <v>3.6501045184113234E-2</v>
      </c>
      <c r="G30" s="155">
        <f>Table7[[#This Row],[بهمن‌ماه 1396]]/Table7[[#This Row],[بهمن‌ماه 1395]]-1</f>
        <v>-7.6970443349754225E-3</v>
      </c>
    </row>
    <row r="31" spans="1:7">
      <c r="A31" s="266">
        <v>29</v>
      </c>
      <c r="B31" s="68" t="s">
        <v>15</v>
      </c>
      <c r="C31" s="154">
        <v>5744</v>
      </c>
      <c r="D31" s="151">
        <v>8840</v>
      </c>
      <c r="E31" s="154">
        <v>2991</v>
      </c>
      <c r="F31" s="152">
        <f>Table7[[#This Row],[بهمن‌ماه 1396]]/Table7[[#This Row],[دی‌ماه 1396]]-1</f>
        <v>-0.35022624434389138</v>
      </c>
      <c r="G31" s="155">
        <f>Table7[[#This Row],[بهمن‌ماه 1396]]/Table7[[#This Row],[بهمن‌ماه 1395]]-1</f>
        <v>0.92042795051822135</v>
      </c>
    </row>
    <row r="32" spans="1:7">
      <c r="A32" s="266">
        <v>30</v>
      </c>
      <c r="B32" s="68" t="s">
        <v>27</v>
      </c>
      <c r="C32" s="154">
        <v>4255</v>
      </c>
      <c r="D32" s="151">
        <v>5595</v>
      </c>
      <c r="E32" s="154">
        <v>4737</v>
      </c>
      <c r="F32" s="152">
        <f>Table7[[#This Row],[بهمن‌ماه 1396]]/Table7[[#This Row],[دی‌ماه 1396]]-1</f>
        <v>-0.2394995531724754</v>
      </c>
      <c r="G32" s="155">
        <f>Table7[[#This Row],[بهمن‌ماه 1396]]/Table7[[#This Row],[بهمن‌ماه 1395]]-1</f>
        <v>-0.10175216381676166</v>
      </c>
    </row>
    <row r="33" spans="1:7">
      <c r="A33" s="266">
        <v>31</v>
      </c>
      <c r="B33" s="68" t="s">
        <v>19</v>
      </c>
      <c r="C33" s="154">
        <v>3801</v>
      </c>
      <c r="D33" s="151">
        <v>1350</v>
      </c>
      <c r="E33" s="154">
        <v>1032</v>
      </c>
      <c r="F33" s="152">
        <f>Table7[[#This Row],[بهمن‌ماه 1396]]/Table7[[#This Row],[دی‌ماه 1396]]-1</f>
        <v>1.8155555555555556</v>
      </c>
      <c r="G33" s="155">
        <f>Table7[[#This Row],[بهمن‌ماه 1396]]/Table7[[#This Row],[بهمن‌ماه 1395]]-1</f>
        <v>2.683139534883721</v>
      </c>
    </row>
    <row r="34" spans="1:7">
      <c r="A34" s="266">
        <v>32</v>
      </c>
      <c r="B34" s="68" t="s">
        <v>8</v>
      </c>
      <c r="C34" s="154">
        <v>2892</v>
      </c>
      <c r="D34" s="151">
        <v>3081</v>
      </c>
      <c r="E34" s="154">
        <v>4809</v>
      </c>
      <c r="F34" s="152">
        <f>Table7[[#This Row],[بهمن‌ماه 1396]]/Table7[[#This Row],[دی‌ماه 1396]]-1</f>
        <v>-6.1343719571567701E-2</v>
      </c>
      <c r="G34" s="155">
        <f>Table7[[#This Row],[بهمن‌ماه 1396]]/Table7[[#This Row],[بهمن‌ماه 1395]]-1</f>
        <v>-0.39862757330006238</v>
      </c>
    </row>
    <row r="35" spans="1:7">
      <c r="A35" s="266">
        <v>33</v>
      </c>
      <c r="B35" s="68" t="s">
        <v>20</v>
      </c>
      <c r="C35" s="154">
        <v>2387</v>
      </c>
      <c r="D35" s="151">
        <v>57</v>
      </c>
      <c r="E35" s="154">
        <v>2823</v>
      </c>
      <c r="F35" s="152">
        <f>Table7[[#This Row],[بهمن‌ماه 1396]]/Table7[[#This Row],[دی‌ماه 1396]]-1</f>
        <v>40.877192982456137</v>
      </c>
      <c r="G35" s="155">
        <f>Table7[[#This Row],[بهمن‌ماه 1396]]/Table7[[#This Row],[بهمن‌ماه 1395]]-1</f>
        <v>-0.15444562522139571</v>
      </c>
    </row>
    <row r="36" spans="1:7">
      <c r="A36" s="266">
        <v>34</v>
      </c>
      <c r="B36" s="68" t="s">
        <v>38</v>
      </c>
      <c r="C36" s="154">
        <v>1598</v>
      </c>
      <c r="D36" s="273">
        <v>516</v>
      </c>
      <c r="E36" s="154">
        <v>1789</v>
      </c>
      <c r="F36" s="152">
        <f>Table7[[#This Row],[بهمن‌ماه 1396]]/Table7[[#This Row],[دی‌ماه 1396]]-1</f>
        <v>2.0968992248062017</v>
      </c>
      <c r="G36" s="155">
        <f>Table7[[#This Row],[بهمن‌ماه 1396]]/Table7[[#This Row],[بهمن‌ماه 1395]]-1</f>
        <v>-0.10676355505869206</v>
      </c>
    </row>
    <row r="37" spans="1:7">
      <c r="A37" s="266">
        <v>35</v>
      </c>
      <c r="B37" s="68" t="s">
        <v>5</v>
      </c>
      <c r="C37" s="154">
        <v>885</v>
      </c>
      <c r="D37" s="151">
        <v>2209</v>
      </c>
      <c r="E37" s="154"/>
      <c r="F37" s="152">
        <f>Table7[[#This Row],[بهمن‌ماه 1396]]/Table7[[#This Row],[دی‌ماه 1396]]-1</f>
        <v>-0.59936622906292447</v>
      </c>
      <c r="G37" s="155"/>
    </row>
    <row r="38" spans="1:7">
      <c r="A38" s="266">
        <v>36</v>
      </c>
      <c r="B38" s="68" t="s">
        <v>11</v>
      </c>
      <c r="C38" s="154">
        <v>430</v>
      </c>
      <c r="D38" s="151">
        <v>571</v>
      </c>
      <c r="E38" s="154">
        <v>674</v>
      </c>
      <c r="F38" s="152">
        <f>Table7[[#This Row],[بهمن‌ماه 1396]]/Table7[[#This Row],[دی‌ماه 1396]]-1</f>
        <v>-0.24693520140105074</v>
      </c>
      <c r="G38" s="155">
        <f>Table7[[#This Row],[بهمن‌ماه 1396]]/Table7[[#This Row],[بهمن‌ماه 1395]]-1</f>
        <v>-0.36201780415430262</v>
      </c>
    </row>
    <row r="39" spans="1:7">
      <c r="A39" s="266">
        <v>37</v>
      </c>
      <c r="B39" s="68" t="s">
        <v>17</v>
      </c>
      <c r="C39" s="154">
        <v>409</v>
      </c>
      <c r="D39" s="151">
        <v>22</v>
      </c>
      <c r="E39" s="154">
        <v>176</v>
      </c>
      <c r="F39" s="152">
        <f>Table7[[#This Row],[بهمن‌ماه 1396]]/Table7[[#This Row],[دی‌ماه 1396]]-1</f>
        <v>17.59090909090909</v>
      </c>
      <c r="G39" s="155">
        <f>Table7[[#This Row],[بهمن‌ماه 1396]]/Table7[[#This Row],[بهمن‌ماه 1395]]-1</f>
        <v>1.3238636363636362</v>
      </c>
    </row>
    <row r="40" spans="1:7">
      <c r="A40" s="266">
        <v>38</v>
      </c>
      <c r="B40" s="68" t="s">
        <v>59</v>
      </c>
      <c r="C40" s="154">
        <v>264</v>
      </c>
      <c r="D40" s="151">
        <v>170</v>
      </c>
      <c r="E40" s="154">
        <v>433</v>
      </c>
      <c r="F40" s="152">
        <f>Table7[[#This Row],[بهمن‌ماه 1396]]/Table7[[#This Row],[دی‌ماه 1396]]-1</f>
        <v>0.55294117647058827</v>
      </c>
      <c r="G40" s="155">
        <f>Table7[[#This Row],[بهمن‌ماه 1396]]/Table7[[#This Row],[بهمن‌ماه 1395]]-1</f>
        <v>-0.39030023094688227</v>
      </c>
    </row>
    <row r="41" spans="1:7">
      <c r="A41" s="266">
        <v>39</v>
      </c>
      <c r="B41" s="68" t="s">
        <v>40</v>
      </c>
      <c r="C41" s="154">
        <v>49</v>
      </c>
      <c r="D41" s="151">
        <v>44</v>
      </c>
      <c r="E41" s="154">
        <v>109</v>
      </c>
      <c r="F41" s="152">
        <f>Table7[[#This Row],[بهمن‌ماه 1396]]/Table7[[#This Row],[دی‌ماه 1396]]-1</f>
        <v>0.11363636363636354</v>
      </c>
      <c r="G41" s="155">
        <f>Table7[[#This Row],[بهمن‌ماه 1396]]/Table7[[#This Row],[بهمن‌ماه 1395]]-1</f>
        <v>-0.55045871559633031</v>
      </c>
    </row>
    <row r="42" spans="1:7">
      <c r="A42" s="266">
        <v>40</v>
      </c>
      <c r="B42" s="68" t="s">
        <v>85</v>
      </c>
      <c r="C42" s="154">
        <v>3</v>
      </c>
      <c r="D42" s="151"/>
      <c r="E42" s="154"/>
      <c r="F42" s="152"/>
      <c r="G42" s="155"/>
    </row>
    <row r="43" spans="1:7">
      <c r="A43" s="323">
        <v>41</v>
      </c>
      <c r="B43" s="68" t="s">
        <v>7</v>
      </c>
      <c r="C43" s="154"/>
      <c r="D43" s="151"/>
      <c r="E43" s="154">
        <v>17659</v>
      </c>
      <c r="F43" s="152"/>
      <c r="G43" s="155"/>
    </row>
    <row r="44" spans="1:7">
      <c r="A44" s="323">
        <v>42</v>
      </c>
      <c r="B44" s="68" t="s">
        <v>58</v>
      </c>
      <c r="C44" s="154"/>
      <c r="D44" s="151"/>
      <c r="E44" s="154">
        <v>22</v>
      </c>
      <c r="F44" s="152"/>
      <c r="G44" s="155"/>
    </row>
    <row r="45" spans="1:7">
      <c r="A45" s="483">
        <v>43</v>
      </c>
      <c r="B45" s="68" t="s">
        <v>42</v>
      </c>
      <c r="C45" s="154"/>
      <c r="D45" s="151">
        <v>1</v>
      </c>
      <c r="E45" s="154">
        <v>1404</v>
      </c>
      <c r="F45" s="152"/>
      <c r="G45" s="155"/>
    </row>
    <row r="46" spans="1:7" ht="14.25" customHeight="1">
      <c r="A46" s="323">
        <v>44</v>
      </c>
      <c r="B46" s="68"/>
      <c r="C46" s="151"/>
      <c r="D46" s="151"/>
      <c r="E46" s="151"/>
      <c r="F46" s="152"/>
    </row>
    <row r="47" spans="1:7" ht="18.75" customHeight="1"/>
    <row r="48" spans="1:7" ht="18.75" customHeight="1"/>
    <row r="49" spans="1:8" ht="37.5">
      <c r="A49" s="284" t="s">
        <v>72</v>
      </c>
      <c r="B49" s="479" t="s">
        <v>467</v>
      </c>
      <c r="C49" s="848" t="s">
        <v>47</v>
      </c>
      <c r="D49" s="848"/>
      <c r="E49" s="848"/>
      <c r="F49" s="877" t="s">
        <v>68</v>
      </c>
      <c r="G49" s="878"/>
      <c r="H49" s="192" t="s">
        <v>723</v>
      </c>
    </row>
    <row r="50" spans="1:8" ht="21" customHeight="1">
      <c r="A50" s="202"/>
      <c r="B50" s="378"/>
      <c r="C50" s="485" t="s">
        <v>978</v>
      </c>
      <c r="D50" s="485" t="s">
        <v>903</v>
      </c>
      <c r="E50" s="485" t="s">
        <v>979</v>
      </c>
      <c r="F50" s="400" t="s">
        <v>48</v>
      </c>
      <c r="G50" s="482" t="s">
        <v>785</v>
      </c>
      <c r="H50" s="377" t="s">
        <v>978</v>
      </c>
    </row>
    <row r="51" spans="1:8" ht="17.25">
      <c r="A51" s="340">
        <v>1</v>
      </c>
      <c r="B51" s="369" t="s">
        <v>35</v>
      </c>
      <c r="C51" s="372">
        <v>390126</v>
      </c>
      <c r="D51" s="373">
        <v>107301</v>
      </c>
      <c r="E51" s="373">
        <v>69969</v>
      </c>
      <c r="F51" s="157">
        <v>2.6358095451114156</v>
      </c>
      <c r="G51" s="481">
        <v>4.5756978090297133</v>
      </c>
      <c r="H51" s="508">
        <v>14449.111111111111</v>
      </c>
    </row>
    <row r="52" spans="1:8" ht="17.25">
      <c r="A52" s="340">
        <v>2</v>
      </c>
      <c r="B52" s="370" t="s">
        <v>16</v>
      </c>
      <c r="C52" s="374">
        <v>281475</v>
      </c>
      <c r="D52" s="366">
        <v>236219</v>
      </c>
      <c r="E52" s="366">
        <v>331049</v>
      </c>
      <c r="F52" s="157">
        <v>0.19158492754604839</v>
      </c>
      <c r="G52" s="634">
        <v>-0.1497482245830678</v>
      </c>
      <c r="H52" s="508">
        <v>9382.5</v>
      </c>
    </row>
    <row r="53" spans="1:8" ht="17.25">
      <c r="A53" s="340">
        <v>3</v>
      </c>
      <c r="B53" s="370" t="s">
        <v>29</v>
      </c>
      <c r="C53" s="374">
        <v>157361</v>
      </c>
      <c r="D53" s="366">
        <v>189737</v>
      </c>
      <c r="E53" s="367">
        <v>99002</v>
      </c>
      <c r="F53" s="157">
        <v>-0.17063619641925398</v>
      </c>
      <c r="G53" s="634">
        <v>0.58947293994060734</v>
      </c>
      <c r="H53" s="508">
        <v>7868.05</v>
      </c>
    </row>
    <row r="54" spans="1:8" ht="17.25">
      <c r="A54" s="340">
        <v>4</v>
      </c>
      <c r="B54" s="370" t="s">
        <v>23</v>
      </c>
      <c r="C54" s="374">
        <v>85861</v>
      </c>
      <c r="D54" s="366">
        <v>123690</v>
      </c>
      <c r="E54" s="366">
        <v>21300</v>
      </c>
      <c r="F54" s="157">
        <v>-0.30583717357910911</v>
      </c>
      <c r="G54" s="634">
        <v>3.0310328638497657</v>
      </c>
      <c r="H54" s="508">
        <v>14310.166666666666</v>
      </c>
    </row>
    <row r="55" spans="1:8" ht="17.25">
      <c r="A55" s="340">
        <v>5</v>
      </c>
      <c r="B55" s="370" t="s">
        <v>18</v>
      </c>
      <c r="C55" s="374">
        <v>78017</v>
      </c>
      <c r="D55" s="366">
        <v>61847</v>
      </c>
      <c r="E55" s="366">
        <v>22296</v>
      </c>
      <c r="F55" s="157">
        <v>0.26145164680582722</v>
      </c>
      <c r="G55" s="634">
        <v>2.4991478292070326</v>
      </c>
      <c r="H55" s="508">
        <v>9752.125</v>
      </c>
    </row>
    <row r="56" spans="1:8" ht="17.25">
      <c r="A56" s="340">
        <v>6</v>
      </c>
      <c r="B56" s="370" t="s">
        <v>9</v>
      </c>
      <c r="C56" s="374">
        <v>69576</v>
      </c>
      <c r="D56" s="366">
        <v>97896</v>
      </c>
      <c r="E56" s="366">
        <v>59595</v>
      </c>
      <c r="F56" s="157">
        <v>-0.28928658985045352</v>
      </c>
      <c r="G56" s="634">
        <v>0.16748049332997739</v>
      </c>
      <c r="H56" s="508">
        <v>7730.666666666667</v>
      </c>
    </row>
    <row r="57" spans="1:8" ht="17.25">
      <c r="A57" s="340">
        <v>7</v>
      </c>
      <c r="B57" s="370" t="s">
        <v>88</v>
      </c>
      <c r="C57" s="374">
        <v>61272</v>
      </c>
      <c r="D57" s="366">
        <v>196011</v>
      </c>
      <c r="E57" s="366">
        <v>2120</v>
      </c>
      <c r="F57" s="157">
        <v>-0.68740529868221678</v>
      </c>
      <c r="G57" s="634">
        <v>27.901886792452832</v>
      </c>
      <c r="H57" s="508">
        <v>30636</v>
      </c>
    </row>
    <row r="58" spans="1:8" ht="17.25">
      <c r="A58" s="340">
        <v>8</v>
      </c>
      <c r="B58" s="370" t="s">
        <v>28</v>
      </c>
      <c r="C58" s="374">
        <v>53768</v>
      </c>
      <c r="D58" s="366">
        <v>84648</v>
      </c>
      <c r="E58" s="366">
        <v>35961</v>
      </c>
      <c r="F58" s="157">
        <v>-0.36480483886211135</v>
      </c>
      <c r="G58" s="634">
        <v>0.49517532882845305</v>
      </c>
      <c r="H58" s="508">
        <v>6721</v>
      </c>
    </row>
    <row r="59" spans="1:8" ht="17.25">
      <c r="A59" s="340">
        <v>9</v>
      </c>
      <c r="B59" s="370" t="s">
        <v>22</v>
      </c>
      <c r="C59" s="374">
        <v>44376</v>
      </c>
      <c r="D59" s="366">
        <v>47580</v>
      </c>
      <c r="E59" s="367">
        <v>35924</v>
      </c>
      <c r="F59" s="157">
        <v>-6.7339218158890324E-2</v>
      </c>
      <c r="G59" s="634">
        <v>0.23527446832201315</v>
      </c>
      <c r="H59" s="508">
        <v>4034.181818181818</v>
      </c>
    </row>
    <row r="60" spans="1:8" ht="17.25">
      <c r="A60" s="340">
        <v>10</v>
      </c>
      <c r="B60" s="371" t="s">
        <v>24</v>
      </c>
      <c r="C60" s="375">
        <v>44012</v>
      </c>
      <c r="D60" s="376">
        <v>51606</v>
      </c>
      <c r="E60" s="376">
        <v>61062</v>
      </c>
      <c r="F60" s="157">
        <v>-0.14715343177149942</v>
      </c>
      <c r="G60" s="634">
        <v>-0.27922439487733774</v>
      </c>
      <c r="H60" s="508">
        <v>2750.75</v>
      </c>
    </row>
    <row r="61" spans="1:8" ht="18">
      <c r="A61" s="330"/>
      <c r="B61" s="480" t="s">
        <v>43</v>
      </c>
      <c r="C61" s="368">
        <f>SUM(C51:C60)</f>
        <v>1265844</v>
      </c>
      <c r="D61" s="368">
        <f>SUM(D51:D60)</f>
        <v>1196535</v>
      </c>
      <c r="E61" s="368">
        <f>SUM(E51:E60)</f>
        <v>738278</v>
      </c>
      <c r="F61" s="351">
        <f>C61/D61-1</f>
        <v>5.7924757737968458E-2</v>
      </c>
      <c r="G61" s="500">
        <f>C61/E61-1</f>
        <v>0.71458989703065789</v>
      </c>
      <c r="H61" s="547">
        <v>9239.7372262773715</v>
      </c>
    </row>
  </sheetData>
  <mergeCells count="3">
    <mergeCell ref="D1:F1"/>
    <mergeCell ref="C49:E49"/>
    <mergeCell ref="F49:G49"/>
  </mergeCells>
  <pageMargins left="0.7" right="0.7" top="0.75" bottom="0.75" header="0.3" footer="0.3"/>
  <pageSetup orientation="portrait" r:id="rId1"/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1A04591D-27B6-4914-9133-5BCBBCEAF29E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F3:G41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4" tint="0.59999389629810485"/>
  </sheetPr>
  <dimension ref="A2:H18"/>
  <sheetViews>
    <sheetView showGridLines="0" rightToLeft="1" zoomScaleNormal="100" workbookViewId="0">
      <selection activeCell="F11" sqref="F11"/>
    </sheetView>
  </sheetViews>
  <sheetFormatPr defaultRowHeight="15"/>
  <cols>
    <col min="1" max="1" width="12.25" customWidth="1"/>
    <col min="2" max="2" width="17.25" customWidth="1"/>
    <col min="3" max="6" width="12.125" customWidth="1"/>
    <col min="7" max="7" width="9.875" customWidth="1"/>
    <col min="8" max="8" width="7.375" customWidth="1"/>
  </cols>
  <sheetData>
    <row r="2" spans="1:8" ht="18.75" customHeight="1">
      <c r="A2" s="311" t="s">
        <v>341</v>
      </c>
      <c r="B2" s="201"/>
      <c r="C2" s="848" t="s">
        <v>47</v>
      </c>
      <c r="D2" s="848"/>
      <c r="E2" s="848"/>
      <c r="F2" s="846" t="s">
        <v>68</v>
      </c>
      <c r="G2" s="848"/>
      <c r="H2" s="847"/>
    </row>
    <row r="3" spans="1:8" ht="18.75" customHeight="1">
      <c r="A3" s="598"/>
      <c r="B3" s="598"/>
      <c r="C3" s="344" t="s">
        <v>978</v>
      </c>
      <c r="D3" s="344" t="s">
        <v>903</v>
      </c>
      <c r="E3" s="380" t="s">
        <v>979</v>
      </c>
      <c r="F3" s="394" t="s">
        <v>48</v>
      </c>
      <c r="G3" s="883" t="s">
        <v>785</v>
      </c>
      <c r="H3" s="884"/>
    </row>
    <row r="4" spans="1:8" ht="20.25" customHeight="1">
      <c r="A4" s="844" t="s">
        <v>459</v>
      </c>
      <c r="B4" s="320" t="s">
        <v>468</v>
      </c>
      <c r="C4" s="798">
        <v>9</v>
      </c>
      <c r="D4" s="605">
        <v>4</v>
      </c>
      <c r="E4" s="798">
        <v>21</v>
      </c>
      <c r="F4" s="157">
        <f>C4/D4-1</f>
        <v>1.25</v>
      </c>
      <c r="G4" s="879">
        <f>(C4/E4)-1</f>
        <v>-0.5714285714285714</v>
      </c>
      <c r="H4" s="880"/>
    </row>
    <row r="5" spans="1:8" ht="20.25" customHeight="1">
      <c r="A5" s="844"/>
      <c r="B5" s="320" t="s">
        <v>51</v>
      </c>
      <c r="C5" s="797">
        <v>38285.042999999998</v>
      </c>
      <c r="D5" s="602">
        <v>34900</v>
      </c>
      <c r="E5" s="797">
        <v>708420.85600000003</v>
      </c>
      <c r="F5" s="157">
        <f t="shared" ref="F5:F18" si="0">C5/D5-1</f>
        <v>9.6992636103151897E-2</v>
      </c>
      <c r="G5" s="879">
        <f>(C5/E5)-1</f>
        <v>-0.94595720513344117</v>
      </c>
      <c r="H5" s="880"/>
    </row>
    <row r="6" spans="1:8" ht="20.25" customHeight="1">
      <c r="A6" s="844"/>
      <c r="B6" s="313" t="s">
        <v>55</v>
      </c>
      <c r="C6" s="150">
        <v>2384.0999820000002</v>
      </c>
      <c r="D6" s="150">
        <v>636.18910000000005</v>
      </c>
      <c r="E6" s="150">
        <v>1852.126970177</v>
      </c>
      <c r="F6" s="350">
        <f t="shared" si="0"/>
        <v>2.7474706529866668</v>
      </c>
      <c r="G6" s="881">
        <f t="shared" ref="G6:G18" si="1">(C6/E6)-1</f>
        <v>0.28722275545297071</v>
      </c>
      <c r="H6" s="882"/>
    </row>
    <row r="7" spans="1:8" ht="20.25" customHeight="1">
      <c r="A7" s="844" t="s">
        <v>460</v>
      </c>
      <c r="B7" s="312" t="s">
        <v>468</v>
      </c>
      <c r="C7" s="189">
        <v>545</v>
      </c>
      <c r="D7" s="189">
        <v>113408</v>
      </c>
      <c r="E7" s="189">
        <v>201</v>
      </c>
      <c r="F7" s="157">
        <f>C7/D7-1</f>
        <v>-0.99519434255079009</v>
      </c>
      <c r="G7" s="879">
        <f t="shared" si="1"/>
        <v>1.7114427860696519</v>
      </c>
      <c r="H7" s="880"/>
    </row>
    <row r="8" spans="1:8" ht="20.25" customHeight="1">
      <c r="A8" s="844"/>
      <c r="B8" s="320" t="s">
        <v>51</v>
      </c>
      <c r="C8" s="797">
        <v>806641.201</v>
      </c>
      <c r="D8" s="602">
        <v>530051.04299999995</v>
      </c>
      <c r="E8" s="797">
        <v>292811.34499999997</v>
      </c>
      <c r="F8" s="157">
        <f t="shared" si="0"/>
        <v>0.52181796763297772</v>
      </c>
      <c r="G8" s="879">
        <f t="shared" si="1"/>
        <v>1.7548153948748131</v>
      </c>
      <c r="H8" s="880"/>
    </row>
    <row r="9" spans="1:8" ht="20.25" customHeight="1">
      <c r="A9" s="844"/>
      <c r="B9" s="313" t="s">
        <v>55</v>
      </c>
      <c r="C9" s="150">
        <v>12050.266652247001</v>
      </c>
      <c r="D9" s="150">
        <v>5867.8414871269997</v>
      </c>
      <c r="E9" s="150">
        <v>4539.28270668</v>
      </c>
      <c r="F9" s="350">
        <f t="shared" si="0"/>
        <v>1.0536114819534821</v>
      </c>
      <c r="G9" s="881">
        <f>(C9/E9)-1</f>
        <v>1.6546631771830054</v>
      </c>
      <c r="H9" s="882"/>
    </row>
    <row r="10" spans="1:8" ht="20.25" customHeight="1">
      <c r="A10" s="844" t="s">
        <v>461</v>
      </c>
      <c r="B10" s="312" t="s">
        <v>468</v>
      </c>
      <c r="C10" s="189">
        <v>960481</v>
      </c>
      <c r="D10" s="189">
        <v>829794</v>
      </c>
      <c r="E10" s="189">
        <v>733849</v>
      </c>
      <c r="F10" s="157">
        <f t="shared" si="0"/>
        <v>0.15749330556740593</v>
      </c>
      <c r="G10" s="879">
        <f t="shared" si="1"/>
        <v>0.30882647520130169</v>
      </c>
      <c r="H10" s="880"/>
    </row>
    <row r="11" spans="1:8" ht="20.25" customHeight="1">
      <c r="A11" s="844"/>
      <c r="B11" s="320" t="s">
        <v>51</v>
      </c>
      <c r="C11" s="797">
        <v>6501620.7829999998</v>
      </c>
      <c r="D11" s="602">
        <v>7810902.142</v>
      </c>
      <c r="E11" s="797">
        <v>3470145.0639999998</v>
      </c>
      <c r="F11" s="157">
        <f t="shared" si="0"/>
        <v>-0.16762229704042297</v>
      </c>
      <c r="G11" s="879">
        <f t="shared" si="1"/>
        <v>0.87358760601945828</v>
      </c>
      <c r="H11" s="880"/>
    </row>
    <row r="12" spans="1:8" ht="20.25" customHeight="1">
      <c r="A12" s="844"/>
      <c r="B12" s="313" t="s">
        <v>55</v>
      </c>
      <c r="C12" s="150">
        <v>29027.789662040999</v>
      </c>
      <c r="D12" s="150">
        <v>36219.168565122003</v>
      </c>
      <c r="E12" s="150">
        <v>59893.593116472002</v>
      </c>
      <c r="F12" s="350">
        <f t="shared" si="0"/>
        <v>-0.19855173898182998</v>
      </c>
      <c r="G12" s="881">
        <f t="shared" si="1"/>
        <v>-0.51534399337852144</v>
      </c>
      <c r="H12" s="882"/>
    </row>
    <row r="13" spans="1:8" ht="20.25" customHeight="1">
      <c r="A13" s="844" t="s">
        <v>43</v>
      </c>
      <c r="B13" s="314" t="s">
        <v>468</v>
      </c>
      <c r="C13" s="197">
        <v>961035</v>
      </c>
      <c r="D13" s="197">
        <v>943206</v>
      </c>
      <c r="E13" s="197">
        <v>734071</v>
      </c>
      <c r="F13" s="397">
        <f t="shared" si="0"/>
        <v>1.8902551510486587E-2</v>
      </c>
      <c r="G13" s="885">
        <f t="shared" si="1"/>
        <v>0.30918535128073432</v>
      </c>
      <c r="H13" s="886"/>
    </row>
    <row r="14" spans="1:8" ht="20.25" customHeight="1">
      <c r="A14" s="844"/>
      <c r="B14" s="321" t="s">
        <v>51</v>
      </c>
      <c r="C14" s="181">
        <v>7346547.0269999998</v>
      </c>
      <c r="D14" s="181">
        <v>8375853.1849999996</v>
      </c>
      <c r="E14" s="181">
        <v>4471377.2649999997</v>
      </c>
      <c r="F14" s="397">
        <f t="shared" si="0"/>
        <v>-0.12288970869777727</v>
      </c>
      <c r="G14" s="887">
        <f t="shared" si="1"/>
        <v>0.64301659010202084</v>
      </c>
      <c r="H14" s="888"/>
    </row>
    <row r="15" spans="1:8" ht="20.25" customHeight="1">
      <c r="A15" s="844"/>
      <c r="B15" s="322" t="s">
        <v>55</v>
      </c>
      <c r="C15" s="181">
        <v>43462.156296287998</v>
      </c>
      <c r="D15" s="148">
        <v>42723.199152248999</v>
      </c>
      <c r="E15" s="148">
        <v>66285.002793328997</v>
      </c>
      <c r="F15" s="227">
        <f t="shared" si="0"/>
        <v>1.7296390689415464E-2</v>
      </c>
      <c r="G15" s="889">
        <f t="shared" si="1"/>
        <v>-0.34431387999183904</v>
      </c>
      <c r="H15" s="890"/>
    </row>
    <row r="16" spans="1:8" ht="20.25" customHeight="1">
      <c r="A16" s="844" t="s">
        <v>462</v>
      </c>
      <c r="B16" s="314" t="s">
        <v>468</v>
      </c>
      <c r="C16" s="197">
        <f t="shared" ref="C16:E18" si="2">C13/21</f>
        <v>45763.571428571428</v>
      </c>
      <c r="D16" s="197">
        <f t="shared" si="2"/>
        <v>44914.571428571428</v>
      </c>
      <c r="E16" s="197">
        <f>E13/21</f>
        <v>34955.761904761908</v>
      </c>
      <c r="F16" s="397">
        <f>C16/D16-1</f>
        <v>1.8902551510486587E-2</v>
      </c>
      <c r="G16" s="885">
        <f t="shared" si="1"/>
        <v>0.30918535128073432</v>
      </c>
      <c r="H16" s="886"/>
    </row>
    <row r="17" spans="1:8" ht="20.25" customHeight="1">
      <c r="A17" s="844"/>
      <c r="B17" s="321" t="s">
        <v>51</v>
      </c>
      <c r="C17" s="181">
        <f t="shared" si="2"/>
        <v>349835.57271428569</v>
      </c>
      <c r="D17" s="181">
        <f t="shared" si="2"/>
        <v>398850.15166666667</v>
      </c>
      <c r="E17" s="181">
        <f t="shared" si="2"/>
        <v>212922.72690476189</v>
      </c>
      <c r="F17" s="397">
        <f t="shared" si="0"/>
        <v>-0.12288970869777738</v>
      </c>
      <c r="G17" s="887">
        <f t="shared" si="1"/>
        <v>0.64301659010202084</v>
      </c>
      <c r="H17" s="888"/>
    </row>
    <row r="18" spans="1:8" ht="15.75">
      <c r="A18" s="845"/>
      <c r="B18" s="322" t="s">
        <v>55</v>
      </c>
      <c r="C18" s="148">
        <f t="shared" si="2"/>
        <v>2069.6264902994285</v>
      </c>
      <c r="D18" s="148">
        <f t="shared" si="2"/>
        <v>2034.4380548689999</v>
      </c>
      <c r="E18" s="148">
        <f t="shared" si="2"/>
        <v>3156.4287044442381</v>
      </c>
      <c r="F18" s="227">
        <f t="shared" si="0"/>
        <v>1.7296390689415464E-2</v>
      </c>
      <c r="G18" s="889">
        <f t="shared" si="1"/>
        <v>-0.34431387999183916</v>
      </c>
      <c r="H18" s="890"/>
    </row>
  </sheetData>
  <mergeCells count="23">
    <mergeCell ref="A13:A15"/>
    <mergeCell ref="G13:H13"/>
    <mergeCell ref="G14:H14"/>
    <mergeCell ref="G15:H15"/>
    <mergeCell ref="A16:A18"/>
    <mergeCell ref="G16:H16"/>
    <mergeCell ref="G17:H17"/>
    <mergeCell ref="G18:H18"/>
    <mergeCell ref="A7:A9"/>
    <mergeCell ref="G7:H7"/>
    <mergeCell ref="G8:H8"/>
    <mergeCell ref="G9:H9"/>
    <mergeCell ref="A10:A12"/>
    <mergeCell ref="G10:H10"/>
    <mergeCell ref="G11:H11"/>
    <mergeCell ref="G12:H12"/>
    <mergeCell ref="C2:E2"/>
    <mergeCell ref="F2:H2"/>
    <mergeCell ref="A4:A6"/>
    <mergeCell ref="G4:H4"/>
    <mergeCell ref="G5:H5"/>
    <mergeCell ref="G6:H6"/>
    <mergeCell ref="G3:H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4" tint="0.59999389629810485"/>
  </sheetPr>
  <dimension ref="A2:G24"/>
  <sheetViews>
    <sheetView showGridLines="0" rightToLeft="1" zoomScaleNormal="100" workbookViewId="0">
      <selection activeCell="B8" sqref="B8"/>
    </sheetView>
  </sheetViews>
  <sheetFormatPr defaultRowHeight="15"/>
  <cols>
    <col min="1" max="1" width="15" customWidth="1"/>
    <col min="2" max="2" width="20" customWidth="1"/>
    <col min="3" max="5" width="12.375" customWidth="1"/>
    <col min="6" max="6" width="13.75" customWidth="1"/>
    <col min="7" max="7" width="20.125" bestFit="1" customWidth="1"/>
  </cols>
  <sheetData>
    <row r="2" spans="1:7" ht="21" customHeight="1">
      <c r="A2" s="342"/>
      <c r="B2" s="112" t="s">
        <v>469</v>
      </c>
      <c r="C2" s="848" t="s">
        <v>47</v>
      </c>
      <c r="D2" s="848"/>
      <c r="E2" s="847"/>
      <c r="F2" s="846" t="s">
        <v>68</v>
      </c>
      <c r="G2" s="847"/>
    </row>
    <row r="3" spans="1:7" ht="21" customHeight="1">
      <c r="A3" s="202"/>
      <c r="B3" s="343"/>
      <c r="C3" s="344" t="s">
        <v>978</v>
      </c>
      <c r="D3" s="344" t="s">
        <v>903</v>
      </c>
      <c r="E3" s="380" t="s">
        <v>979</v>
      </c>
      <c r="F3" s="341" t="s">
        <v>48</v>
      </c>
      <c r="G3" s="345" t="s">
        <v>785</v>
      </c>
    </row>
    <row r="4" spans="1:7" ht="15.75" customHeight="1">
      <c r="A4" s="892" t="s">
        <v>71</v>
      </c>
      <c r="B4" s="264" t="s">
        <v>73</v>
      </c>
      <c r="C4" s="763">
        <v>327045.14799999999</v>
      </c>
      <c r="D4" s="498">
        <v>350840.489</v>
      </c>
      <c r="E4" s="199">
        <v>202160.89600000001</v>
      </c>
      <c r="F4" s="318">
        <f>C4/D4-1</f>
        <v>-6.7823816651903068E-2</v>
      </c>
      <c r="G4" s="684">
        <f>(C4/E4)-1</f>
        <v>0.61774682676515225</v>
      </c>
    </row>
    <row r="5" spans="1:7" ht="15.75" customHeight="1">
      <c r="A5" s="892"/>
      <c r="B5" s="264" t="s">
        <v>1</v>
      </c>
      <c r="C5" s="763">
        <v>1042334.299</v>
      </c>
      <c r="D5" s="498">
        <v>1133172.32</v>
      </c>
      <c r="E5" s="805">
        <v>565984.92599999998</v>
      </c>
      <c r="F5" s="318">
        <f t="shared" ref="F5:F24" si="0">C5/D5-1</f>
        <v>-8.0162583745427174E-2</v>
      </c>
      <c r="G5" s="684">
        <f t="shared" ref="G5:G11" si="1">(C5/E5)-1</f>
        <v>0.84162908077166709</v>
      </c>
    </row>
    <row r="6" spans="1:7" ht="15.75" customHeight="1">
      <c r="A6" s="892"/>
      <c r="B6" s="264" t="s">
        <v>2</v>
      </c>
      <c r="C6" s="763">
        <v>1755239.9569999999</v>
      </c>
      <c r="D6" s="498">
        <v>2566078.6970000002</v>
      </c>
      <c r="E6" s="805">
        <v>1671217.923</v>
      </c>
      <c r="F6" s="318">
        <f t="shared" si="0"/>
        <v>-0.31598358263444959</v>
      </c>
      <c r="G6" s="684">
        <f t="shared" si="1"/>
        <v>5.0275929215246817E-2</v>
      </c>
    </row>
    <row r="7" spans="1:7" ht="15.75" customHeight="1">
      <c r="A7" s="892"/>
      <c r="B7" s="264" t="s">
        <v>75</v>
      </c>
      <c r="C7" s="763">
        <v>4207221.3880000003</v>
      </c>
      <c r="D7" s="498">
        <v>4325751.6789999995</v>
      </c>
      <c r="E7" s="805">
        <v>2030925.87</v>
      </c>
      <c r="F7" s="318">
        <f t="shared" si="0"/>
        <v>-2.7401085359435196E-2</v>
      </c>
      <c r="G7" s="684">
        <f t="shared" si="1"/>
        <v>1.0715780177638883</v>
      </c>
    </row>
    <row r="8" spans="1:7" ht="16.5" customHeight="1">
      <c r="A8" s="502"/>
      <c r="B8" s="265" t="s">
        <v>470</v>
      </c>
      <c r="C8" s="206">
        <v>14706.235000000001</v>
      </c>
      <c r="D8" s="149">
        <v>10</v>
      </c>
      <c r="E8" s="206">
        <v>1087.6500000000001</v>
      </c>
      <c r="F8" s="319" t="s">
        <v>154</v>
      </c>
      <c r="G8" s="685">
        <f t="shared" si="1"/>
        <v>12.52110973199099</v>
      </c>
    </row>
    <row r="9" spans="1:7" ht="15.75" customHeight="1">
      <c r="A9" s="891" t="s">
        <v>55</v>
      </c>
      <c r="B9" s="260" t="s">
        <v>73</v>
      </c>
      <c r="C9" s="199">
        <v>28980.167406640001</v>
      </c>
      <c r="D9" s="189">
        <v>29551.959603112002</v>
      </c>
      <c r="E9" s="199">
        <v>50517.085343068997</v>
      </c>
      <c r="F9" s="318">
        <f t="shared" si="0"/>
        <v>-1.9348706622209444E-2</v>
      </c>
      <c r="G9" s="684">
        <f t="shared" si="1"/>
        <v>-0.42632938520044461</v>
      </c>
    </row>
    <row r="10" spans="1:7" ht="15.75" customHeight="1">
      <c r="A10" s="891"/>
      <c r="B10" s="264" t="s">
        <v>1</v>
      </c>
      <c r="C10" s="763">
        <v>2014.63596914</v>
      </c>
      <c r="D10" s="498">
        <v>1929.876481965</v>
      </c>
      <c r="E10" s="805">
        <v>976.05376979599998</v>
      </c>
      <c r="F10" s="318">
        <f t="shared" si="0"/>
        <v>4.3919643545631493E-2</v>
      </c>
      <c r="G10" s="684">
        <f t="shared" si="1"/>
        <v>1.0640624845504862</v>
      </c>
    </row>
    <row r="11" spans="1:7" ht="15.75" customHeight="1">
      <c r="A11" s="891"/>
      <c r="B11" s="264" t="s">
        <v>2</v>
      </c>
      <c r="C11" s="763">
        <v>6799.4876685640002</v>
      </c>
      <c r="D11" s="498">
        <v>6484.9192920639998</v>
      </c>
      <c r="E11" s="805">
        <v>9807.8844943749991</v>
      </c>
      <c r="F11" s="318">
        <f t="shared" si="0"/>
        <v>4.8507677942107419E-2</v>
      </c>
      <c r="G11" s="684">
        <f t="shared" si="1"/>
        <v>-0.30673248930861385</v>
      </c>
    </row>
    <row r="12" spans="1:7" ht="15.75" customHeight="1">
      <c r="A12" s="891"/>
      <c r="B12" s="264" t="s">
        <v>75</v>
      </c>
      <c r="C12" s="763">
        <v>5622.1944218939998</v>
      </c>
      <c r="D12" s="498">
        <v>4756.4224751080001</v>
      </c>
      <c r="E12" s="805">
        <v>4926.7751998390004</v>
      </c>
      <c r="F12" s="318">
        <f t="shared" si="0"/>
        <v>0.1820216667709571</v>
      </c>
      <c r="G12" s="684">
        <f t="shared" ref="G12:G24" si="2">(C12/E12)-1</f>
        <v>0.14115099509263684</v>
      </c>
    </row>
    <row r="13" spans="1:7" ht="16.5" customHeight="1">
      <c r="A13" s="891"/>
      <c r="B13" s="265" t="s">
        <v>470</v>
      </c>
      <c r="C13" s="207">
        <v>45.670830049999999</v>
      </c>
      <c r="D13" s="158">
        <v>2.1299999999999999E-2</v>
      </c>
      <c r="E13" s="207">
        <v>57.20398625</v>
      </c>
      <c r="F13" s="319" t="s">
        <v>154</v>
      </c>
      <c r="G13" s="685">
        <f t="shared" si="2"/>
        <v>-0.20161455444025111</v>
      </c>
    </row>
    <row r="14" spans="1:7" ht="15.75" customHeight="1">
      <c r="A14" s="891" t="s">
        <v>468</v>
      </c>
      <c r="B14" s="260" t="s">
        <v>73</v>
      </c>
      <c r="C14" s="199">
        <v>124552</v>
      </c>
      <c r="D14" s="189">
        <v>117556</v>
      </c>
      <c r="E14" s="199">
        <v>101186</v>
      </c>
      <c r="F14" s="318">
        <f t="shared" si="0"/>
        <v>5.9512062336248173E-2</v>
      </c>
      <c r="G14" s="684">
        <f t="shared" si="2"/>
        <v>0.23092127369398918</v>
      </c>
    </row>
    <row r="15" spans="1:7" ht="15.75" customHeight="1">
      <c r="A15" s="891"/>
      <c r="B15" s="264" t="s">
        <v>1</v>
      </c>
      <c r="C15" s="763">
        <v>53188</v>
      </c>
      <c r="D15" s="498">
        <v>63891</v>
      </c>
      <c r="E15" s="805">
        <v>65332</v>
      </c>
      <c r="F15" s="318">
        <f t="shared" si="0"/>
        <v>-0.16751968195833533</v>
      </c>
      <c r="G15" s="684">
        <f t="shared" si="2"/>
        <v>-0.18588134451723504</v>
      </c>
    </row>
    <row r="16" spans="1:7" ht="15.75" customHeight="1">
      <c r="A16" s="891"/>
      <c r="B16" s="264" t="s">
        <v>2</v>
      </c>
      <c r="C16" s="763">
        <v>347622</v>
      </c>
      <c r="D16" s="498">
        <v>387089</v>
      </c>
      <c r="E16" s="805">
        <v>554664</v>
      </c>
      <c r="F16" s="318">
        <f t="shared" si="0"/>
        <v>-0.101958464332492</v>
      </c>
      <c r="G16" s="684">
        <f t="shared" si="2"/>
        <v>-0.37327463112803427</v>
      </c>
    </row>
    <row r="17" spans="1:7" ht="15.75" customHeight="1">
      <c r="A17" s="891"/>
      <c r="B17" s="264" t="s">
        <v>75</v>
      </c>
      <c r="C17" s="763">
        <v>435327</v>
      </c>
      <c r="D17" s="498">
        <v>374668</v>
      </c>
      <c r="E17" s="805">
        <v>12803</v>
      </c>
      <c r="F17" s="318">
        <f t="shared" si="0"/>
        <v>0.1619006693926357</v>
      </c>
      <c r="G17" s="684">
        <f t="shared" si="2"/>
        <v>33.001952667343595</v>
      </c>
    </row>
    <row r="18" spans="1:7" ht="15.75" customHeight="1">
      <c r="A18" s="891"/>
      <c r="B18" s="265" t="s">
        <v>470</v>
      </c>
      <c r="C18" s="206">
        <v>346</v>
      </c>
      <c r="D18" s="149">
        <v>2</v>
      </c>
      <c r="E18" s="206">
        <v>86</v>
      </c>
      <c r="F18" s="318" t="s">
        <v>154</v>
      </c>
      <c r="G18" s="684">
        <f t="shared" si="2"/>
        <v>3.0232558139534884</v>
      </c>
    </row>
    <row r="19" spans="1:7" ht="15.75" customHeight="1">
      <c r="A19" s="844" t="s">
        <v>43</v>
      </c>
      <c r="B19" s="203" t="s">
        <v>71</v>
      </c>
      <c r="C19" s="200">
        <v>7346547.0269999998</v>
      </c>
      <c r="D19" s="197">
        <v>8375853.1849999996</v>
      </c>
      <c r="E19" s="200">
        <v>4471377.2649999997</v>
      </c>
      <c r="F19" s="316">
        <f>C19/D19-1</f>
        <v>-0.12288970869777727</v>
      </c>
      <c r="G19" s="681">
        <f>(C19/E19)-1</f>
        <v>0.64301659010202084</v>
      </c>
    </row>
    <row r="20" spans="1:7" ht="15" customHeight="1">
      <c r="A20" s="844"/>
      <c r="B20" s="204" t="s">
        <v>55</v>
      </c>
      <c r="C20" s="182">
        <v>43462.156296287998</v>
      </c>
      <c r="D20" s="181">
        <v>42723.199152248999</v>
      </c>
      <c r="E20" s="182">
        <v>66285.002793328997</v>
      </c>
      <c r="F20" s="317">
        <f t="shared" si="0"/>
        <v>1.7296390689415464E-2</v>
      </c>
      <c r="G20" s="682">
        <f t="shared" si="2"/>
        <v>-0.34431387999183904</v>
      </c>
    </row>
    <row r="21" spans="1:7" ht="15.75" customHeight="1">
      <c r="A21" s="844"/>
      <c r="B21" s="204" t="s">
        <v>153</v>
      </c>
      <c r="C21" s="182">
        <v>961035</v>
      </c>
      <c r="D21" s="181">
        <v>943206</v>
      </c>
      <c r="E21" s="182">
        <v>734071</v>
      </c>
      <c r="F21" s="317">
        <f t="shared" si="0"/>
        <v>1.8902551510486587E-2</v>
      </c>
      <c r="G21" s="682">
        <f t="shared" si="2"/>
        <v>0.30918535128073432</v>
      </c>
    </row>
    <row r="22" spans="1:7" ht="15.75" customHeight="1">
      <c r="A22" s="844" t="s">
        <v>462</v>
      </c>
      <c r="B22" s="203" t="s">
        <v>71</v>
      </c>
      <c r="C22" s="197">
        <f t="shared" ref="C22:E24" si="3">C19/21</f>
        <v>349835.57271428569</v>
      </c>
      <c r="D22" s="768">
        <f t="shared" si="3"/>
        <v>398850.15166666667</v>
      </c>
      <c r="E22" s="200">
        <f t="shared" si="3"/>
        <v>212922.72690476189</v>
      </c>
      <c r="F22" s="757">
        <f>C22/D22-1</f>
        <v>-0.12288970869777738</v>
      </c>
      <c r="G22" s="757">
        <f t="shared" si="2"/>
        <v>0.64301659010202084</v>
      </c>
    </row>
    <row r="23" spans="1:7">
      <c r="A23" s="844"/>
      <c r="B23" s="204" t="s">
        <v>55</v>
      </c>
      <c r="C23" s="181">
        <f t="shared" si="3"/>
        <v>2069.6264902994285</v>
      </c>
      <c r="D23" s="769">
        <f t="shared" si="3"/>
        <v>2034.4380548689999</v>
      </c>
      <c r="E23" s="182">
        <f t="shared" si="3"/>
        <v>3156.4287044442381</v>
      </c>
      <c r="F23" s="758">
        <f t="shared" si="0"/>
        <v>1.7296390689415464E-2</v>
      </c>
      <c r="G23" s="758">
        <f t="shared" si="2"/>
        <v>-0.34431387999183916</v>
      </c>
    </row>
    <row r="24" spans="1:7" ht="15.75" customHeight="1">
      <c r="A24" s="845"/>
      <c r="B24" s="205" t="s">
        <v>153</v>
      </c>
      <c r="C24" s="148">
        <f t="shared" si="3"/>
        <v>45763.571428571428</v>
      </c>
      <c r="D24" s="770">
        <f t="shared" si="3"/>
        <v>44914.571428571428</v>
      </c>
      <c r="E24" s="457">
        <f t="shared" si="3"/>
        <v>34955.761904761908</v>
      </c>
      <c r="F24" s="759">
        <f t="shared" si="0"/>
        <v>1.8902551510486587E-2</v>
      </c>
      <c r="G24" s="759">
        <f t="shared" si="2"/>
        <v>0.30918535128073432</v>
      </c>
    </row>
  </sheetData>
  <mergeCells count="7">
    <mergeCell ref="A14:A18"/>
    <mergeCell ref="A9:A13"/>
    <mergeCell ref="C2:E2"/>
    <mergeCell ref="F2:G2"/>
    <mergeCell ref="A22:A24"/>
    <mergeCell ref="A4:A7"/>
    <mergeCell ref="A19:A2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4" tint="0.39997558519241921"/>
  </sheetPr>
  <dimension ref="A1:R57"/>
  <sheetViews>
    <sheetView showGridLines="0" rightToLeft="1" topLeftCell="A34" zoomScaleNormal="100" workbookViewId="0">
      <selection activeCell="G47" sqref="G47"/>
    </sheetView>
  </sheetViews>
  <sheetFormatPr defaultRowHeight="15"/>
  <cols>
    <col min="1" max="1" width="11.625" customWidth="1"/>
    <col min="2" max="2" width="15" customWidth="1"/>
    <col min="3" max="3" width="11.125" customWidth="1"/>
    <col min="4" max="4" width="8.375" customWidth="1"/>
    <col min="5" max="5" width="11.25" customWidth="1"/>
    <col min="6" max="6" width="13.25" bestFit="1" customWidth="1"/>
    <col min="7" max="7" width="12" customWidth="1"/>
    <col min="8" max="9" width="13.875" customWidth="1"/>
    <col min="10" max="10" width="10.375" customWidth="1"/>
    <col min="11" max="11" width="13.125" customWidth="1"/>
    <col min="12" max="12" width="12.25" customWidth="1"/>
    <col min="13" max="13" width="8.375" customWidth="1"/>
    <col min="14" max="14" width="13.875" customWidth="1"/>
    <col min="15" max="15" width="12.625" customWidth="1"/>
    <col min="16" max="16" width="11.875" customWidth="1"/>
    <col min="17" max="17" width="13.375" customWidth="1"/>
    <col min="18" max="18" width="11.875" customWidth="1"/>
  </cols>
  <sheetData>
    <row r="1" spans="1:18">
      <c r="I1" s="110"/>
    </row>
    <row r="2" spans="1:18" ht="20.25" customHeight="1">
      <c r="A2" s="191"/>
      <c r="B2" s="381" t="s">
        <v>464</v>
      </c>
      <c r="C2" s="846" t="s">
        <v>47</v>
      </c>
      <c r="D2" s="848"/>
      <c r="E2" s="848"/>
      <c r="F2" s="848"/>
      <c r="G2" s="847"/>
      <c r="H2" s="846" t="s">
        <v>68</v>
      </c>
      <c r="I2" s="847"/>
      <c r="K2" s="192" t="s">
        <v>464</v>
      </c>
      <c r="L2" s="862"/>
      <c r="M2" s="863"/>
      <c r="N2" s="848" t="s">
        <v>47</v>
      </c>
      <c r="O2" s="848"/>
      <c r="P2" s="847"/>
      <c r="Q2" s="846" t="s">
        <v>68</v>
      </c>
      <c r="R2" s="847"/>
    </row>
    <row r="3" spans="1:18" ht="18.75" customHeight="1">
      <c r="A3" s="193"/>
      <c r="B3" s="202"/>
      <c r="C3" s="900"/>
      <c r="D3" s="874"/>
      <c r="E3" s="344" t="s">
        <v>978</v>
      </c>
      <c r="F3" s="344" t="s">
        <v>903</v>
      </c>
      <c r="G3" s="380" t="s">
        <v>979</v>
      </c>
      <c r="H3" s="341" t="s">
        <v>48</v>
      </c>
      <c r="I3" s="341" t="s">
        <v>785</v>
      </c>
      <c r="K3" s="202"/>
      <c r="L3" s="874"/>
      <c r="M3" s="874"/>
      <c r="N3" s="344" t="s">
        <v>978</v>
      </c>
      <c r="O3" s="344" t="s">
        <v>903</v>
      </c>
      <c r="P3" s="380" t="s">
        <v>979</v>
      </c>
      <c r="Q3" s="364" t="s">
        <v>48</v>
      </c>
      <c r="R3" s="399" t="s">
        <v>787</v>
      </c>
    </row>
    <row r="4" spans="1:18" ht="19.5" customHeight="1">
      <c r="A4" s="893" t="s">
        <v>73</v>
      </c>
      <c r="B4" s="896" t="s">
        <v>76</v>
      </c>
      <c r="C4" s="850" t="s">
        <v>153</v>
      </c>
      <c r="D4" s="851"/>
      <c r="E4" s="762">
        <v>11677</v>
      </c>
      <c r="F4" s="762">
        <v>11226</v>
      </c>
      <c r="G4" s="762">
        <v>17555</v>
      </c>
      <c r="H4" s="228">
        <f>E4/F4-1</f>
        <v>4.0174594690896237E-2</v>
      </c>
      <c r="I4" s="262">
        <f>(E4/G4)-1</f>
        <v>-0.33483338080319003</v>
      </c>
      <c r="K4" s="864" t="s">
        <v>369</v>
      </c>
      <c r="L4" s="850" t="s">
        <v>153</v>
      </c>
      <c r="M4" s="851"/>
      <c r="N4" s="602">
        <f>E43+E7+E22+E25+E28+E37+E40+E19</f>
        <v>936803</v>
      </c>
      <c r="O4" s="189">
        <f>F7+F22+F25+F28+F37+F40</f>
        <v>916293</v>
      </c>
      <c r="P4" s="189">
        <f>G7+G19+G22+G25+G28+G37+G40</f>
        <v>711560</v>
      </c>
      <c r="Q4" s="396">
        <f t="shared" ref="Q4:Q9" si="0">N4/O4-1</f>
        <v>2.238366985232898E-2</v>
      </c>
      <c r="R4" s="290">
        <f>N4/P4-1</f>
        <v>0.31654814773174444</v>
      </c>
    </row>
    <row r="5" spans="1:18" ht="16.5" customHeight="1">
      <c r="A5" s="894"/>
      <c r="B5" s="896"/>
      <c r="C5" s="852" t="s">
        <v>51</v>
      </c>
      <c r="D5" s="853"/>
      <c r="E5" s="762">
        <v>19589.696</v>
      </c>
      <c r="F5" s="762">
        <v>14851.52</v>
      </c>
      <c r="G5" s="762">
        <v>48489.040999999997</v>
      </c>
      <c r="H5" s="228">
        <f t="shared" ref="H5:H15" si="1">E5/F5-1</f>
        <v>0.31903643532783166</v>
      </c>
      <c r="I5" s="262">
        <f t="shared" ref="I5:I9" si="2">(E5/G5)-1</f>
        <v>-0.59599745435262363</v>
      </c>
      <c r="K5" s="849"/>
      <c r="L5" s="852" t="s">
        <v>51</v>
      </c>
      <c r="M5" s="853"/>
      <c r="N5" s="602">
        <f>E44+E8+E23+E26+E29+E38+E41+E20</f>
        <v>7021176.2599999998</v>
      </c>
      <c r="O5" s="602">
        <f>F8+F23+F26+F29++F38+F41</f>
        <v>7934723.7800000003</v>
      </c>
      <c r="P5" s="602">
        <f t="shared" ref="P5" si="3">G8+G20+G23+G26+G29+G38+G41</f>
        <v>4269518.4790000003</v>
      </c>
      <c r="Q5" s="157">
        <f t="shared" si="0"/>
        <v>-0.11513286981742932</v>
      </c>
      <c r="R5" s="489">
        <f>N5/P5-1</f>
        <v>0.64448902013992182</v>
      </c>
    </row>
    <row r="6" spans="1:18" ht="18.75" customHeight="1">
      <c r="A6" s="894"/>
      <c r="B6" s="896"/>
      <c r="C6" s="854" t="s">
        <v>55</v>
      </c>
      <c r="D6" s="855"/>
      <c r="E6" s="150">
        <v>17386.168322905</v>
      </c>
      <c r="F6" s="150">
        <v>14087.178304681</v>
      </c>
      <c r="G6" s="150">
        <v>47318.235164947997</v>
      </c>
      <c r="H6" s="198">
        <f t="shared" si="1"/>
        <v>0.23418387606606683</v>
      </c>
      <c r="I6" s="263">
        <f t="shared" si="2"/>
        <v>-0.63256938340371205</v>
      </c>
      <c r="K6" s="849"/>
      <c r="L6" s="854" t="s">
        <v>55</v>
      </c>
      <c r="M6" s="855"/>
      <c r="N6" s="602">
        <f>E45+E9+E24+E27+E30+E39+E42+E21</f>
        <v>15686.383584528001</v>
      </c>
      <c r="O6" s="150">
        <f>F9+F24+F27+F30+F39+F42</f>
        <v>14272.442053015999</v>
      </c>
      <c r="P6" s="150">
        <f>G9+G21+G24+G27+G30+G39+G42</f>
        <v>16771.667742033002</v>
      </c>
      <c r="Q6" s="350">
        <f t="shared" si="0"/>
        <v>9.9067946904938697E-2</v>
      </c>
      <c r="R6" s="490">
        <f t="shared" ref="R6:R12" si="4">N6/P6-1</f>
        <v>-6.4709376205031255E-2</v>
      </c>
    </row>
    <row r="7" spans="1:18" ht="18.75" customHeight="1">
      <c r="A7" s="894"/>
      <c r="B7" s="896" t="s">
        <v>77</v>
      </c>
      <c r="C7" s="852" t="s">
        <v>153</v>
      </c>
      <c r="D7" s="853"/>
      <c r="E7" s="762">
        <v>100320</v>
      </c>
      <c r="F7" s="498">
        <v>91619</v>
      </c>
      <c r="G7" s="762">
        <v>78761</v>
      </c>
      <c r="H7" s="228">
        <f t="shared" si="1"/>
        <v>9.4969384079721442E-2</v>
      </c>
      <c r="I7" s="262">
        <f t="shared" si="2"/>
        <v>0.27372684450425977</v>
      </c>
      <c r="K7" s="849" t="s">
        <v>364</v>
      </c>
      <c r="L7" s="850" t="s">
        <v>153</v>
      </c>
      <c r="M7" s="851"/>
      <c r="N7" s="189">
        <f>E4+E13</f>
        <v>11840</v>
      </c>
      <c r="O7" s="602">
        <f t="shared" ref="N7:O9" si="5">F4+F13</f>
        <v>12016</v>
      </c>
      <c r="P7" s="602">
        <f>G4</f>
        <v>17555</v>
      </c>
      <c r="Q7" s="396">
        <f t="shared" si="0"/>
        <v>-1.4647137150466061E-2</v>
      </c>
      <c r="R7" s="290">
        <f t="shared" si="4"/>
        <v>-0.32554827684420395</v>
      </c>
    </row>
    <row r="8" spans="1:18" ht="18.75" customHeight="1">
      <c r="A8" s="894"/>
      <c r="B8" s="896"/>
      <c r="C8" s="852" t="s">
        <v>51</v>
      </c>
      <c r="D8" s="853"/>
      <c r="E8" s="762">
        <v>1674.3810000000001</v>
      </c>
      <c r="F8" s="498">
        <v>1523.4690000000001</v>
      </c>
      <c r="G8" s="762">
        <v>1389.76</v>
      </c>
      <c r="H8" s="228">
        <f t="shared" si="1"/>
        <v>9.9058136397918162E-2</v>
      </c>
      <c r="I8" s="262">
        <f t="shared" si="2"/>
        <v>0.20479867027400411</v>
      </c>
      <c r="K8" s="849"/>
      <c r="L8" s="852" t="s">
        <v>51</v>
      </c>
      <c r="M8" s="853"/>
      <c r="N8" s="498">
        <f>E5+E14</f>
        <v>26695.11</v>
      </c>
      <c r="O8" s="602">
        <f t="shared" si="5"/>
        <v>25412.498</v>
      </c>
      <c r="P8" s="602">
        <f t="shared" ref="P8:P9" si="6">G5</f>
        <v>48489.040999999997</v>
      </c>
      <c r="Q8" s="157">
        <f t="shared" si="0"/>
        <v>5.047170097170306E-2</v>
      </c>
      <c r="R8" s="489">
        <f t="shared" si="4"/>
        <v>-0.44946096170472827</v>
      </c>
    </row>
    <row r="9" spans="1:18" ht="18.75" customHeight="1">
      <c r="A9" s="894"/>
      <c r="B9" s="896"/>
      <c r="C9" s="854" t="s">
        <v>55</v>
      </c>
      <c r="D9" s="855"/>
      <c r="E9" s="150">
        <v>1204.3946948800001</v>
      </c>
      <c r="F9" s="150">
        <v>1117.6849264699999</v>
      </c>
      <c r="G9" s="150">
        <v>1060.9542780229999</v>
      </c>
      <c r="H9" s="198">
        <f t="shared" si="1"/>
        <v>7.7579795840905463E-2</v>
      </c>
      <c r="I9" s="263">
        <f t="shared" si="2"/>
        <v>0.13519943302767912</v>
      </c>
      <c r="K9" s="849"/>
      <c r="L9" s="852" t="s">
        <v>55</v>
      </c>
      <c r="M9" s="853"/>
      <c r="N9" s="498">
        <f t="shared" si="5"/>
        <v>24395.070213755</v>
      </c>
      <c r="O9" s="602">
        <f t="shared" si="5"/>
        <v>24626.676568237002</v>
      </c>
      <c r="P9" s="602">
        <f t="shared" si="6"/>
        <v>47318.235164947997</v>
      </c>
      <c r="Q9" s="350">
        <f t="shared" si="0"/>
        <v>-9.404693883084625E-3</v>
      </c>
      <c r="R9" s="490">
        <f t="shared" si="4"/>
        <v>-0.48444674386702036</v>
      </c>
    </row>
    <row r="10" spans="1:18" ht="17.25" customHeight="1">
      <c r="A10" s="894"/>
      <c r="B10" s="896" t="s">
        <v>67</v>
      </c>
      <c r="C10" s="853" t="s">
        <v>153</v>
      </c>
      <c r="D10" s="853"/>
      <c r="E10" s="764">
        <v>12392</v>
      </c>
      <c r="F10" s="499">
        <v>13921</v>
      </c>
      <c r="G10" s="764">
        <v>4870</v>
      </c>
      <c r="H10" s="228">
        <f t="shared" ref="H10:H12" si="7">E10/F10-1</f>
        <v>-0.10983406364485315</v>
      </c>
      <c r="I10" s="489">
        <f t="shared" ref="I10:I12" si="8">(E10/G10)-1</f>
        <v>1.544558521560575</v>
      </c>
      <c r="K10" s="873" t="s">
        <v>368</v>
      </c>
      <c r="L10" s="850" t="s">
        <v>153</v>
      </c>
      <c r="M10" s="851"/>
      <c r="N10" s="189">
        <f>E10</f>
        <v>12392</v>
      </c>
      <c r="O10" s="189">
        <f>F10</f>
        <v>13921</v>
      </c>
      <c r="P10" s="189">
        <f t="shared" ref="P10:P12" si="9">G10</f>
        <v>4870</v>
      </c>
      <c r="Q10" s="396">
        <f t="shared" ref="Q10:Q12" si="10">N10/O10-1</f>
        <v>-0.10983406364485315</v>
      </c>
      <c r="R10" s="290">
        <f t="shared" si="4"/>
        <v>1.544558521560575</v>
      </c>
    </row>
    <row r="11" spans="1:18" ht="16.5" customHeight="1">
      <c r="A11" s="894"/>
      <c r="B11" s="896"/>
      <c r="C11" s="853" t="s">
        <v>51</v>
      </c>
      <c r="D11" s="853"/>
      <c r="E11" s="762">
        <v>298675.65700000001</v>
      </c>
      <c r="F11" s="498">
        <v>323904.522</v>
      </c>
      <c r="G11" s="762">
        <v>152282.095</v>
      </c>
      <c r="H11" s="228">
        <f t="shared" si="7"/>
        <v>-7.7889820260057974E-2</v>
      </c>
      <c r="I11" s="489">
        <f t="shared" si="8"/>
        <v>0.96133141588313453</v>
      </c>
      <c r="K11" s="873"/>
      <c r="L11" s="852" t="s">
        <v>51</v>
      </c>
      <c r="M11" s="853"/>
      <c r="N11" s="498">
        <f>E11</f>
        <v>298675.65700000001</v>
      </c>
      <c r="O11" s="602">
        <f t="shared" ref="O11" si="11">F11</f>
        <v>323904.522</v>
      </c>
      <c r="P11" s="602">
        <f>G11</f>
        <v>152282.095</v>
      </c>
      <c r="Q11" s="157">
        <f>N11/O11-1</f>
        <v>-7.7889820260057974E-2</v>
      </c>
      <c r="R11" s="489">
        <f>N11/P11-1</f>
        <v>0.96133141588313453</v>
      </c>
    </row>
    <row r="12" spans="1:18" ht="18.75" customHeight="1">
      <c r="A12" s="894"/>
      <c r="B12" s="896"/>
      <c r="C12" s="853" t="s">
        <v>55</v>
      </c>
      <c r="D12" s="853"/>
      <c r="E12" s="762">
        <v>3380.7024980050001</v>
      </c>
      <c r="F12" s="498">
        <v>3807.5981084049999</v>
      </c>
      <c r="G12" s="762">
        <v>2137.8959000979999</v>
      </c>
      <c r="H12" s="198">
        <f t="shared" si="7"/>
        <v>-0.11211677237092288</v>
      </c>
      <c r="I12" s="490">
        <f t="shared" si="8"/>
        <v>0.58132231688644453</v>
      </c>
      <c r="K12" s="873"/>
      <c r="L12" s="854" t="s">
        <v>55</v>
      </c>
      <c r="M12" s="855"/>
      <c r="N12" s="150">
        <f>E12</f>
        <v>3380.7024980050001</v>
      </c>
      <c r="O12" s="150">
        <f>F12</f>
        <v>3807.5981084049999</v>
      </c>
      <c r="P12" s="150">
        <f t="shared" si="9"/>
        <v>2137.8959000979999</v>
      </c>
      <c r="Q12" s="157">
        <f t="shared" si="10"/>
        <v>-0.11211677237092288</v>
      </c>
      <c r="R12" s="489">
        <f t="shared" si="4"/>
        <v>0.58132231688644453</v>
      </c>
    </row>
    <row r="13" spans="1:18" ht="20.25" customHeight="1">
      <c r="A13" s="894"/>
      <c r="B13" s="896" t="s">
        <v>855</v>
      </c>
      <c r="C13" s="850" t="s">
        <v>153</v>
      </c>
      <c r="D13" s="851"/>
      <c r="E13" s="189">
        <v>163</v>
      </c>
      <c r="F13" s="189">
        <v>790</v>
      </c>
      <c r="G13" s="199"/>
      <c r="H13" s="228">
        <f t="shared" si="1"/>
        <v>-0.79367088607594938</v>
      </c>
      <c r="I13" s="262" t="s">
        <v>154</v>
      </c>
      <c r="K13" s="849" t="s">
        <v>363</v>
      </c>
      <c r="L13" s="850" t="s">
        <v>153</v>
      </c>
      <c r="M13" s="851"/>
      <c r="N13" s="189">
        <f>E16</f>
        <v>0</v>
      </c>
      <c r="O13" s="189">
        <f>F16</f>
        <v>0</v>
      </c>
      <c r="P13" s="189" t="s">
        <v>154</v>
      </c>
      <c r="Q13" s="396" t="s">
        <v>154</v>
      </c>
      <c r="R13" s="290" t="s">
        <v>154</v>
      </c>
    </row>
    <row r="14" spans="1:18" ht="16.5" customHeight="1">
      <c r="A14" s="894"/>
      <c r="B14" s="896"/>
      <c r="C14" s="852" t="s">
        <v>51</v>
      </c>
      <c r="D14" s="853"/>
      <c r="E14" s="762">
        <v>7105.4139999999998</v>
      </c>
      <c r="F14" s="762">
        <v>10560.977999999999</v>
      </c>
      <c r="G14" s="763"/>
      <c r="H14" s="228">
        <f t="shared" si="1"/>
        <v>-0.32720113610690216</v>
      </c>
      <c r="I14" s="262" t="s">
        <v>154</v>
      </c>
      <c r="K14" s="849"/>
      <c r="L14" s="852" t="s">
        <v>51</v>
      </c>
      <c r="M14" s="853"/>
      <c r="N14" s="602">
        <f>E17</f>
        <v>0</v>
      </c>
      <c r="O14" s="602">
        <f t="shared" ref="N14:O15" si="12">F17</f>
        <v>0</v>
      </c>
      <c r="P14" s="602" t="s">
        <v>154</v>
      </c>
      <c r="Q14" s="157" t="s">
        <v>154</v>
      </c>
      <c r="R14" s="552" t="s">
        <v>154</v>
      </c>
    </row>
    <row r="15" spans="1:18" ht="16.5" customHeight="1">
      <c r="A15" s="895"/>
      <c r="B15" s="897"/>
      <c r="C15" s="854" t="s">
        <v>55</v>
      </c>
      <c r="D15" s="855"/>
      <c r="E15" s="150">
        <v>7008.9018908500002</v>
      </c>
      <c r="F15" s="150">
        <v>10539.498263556001</v>
      </c>
      <c r="G15" s="177"/>
      <c r="H15" s="198">
        <f t="shared" si="1"/>
        <v>-0.33498713927533641</v>
      </c>
      <c r="I15" s="263" t="s">
        <v>154</v>
      </c>
      <c r="K15" s="849"/>
      <c r="L15" s="854" t="s">
        <v>55</v>
      </c>
      <c r="M15" s="855"/>
      <c r="N15" s="150">
        <f t="shared" si="12"/>
        <v>0</v>
      </c>
      <c r="O15" s="150">
        <f t="shared" si="12"/>
        <v>0</v>
      </c>
      <c r="P15" s="150" t="s">
        <v>154</v>
      </c>
      <c r="Q15" s="157" t="s">
        <v>154</v>
      </c>
      <c r="R15" s="552" t="s">
        <v>154</v>
      </c>
    </row>
    <row r="16" spans="1:18" ht="16.5" customHeight="1">
      <c r="A16" s="893" t="s">
        <v>854</v>
      </c>
      <c r="B16" s="896" t="s">
        <v>868</v>
      </c>
      <c r="C16" s="850" t="s">
        <v>153</v>
      </c>
      <c r="D16" s="851"/>
      <c r="E16" s="762"/>
      <c r="F16" s="762"/>
      <c r="G16" s="762"/>
      <c r="H16" s="228" t="s">
        <v>154</v>
      </c>
      <c r="I16" s="552" t="s">
        <v>154</v>
      </c>
      <c r="K16" s="551" t="s">
        <v>43</v>
      </c>
      <c r="L16" s="865" t="s">
        <v>153</v>
      </c>
      <c r="M16" s="866"/>
      <c r="N16" s="197">
        <v>961035</v>
      </c>
      <c r="O16" s="197">
        <v>943206</v>
      </c>
      <c r="P16" s="197">
        <v>734071</v>
      </c>
      <c r="Q16" s="445">
        <v>1.8902551510486587E-2</v>
      </c>
      <c r="R16" s="446">
        <v>0.30918535128073432</v>
      </c>
    </row>
    <row r="17" spans="1:18" ht="18" customHeight="1">
      <c r="A17" s="894"/>
      <c r="B17" s="896"/>
      <c r="C17" s="852" t="s">
        <v>51</v>
      </c>
      <c r="D17" s="853"/>
      <c r="E17" s="762"/>
      <c r="F17" s="762"/>
      <c r="G17" s="762"/>
      <c r="H17" s="228" t="s">
        <v>154</v>
      </c>
      <c r="I17" s="552" t="s">
        <v>154</v>
      </c>
      <c r="K17" s="551"/>
      <c r="L17" s="867" t="s">
        <v>51</v>
      </c>
      <c r="M17" s="868"/>
      <c r="N17" s="181">
        <v>7346547.0269999998</v>
      </c>
      <c r="O17" s="181">
        <v>8375853.1849999996</v>
      </c>
      <c r="P17" s="181">
        <v>4471377.2649999997</v>
      </c>
      <c r="Q17" s="447">
        <v>-0.12288970869777727</v>
      </c>
      <c r="R17" s="432">
        <v>0.64301659010202084</v>
      </c>
    </row>
    <row r="18" spans="1:18" ht="18" customHeight="1">
      <c r="A18" s="894"/>
      <c r="B18" s="897"/>
      <c r="C18" s="854" t="s">
        <v>55</v>
      </c>
      <c r="D18" s="855"/>
      <c r="E18" s="150"/>
      <c r="F18" s="150"/>
      <c r="G18" s="150"/>
      <c r="H18" s="198" t="s">
        <v>154</v>
      </c>
      <c r="I18" s="553" t="s">
        <v>154</v>
      </c>
      <c r="K18" s="551"/>
      <c r="L18" s="869" t="s">
        <v>55</v>
      </c>
      <c r="M18" s="870"/>
      <c r="N18" s="181">
        <v>43462.156296287998</v>
      </c>
      <c r="O18" s="181">
        <v>42723.199152248999</v>
      </c>
      <c r="P18" s="181">
        <v>66285.002793328997</v>
      </c>
      <c r="Q18" s="447">
        <v>1.7296390689415464E-2</v>
      </c>
      <c r="R18" s="432">
        <v>-0.34431387999183904</v>
      </c>
    </row>
    <row r="19" spans="1:18" ht="18" customHeight="1">
      <c r="A19" s="899" t="s">
        <v>1</v>
      </c>
      <c r="B19" s="902" t="s">
        <v>78</v>
      </c>
      <c r="C19" s="850" t="s">
        <v>153</v>
      </c>
      <c r="D19" s="851"/>
      <c r="E19" s="189">
        <v>2085</v>
      </c>
      <c r="F19" s="189">
        <v>974</v>
      </c>
      <c r="G19" s="189">
        <v>7701</v>
      </c>
      <c r="H19" s="228" t="s">
        <v>154</v>
      </c>
      <c r="I19" s="262">
        <f t="shared" ref="I19:I30" si="13">(E19/G19)-1</f>
        <v>-0.72925594078691081</v>
      </c>
      <c r="K19" s="849" t="s">
        <v>462</v>
      </c>
      <c r="L19" s="865" t="s">
        <v>153</v>
      </c>
      <c r="M19" s="866"/>
      <c r="N19" s="197">
        <v>45763.571428571428</v>
      </c>
      <c r="O19" s="197">
        <v>44914.571428571428</v>
      </c>
      <c r="P19" s="197">
        <v>34955.761904761908</v>
      </c>
      <c r="Q19" s="478">
        <v>1.8902551510486587E-2</v>
      </c>
      <c r="R19" s="594">
        <v>0.30918535128073432</v>
      </c>
    </row>
    <row r="20" spans="1:18" ht="18" customHeight="1">
      <c r="A20" s="894"/>
      <c r="B20" s="902"/>
      <c r="C20" s="852" t="s">
        <v>51</v>
      </c>
      <c r="D20" s="853"/>
      <c r="E20" s="762">
        <v>33848.076999999997</v>
      </c>
      <c r="F20" s="498">
        <v>91802.384999999995</v>
      </c>
      <c r="G20" s="762">
        <v>87798.565000000002</v>
      </c>
      <c r="H20" s="228" t="s">
        <v>154</v>
      </c>
      <c r="I20" s="262">
        <f t="shared" si="13"/>
        <v>-0.61448029361299927</v>
      </c>
      <c r="K20" s="849"/>
      <c r="L20" s="867" t="s">
        <v>51</v>
      </c>
      <c r="M20" s="868"/>
      <c r="N20" s="181">
        <v>349835.57271428569</v>
      </c>
      <c r="O20" s="181">
        <v>398850.15166666667</v>
      </c>
      <c r="P20" s="181">
        <v>212922.72690476189</v>
      </c>
      <c r="Q20" s="397">
        <v>-0.12288970869777738</v>
      </c>
      <c r="R20" s="595">
        <v>0.64301659010202084</v>
      </c>
    </row>
    <row r="21" spans="1:18" ht="18" customHeight="1">
      <c r="A21" s="894"/>
      <c r="B21" s="902"/>
      <c r="C21" s="852" t="s">
        <v>55</v>
      </c>
      <c r="D21" s="853"/>
      <c r="E21" s="159">
        <v>14.050965913000001</v>
      </c>
      <c r="F21" s="159">
        <v>16.461122590999999</v>
      </c>
      <c r="G21" s="159">
        <v>63.665583691999998</v>
      </c>
      <c r="H21" s="198" t="s">
        <v>154</v>
      </c>
      <c r="I21" s="263">
        <f t="shared" si="13"/>
        <v>-0.77930044620378469</v>
      </c>
      <c r="K21" s="856"/>
      <c r="L21" s="869" t="s">
        <v>55</v>
      </c>
      <c r="M21" s="870"/>
      <c r="N21" s="148">
        <v>2069.6264902994285</v>
      </c>
      <c r="O21" s="148">
        <v>2034.4380548689999</v>
      </c>
      <c r="P21" s="148">
        <v>3156.4287044442381</v>
      </c>
      <c r="Q21" s="227">
        <v>1.7296390689415464E-2</v>
      </c>
      <c r="R21" s="596">
        <v>-0.34431387999183916</v>
      </c>
    </row>
    <row r="22" spans="1:18" ht="16.5" customHeight="1">
      <c r="A22" s="894"/>
      <c r="B22" s="896" t="s">
        <v>77</v>
      </c>
      <c r="C22" s="850" t="s">
        <v>153</v>
      </c>
      <c r="D22" s="851"/>
      <c r="E22" s="762">
        <v>51103</v>
      </c>
      <c r="F22" s="498">
        <v>62917</v>
      </c>
      <c r="G22" s="762">
        <v>57631</v>
      </c>
      <c r="H22" s="228">
        <f t="shared" ref="H22:H30" si="14">E22/F22-1</f>
        <v>-0.18777119061620862</v>
      </c>
      <c r="I22" s="262">
        <f t="shared" si="13"/>
        <v>-0.11327237077267438</v>
      </c>
    </row>
    <row r="23" spans="1:18" ht="16.5" customHeight="1">
      <c r="A23" s="894"/>
      <c r="B23" s="896"/>
      <c r="C23" s="852" t="s">
        <v>51</v>
      </c>
      <c r="D23" s="853"/>
      <c r="E23" s="762">
        <v>1008486.222</v>
      </c>
      <c r="F23" s="498">
        <v>1041369.9350000001</v>
      </c>
      <c r="G23" s="762">
        <v>478186.36099999998</v>
      </c>
      <c r="H23" s="228">
        <f t="shared" si="14"/>
        <v>-3.1577359682464889E-2</v>
      </c>
      <c r="I23" s="262">
        <f t="shared" si="13"/>
        <v>1.1089815692171112</v>
      </c>
    </row>
    <row r="24" spans="1:18" ht="16.5" customHeight="1">
      <c r="A24" s="895"/>
      <c r="B24" s="897"/>
      <c r="C24" s="854" t="s">
        <v>55</v>
      </c>
      <c r="D24" s="855"/>
      <c r="E24" s="150">
        <v>2000.585003227</v>
      </c>
      <c r="F24" s="150">
        <v>1913.415359374</v>
      </c>
      <c r="G24" s="150">
        <v>912.38818610400006</v>
      </c>
      <c r="H24" s="198">
        <f t="shared" si="14"/>
        <v>4.5557094242997476E-2</v>
      </c>
      <c r="I24" s="263">
        <f t="shared" si="13"/>
        <v>1.1926906043903553</v>
      </c>
      <c r="N24" s="65"/>
    </row>
    <row r="25" spans="1:18" ht="16.5" customHeight="1">
      <c r="A25" s="899" t="s">
        <v>2</v>
      </c>
      <c r="B25" s="902" t="s">
        <v>78</v>
      </c>
      <c r="C25" s="850" t="s">
        <v>153</v>
      </c>
      <c r="D25" s="851"/>
      <c r="E25" s="189">
        <v>706</v>
      </c>
      <c r="F25" s="189">
        <v>2552</v>
      </c>
      <c r="G25" s="189">
        <v>2474</v>
      </c>
      <c r="H25" s="228">
        <f t="shared" si="14"/>
        <v>-0.72335423197492166</v>
      </c>
      <c r="I25" s="262">
        <f t="shared" si="13"/>
        <v>-0.71463217461600648</v>
      </c>
      <c r="N25" s="65"/>
    </row>
    <row r="26" spans="1:18" ht="16.5" customHeight="1">
      <c r="A26" s="894"/>
      <c r="B26" s="902"/>
      <c r="C26" s="852" t="s">
        <v>51</v>
      </c>
      <c r="D26" s="853"/>
      <c r="E26" s="762">
        <v>4417.9660000000003</v>
      </c>
      <c r="F26" s="498">
        <v>91587.39</v>
      </c>
      <c r="G26" s="762">
        <v>66815.301999999996</v>
      </c>
      <c r="H26" s="228">
        <f t="shared" si="14"/>
        <v>-0.95176228954662867</v>
      </c>
      <c r="I26" s="262">
        <f t="shared" si="13"/>
        <v>-0.93387793113619388</v>
      </c>
    </row>
    <row r="27" spans="1:18" ht="16.5" customHeight="1">
      <c r="A27" s="894"/>
      <c r="B27" s="902"/>
      <c r="C27" s="854" t="s">
        <v>55</v>
      </c>
      <c r="D27" s="855"/>
      <c r="E27" s="159">
        <v>3.036484271</v>
      </c>
      <c r="F27" s="159">
        <v>140.42592639899999</v>
      </c>
      <c r="G27" s="159">
        <v>40.68300429</v>
      </c>
      <c r="H27" s="198">
        <f t="shared" si="14"/>
        <v>-0.97837661214801408</v>
      </c>
      <c r="I27" s="263">
        <f t="shared" si="13"/>
        <v>-0.92536233928657086</v>
      </c>
    </row>
    <row r="28" spans="1:18" ht="16.5" customHeight="1">
      <c r="A28" s="894"/>
      <c r="B28" s="896" t="s">
        <v>77</v>
      </c>
      <c r="C28" s="852" t="s">
        <v>153</v>
      </c>
      <c r="D28" s="853"/>
      <c r="E28" s="762">
        <v>346916</v>
      </c>
      <c r="F28" s="498">
        <v>384537</v>
      </c>
      <c r="G28" s="762">
        <v>552190</v>
      </c>
      <c r="H28" s="228">
        <f t="shared" si="14"/>
        <v>-9.783453867898273E-2</v>
      </c>
      <c r="I28" s="262">
        <f t="shared" si="13"/>
        <v>-0.37174523261920711</v>
      </c>
    </row>
    <row r="29" spans="1:18" ht="16.5" customHeight="1">
      <c r="A29" s="894"/>
      <c r="B29" s="896"/>
      <c r="C29" s="852" t="s">
        <v>51</v>
      </c>
      <c r="D29" s="853"/>
      <c r="E29" s="762">
        <v>1750821.9909999999</v>
      </c>
      <c r="F29" s="498">
        <v>2474491.307</v>
      </c>
      <c r="G29" s="762">
        <v>1604402.621</v>
      </c>
      <c r="H29" s="228">
        <f t="shared" si="14"/>
        <v>-0.29245175117521638</v>
      </c>
      <c r="I29" s="262">
        <f t="shared" si="13"/>
        <v>9.126098903325075E-2</v>
      </c>
    </row>
    <row r="30" spans="1:18" ht="16.5" customHeight="1">
      <c r="A30" s="901"/>
      <c r="B30" s="896"/>
      <c r="C30" s="854" t="s">
        <v>55</v>
      </c>
      <c r="D30" s="855"/>
      <c r="E30" s="150">
        <v>6796.4511842929996</v>
      </c>
      <c r="F30" s="150">
        <v>6344.4933656650001</v>
      </c>
      <c r="G30" s="150">
        <v>9767.2014900850008</v>
      </c>
      <c r="H30" s="198">
        <f t="shared" si="14"/>
        <v>7.1236234728196957E-2</v>
      </c>
      <c r="I30" s="263">
        <f t="shared" si="13"/>
        <v>-0.30415573066734669</v>
      </c>
    </row>
    <row r="31" spans="1:18" ht="16.5" customHeight="1">
      <c r="A31" s="893" t="s">
        <v>74</v>
      </c>
      <c r="B31" s="898" t="s">
        <v>856</v>
      </c>
      <c r="C31" s="851" t="s">
        <v>153</v>
      </c>
      <c r="D31" s="851"/>
      <c r="E31" s="762"/>
      <c r="F31" s="498"/>
      <c r="G31" s="762"/>
      <c r="H31" s="228" t="s">
        <v>154</v>
      </c>
      <c r="I31" s="489" t="s">
        <v>154</v>
      </c>
    </row>
    <row r="32" spans="1:18" ht="16.5" customHeight="1">
      <c r="A32" s="894"/>
      <c r="B32" s="896"/>
      <c r="C32" s="853" t="s">
        <v>51</v>
      </c>
      <c r="D32" s="853"/>
      <c r="E32" s="762"/>
      <c r="F32" s="498"/>
      <c r="G32" s="762"/>
      <c r="H32" s="228" t="s">
        <v>154</v>
      </c>
      <c r="I32" s="489" t="s">
        <v>154</v>
      </c>
    </row>
    <row r="33" spans="1:9" ht="16.5" customHeight="1">
      <c r="A33" s="894"/>
      <c r="B33" s="896"/>
      <c r="C33" s="855" t="s">
        <v>55</v>
      </c>
      <c r="D33" s="855"/>
      <c r="E33" s="762"/>
      <c r="F33" s="498"/>
      <c r="G33" s="762"/>
      <c r="H33" s="198" t="s">
        <v>154</v>
      </c>
      <c r="I33" s="490" t="s">
        <v>154</v>
      </c>
    </row>
    <row r="34" spans="1:9" ht="16.5" customHeight="1">
      <c r="A34" s="894"/>
      <c r="B34" s="896" t="s">
        <v>77</v>
      </c>
      <c r="C34" s="850" t="s">
        <v>153</v>
      </c>
      <c r="D34" s="851"/>
      <c r="E34" s="189"/>
      <c r="F34" s="189"/>
      <c r="G34" s="189"/>
      <c r="H34" s="503" t="s">
        <v>154</v>
      </c>
      <c r="I34" s="489" t="s">
        <v>154</v>
      </c>
    </row>
    <row r="35" spans="1:9" ht="16.5" customHeight="1">
      <c r="A35" s="894"/>
      <c r="B35" s="896"/>
      <c r="C35" s="852" t="s">
        <v>51</v>
      </c>
      <c r="D35" s="853"/>
      <c r="E35" s="762"/>
      <c r="F35" s="498"/>
      <c r="G35" s="762"/>
      <c r="H35" s="228" t="s">
        <v>154</v>
      </c>
      <c r="I35" s="489" t="s">
        <v>154</v>
      </c>
    </row>
    <row r="36" spans="1:9" ht="16.5" customHeight="1">
      <c r="A36" s="894"/>
      <c r="B36" s="896"/>
      <c r="C36" s="854" t="s">
        <v>55</v>
      </c>
      <c r="D36" s="855"/>
      <c r="E36" s="150"/>
      <c r="F36" s="150"/>
      <c r="G36" s="150"/>
      <c r="H36" s="198" t="s">
        <v>154</v>
      </c>
      <c r="I36" s="490" t="s">
        <v>154</v>
      </c>
    </row>
    <row r="37" spans="1:9" ht="16.5" customHeight="1">
      <c r="A37" s="893" t="s">
        <v>75</v>
      </c>
      <c r="B37" s="898" t="s">
        <v>79</v>
      </c>
      <c r="C37" s="852" t="s">
        <v>153</v>
      </c>
      <c r="D37" s="853"/>
      <c r="E37" s="762">
        <v>47339</v>
      </c>
      <c r="F37" s="498">
        <v>39255</v>
      </c>
      <c r="G37" s="762">
        <v>112</v>
      </c>
      <c r="H37" s="228">
        <f t="shared" ref="H37:H51" si="15">E37/F37-1</f>
        <v>0.2059355496115145</v>
      </c>
      <c r="I37" s="262">
        <f t="shared" ref="I37:I51" si="16">(E37/G37)-1</f>
        <v>421.66964285714283</v>
      </c>
    </row>
    <row r="38" spans="1:9" ht="16.5" customHeight="1">
      <c r="A38" s="894"/>
      <c r="B38" s="896"/>
      <c r="C38" s="852" t="s">
        <v>51</v>
      </c>
      <c r="D38" s="853"/>
      <c r="E38" s="762">
        <v>1000015.036</v>
      </c>
      <c r="F38" s="498">
        <v>876487.46900000004</v>
      </c>
      <c r="G38" s="762">
        <v>118030.554</v>
      </c>
      <c r="H38" s="228">
        <f t="shared" si="15"/>
        <v>0.14093477815596689</v>
      </c>
      <c r="I38" s="262">
        <f t="shared" si="16"/>
        <v>7.472509889261385</v>
      </c>
    </row>
    <row r="39" spans="1:9" ht="16.5" customHeight="1">
      <c r="A39" s="894"/>
      <c r="B39" s="896"/>
      <c r="C39" s="854" t="s">
        <v>55</v>
      </c>
      <c r="D39" s="855"/>
      <c r="E39" s="150">
        <v>131.50730340600001</v>
      </c>
      <c r="F39" s="150">
        <v>60.911520797000001</v>
      </c>
      <c r="G39" s="150">
        <v>3.5565133549999999</v>
      </c>
      <c r="H39" s="198">
        <f t="shared" si="15"/>
        <v>1.1589890005254468</v>
      </c>
      <c r="I39" s="263">
        <f t="shared" si="16"/>
        <v>35.976468321458057</v>
      </c>
    </row>
    <row r="40" spans="1:9" ht="15.75">
      <c r="A40" s="894"/>
      <c r="B40" s="896" t="s">
        <v>80</v>
      </c>
      <c r="C40" s="852" t="s">
        <v>153</v>
      </c>
      <c r="D40" s="853"/>
      <c r="E40" s="762">
        <v>387988</v>
      </c>
      <c r="F40" s="498">
        <v>335413</v>
      </c>
      <c r="G40" s="762">
        <v>12691</v>
      </c>
      <c r="H40" s="228">
        <f t="shared" si="15"/>
        <v>0.15674705512308695</v>
      </c>
      <c r="I40" s="262">
        <f t="shared" si="16"/>
        <v>29.571901347411551</v>
      </c>
    </row>
    <row r="41" spans="1:9" ht="16.5" customHeight="1">
      <c r="A41" s="894"/>
      <c r="B41" s="896"/>
      <c r="C41" s="852" t="s">
        <v>51</v>
      </c>
      <c r="D41" s="853"/>
      <c r="E41" s="762">
        <v>3207206.352</v>
      </c>
      <c r="F41" s="498">
        <v>3449264.21</v>
      </c>
      <c r="G41" s="762">
        <v>1912895.3160000001</v>
      </c>
      <c r="H41" s="228">
        <f t="shared" si="15"/>
        <v>-7.0176664721198656E-2</v>
      </c>
      <c r="I41" s="262">
        <f t="shared" si="16"/>
        <v>0.67662408139850339</v>
      </c>
    </row>
    <row r="42" spans="1:9" ht="16.5" customHeight="1">
      <c r="A42" s="895"/>
      <c r="B42" s="897"/>
      <c r="C42" s="854" t="s">
        <v>55</v>
      </c>
      <c r="D42" s="855"/>
      <c r="E42" s="150">
        <v>5490.6871184880001</v>
      </c>
      <c r="F42" s="150">
        <v>4695.5109543110002</v>
      </c>
      <c r="G42" s="150">
        <v>4923.2186864839996</v>
      </c>
      <c r="H42" s="198">
        <f t="shared" si="15"/>
        <v>0.169348165069648</v>
      </c>
      <c r="I42" s="263">
        <f t="shared" si="16"/>
        <v>0.11526370615262427</v>
      </c>
    </row>
    <row r="43" spans="1:9" ht="16.5" customHeight="1">
      <c r="A43" s="899" t="s">
        <v>470</v>
      </c>
      <c r="B43" s="896" t="s">
        <v>470</v>
      </c>
      <c r="C43" s="852" t="s">
        <v>153</v>
      </c>
      <c r="D43" s="853"/>
      <c r="E43" s="762">
        <v>346</v>
      </c>
      <c r="F43" s="762">
        <v>2</v>
      </c>
      <c r="G43" s="762">
        <v>86</v>
      </c>
      <c r="H43" s="228" t="s">
        <v>154</v>
      </c>
      <c r="I43" s="590" t="s">
        <v>154</v>
      </c>
    </row>
    <row r="44" spans="1:9" ht="16.5" customHeight="1">
      <c r="A44" s="894"/>
      <c r="B44" s="896"/>
      <c r="C44" s="852" t="s">
        <v>51</v>
      </c>
      <c r="D44" s="853"/>
      <c r="E44" s="762">
        <v>14706.235000000001</v>
      </c>
      <c r="F44" s="762">
        <v>10</v>
      </c>
      <c r="G44" s="762">
        <v>1087.6500000000001</v>
      </c>
      <c r="H44" s="228" t="s">
        <v>154</v>
      </c>
      <c r="I44" s="590" t="s">
        <v>154</v>
      </c>
    </row>
    <row r="45" spans="1:9" ht="16.5" customHeight="1">
      <c r="A45" s="895"/>
      <c r="B45" s="897"/>
      <c r="C45" s="854" t="s">
        <v>55</v>
      </c>
      <c r="D45" s="855"/>
      <c r="E45" s="150">
        <v>45.670830049999999</v>
      </c>
      <c r="F45" s="150">
        <v>2.1299999999999999E-2</v>
      </c>
      <c r="G45" s="150">
        <v>57.20398625</v>
      </c>
      <c r="H45" s="228" t="s">
        <v>154</v>
      </c>
      <c r="I45" s="590" t="s">
        <v>154</v>
      </c>
    </row>
    <row r="46" spans="1:9" ht="16.5" customHeight="1">
      <c r="A46" s="193"/>
      <c r="B46" s="494" t="s">
        <v>43</v>
      </c>
      <c r="C46" s="867" t="s">
        <v>153</v>
      </c>
      <c r="D46" s="868"/>
      <c r="E46" s="181">
        <v>961035</v>
      </c>
      <c r="F46" s="181">
        <v>943206</v>
      </c>
      <c r="G46" s="181">
        <v>734071</v>
      </c>
      <c r="H46" s="401">
        <f t="shared" si="15"/>
        <v>1.8902551510486587E-2</v>
      </c>
      <c r="I46" s="491">
        <f t="shared" si="16"/>
        <v>0.30918535128073432</v>
      </c>
    </row>
    <row r="47" spans="1:9" ht="18" customHeight="1">
      <c r="A47" s="193"/>
      <c r="B47" s="494"/>
      <c r="C47" s="867" t="s">
        <v>51</v>
      </c>
      <c r="D47" s="868"/>
      <c r="E47" s="181">
        <v>7346547.0269999998</v>
      </c>
      <c r="F47" s="181">
        <v>8375853.1849999996</v>
      </c>
      <c r="G47" s="181">
        <v>4471377.2649999997</v>
      </c>
      <c r="H47" s="402">
        <f t="shared" si="15"/>
        <v>-0.12288970869777727</v>
      </c>
      <c r="I47" s="492">
        <f t="shared" si="16"/>
        <v>0.64301659010202084</v>
      </c>
    </row>
    <row r="48" spans="1:9" ht="17.25" customHeight="1">
      <c r="A48" s="193"/>
      <c r="B48" s="494"/>
      <c r="C48" s="869" t="s">
        <v>55</v>
      </c>
      <c r="D48" s="870"/>
      <c r="E48" s="148">
        <v>43462.156296287998</v>
      </c>
      <c r="F48" s="148">
        <v>42723.199152248999</v>
      </c>
      <c r="G48" s="148">
        <v>66285.002793328997</v>
      </c>
      <c r="H48" s="403">
        <f t="shared" si="15"/>
        <v>1.7296390689415464E-2</v>
      </c>
      <c r="I48" s="493">
        <f t="shared" si="16"/>
        <v>-0.34431387999183904</v>
      </c>
    </row>
    <row r="49" spans="1:9" ht="16.5" customHeight="1">
      <c r="A49" s="193"/>
      <c r="B49" s="494" t="s">
        <v>462</v>
      </c>
      <c r="C49" s="865" t="s">
        <v>153</v>
      </c>
      <c r="D49" s="866"/>
      <c r="E49" s="181">
        <f t="shared" ref="E49:G51" si="17">E46/21</f>
        <v>45763.571428571428</v>
      </c>
      <c r="F49" s="181">
        <f t="shared" si="17"/>
        <v>44914.571428571428</v>
      </c>
      <c r="G49" s="181">
        <f t="shared" si="17"/>
        <v>34955.761904761908</v>
      </c>
      <c r="H49" s="402">
        <f>E49/F49-1</f>
        <v>1.8902551510486587E-2</v>
      </c>
      <c r="I49" s="492">
        <f t="shared" si="16"/>
        <v>0.30918535128073432</v>
      </c>
    </row>
    <row r="50" spans="1:9" ht="19.5" customHeight="1">
      <c r="A50" s="193"/>
      <c r="B50" s="494"/>
      <c r="C50" s="867" t="s">
        <v>51</v>
      </c>
      <c r="D50" s="868"/>
      <c r="E50" s="181">
        <f t="shared" si="17"/>
        <v>349835.57271428569</v>
      </c>
      <c r="F50" s="181">
        <f t="shared" si="17"/>
        <v>398850.15166666667</v>
      </c>
      <c r="G50" s="181">
        <f t="shared" si="17"/>
        <v>212922.72690476189</v>
      </c>
      <c r="H50" s="402">
        <f>E50/F50-1</f>
        <v>-0.12288970869777738</v>
      </c>
      <c r="I50" s="492">
        <f>(E50/G50)-1</f>
        <v>0.64301659010202084</v>
      </c>
    </row>
    <row r="51" spans="1:9" ht="17.25" customHeight="1">
      <c r="A51" s="195"/>
      <c r="B51" s="495"/>
      <c r="C51" s="869" t="s">
        <v>55</v>
      </c>
      <c r="D51" s="870"/>
      <c r="E51" s="148">
        <f t="shared" si="17"/>
        <v>2069.6264902994285</v>
      </c>
      <c r="F51" s="148">
        <f t="shared" si="17"/>
        <v>2034.4380548689999</v>
      </c>
      <c r="G51" s="148">
        <f t="shared" si="17"/>
        <v>3156.4287044442381</v>
      </c>
      <c r="H51" s="403">
        <f t="shared" si="15"/>
        <v>1.7296390689415464E-2</v>
      </c>
      <c r="I51" s="493">
        <f t="shared" si="16"/>
        <v>-0.34431387999183916</v>
      </c>
    </row>
    <row r="52" spans="1:9" ht="16.5" customHeight="1"/>
    <row r="53" spans="1:9" ht="16.5" customHeight="1"/>
    <row r="54" spans="1:9" ht="17.25" customHeight="1"/>
    <row r="55" spans="1:9" ht="17.25" customHeight="1"/>
    <row r="56" spans="1:9" ht="17.25" customHeight="1"/>
    <row r="57" spans="1:9" ht="17.25" customHeight="1"/>
  </sheetData>
  <mergeCells count="99">
    <mergeCell ref="H2:I2"/>
    <mergeCell ref="C2:G2"/>
    <mergeCell ref="N2:P2"/>
    <mergeCell ref="Q2:R2"/>
    <mergeCell ref="A25:A30"/>
    <mergeCell ref="B19:B21"/>
    <mergeCell ref="B22:B24"/>
    <mergeCell ref="B28:B30"/>
    <mergeCell ref="B25:B27"/>
    <mergeCell ref="C25:D25"/>
    <mergeCell ref="C26:D26"/>
    <mergeCell ref="C27:D27"/>
    <mergeCell ref="K19:K21"/>
    <mergeCell ref="C22:D22"/>
    <mergeCell ref="C23:D23"/>
    <mergeCell ref="L12:M12"/>
    <mergeCell ref="A19:A24"/>
    <mergeCell ref="C21:D21"/>
    <mergeCell ref="L21:M21"/>
    <mergeCell ref="C19:D19"/>
    <mergeCell ref="C20:D20"/>
    <mergeCell ref="B16:B18"/>
    <mergeCell ref="C16:D16"/>
    <mergeCell ref="C17:D17"/>
    <mergeCell ref="C18:D18"/>
    <mergeCell ref="A16:A18"/>
    <mergeCell ref="L8:M8"/>
    <mergeCell ref="L7:M7"/>
    <mergeCell ref="L9:M9"/>
    <mergeCell ref="L10:M10"/>
    <mergeCell ref="L11:M11"/>
    <mergeCell ref="K7:K9"/>
    <mergeCell ref="K10:K12"/>
    <mergeCell ref="C24:D24"/>
    <mergeCell ref="C40:D40"/>
    <mergeCell ref="C37:D37"/>
    <mergeCell ref="C38:D38"/>
    <mergeCell ref="C39:D39"/>
    <mergeCell ref="C28:D28"/>
    <mergeCell ref="C29:D29"/>
    <mergeCell ref="C30:D30"/>
    <mergeCell ref="C34:D34"/>
    <mergeCell ref="C35:D35"/>
    <mergeCell ref="C36:D36"/>
    <mergeCell ref="C31:D31"/>
    <mergeCell ref="C32:D32"/>
    <mergeCell ref="K13:K15"/>
    <mergeCell ref="K4:K6"/>
    <mergeCell ref="L2:M2"/>
    <mergeCell ref="L3:M3"/>
    <mergeCell ref="L4:M4"/>
    <mergeCell ref="L5:M5"/>
    <mergeCell ref="L6:M6"/>
    <mergeCell ref="C3:D3"/>
    <mergeCell ref="C4:D4"/>
    <mergeCell ref="C5:D5"/>
    <mergeCell ref="C6:D6"/>
    <mergeCell ref="C13:D13"/>
    <mergeCell ref="C7:D7"/>
    <mergeCell ref="C8:D8"/>
    <mergeCell ref="C9:D9"/>
    <mergeCell ref="A4:A15"/>
    <mergeCell ref="B10:B12"/>
    <mergeCell ref="C10:D10"/>
    <mergeCell ref="C11:D11"/>
    <mergeCell ref="C12:D12"/>
    <mergeCell ref="B4:B6"/>
    <mergeCell ref="C14:D14"/>
    <mergeCell ref="B13:B15"/>
    <mergeCell ref="B7:B9"/>
    <mergeCell ref="C15:D15"/>
    <mergeCell ref="C51:D51"/>
    <mergeCell ref="C33:D33"/>
    <mergeCell ref="A31:A36"/>
    <mergeCell ref="C48:D48"/>
    <mergeCell ref="C47:D47"/>
    <mergeCell ref="C46:D46"/>
    <mergeCell ref="C41:D41"/>
    <mergeCell ref="C42:D42"/>
    <mergeCell ref="A37:A42"/>
    <mergeCell ref="B40:B42"/>
    <mergeCell ref="B34:B36"/>
    <mergeCell ref="B37:B39"/>
    <mergeCell ref="B31:B33"/>
    <mergeCell ref="A43:A45"/>
    <mergeCell ref="B43:B45"/>
    <mergeCell ref="L13:M13"/>
    <mergeCell ref="L14:M14"/>
    <mergeCell ref="L15:M15"/>
    <mergeCell ref="C49:D49"/>
    <mergeCell ref="C50:D50"/>
    <mergeCell ref="L19:M19"/>
    <mergeCell ref="L20:M20"/>
    <mergeCell ref="C43:D43"/>
    <mergeCell ref="C44:D44"/>
    <mergeCell ref="C45:D45"/>
    <mergeCell ref="L16:M16"/>
    <mergeCell ref="L17:M17"/>
    <mergeCell ref="L18:M18"/>
  </mergeCells>
  <pageMargins left="0.7" right="0.7" top="0.75" bottom="0.75" header="0.3" footer="0.3"/>
  <pageSetup paperSize="9" orientation="portrait" horizontalDpi="4294967294" verticalDpi="0" r:id="rId1"/>
  <ignoredErrors>
    <ignoredError sqref="O5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4" tint="0.59999389629810485"/>
  </sheetPr>
  <dimension ref="A1:K61"/>
  <sheetViews>
    <sheetView showGridLines="0" rightToLeft="1" zoomScaleNormal="100" workbookViewId="0">
      <selection activeCell="J13" sqref="J13"/>
    </sheetView>
  </sheetViews>
  <sheetFormatPr defaultRowHeight="15"/>
  <cols>
    <col min="1" max="1" width="5.125" customWidth="1"/>
    <col min="2" max="2" width="29.75" style="26" customWidth="1"/>
    <col min="3" max="3" width="12.875" style="26" customWidth="1"/>
    <col min="4" max="5" width="12.875" customWidth="1"/>
    <col min="6" max="6" width="14.625" customWidth="1"/>
    <col min="7" max="7" width="20.625" bestFit="1" customWidth="1"/>
    <col min="8" max="8" width="15.375" customWidth="1"/>
    <col min="9" max="9" width="24.375" bestFit="1" customWidth="1"/>
    <col min="10" max="10" width="11.625" bestFit="1" customWidth="1"/>
    <col min="11" max="11" width="12.875" bestFit="1" customWidth="1"/>
  </cols>
  <sheetData>
    <row r="1" spans="1:11" ht="21.75" customHeight="1">
      <c r="A1" s="261" t="s">
        <v>72</v>
      </c>
      <c r="B1" s="261" t="s">
        <v>4</v>
      </c>
      <c r="C1" s="875" t="s">
        <v>47</v>
      </c>
      <c r="D1" s="875"/>
      <c r="E1" s="875"/>
      <c r="F1" s="876" t="s">
        <v>68</v>
      </c>
      <c r="G1" s="876"/>
    </row>
    <row r="2" spans="1:11" ht="18.75" customHeight="1" thickBot="1">
      <c r="A2" s="29"/>
      <c r="B2" s="267" t="s">
        <v>4</v>
      </c>
      <c r="C2" s="324" t="s">
        <v>978</v>
      </c>
      <c r="D2" s="497" t="s">
        <v>903</v>
      </c>
      <c r="E2" s="267" t="s">
        <v>979</v>
      </c>
      <c r="F2" s="274" t="s">
        <v>48</v>
      </c>
      <c r="G2" s="272" t="s">
        <v>785</v>
      </c>
      <c r="I2" s="84"/>
      <c r="J2" s="83" t="s">
        <v>978</v>
      </c>
      <c r="K2" s="83" t="s">
        <v>903</v>
      </c>
    </row>
    <row r="3" spans="1:11" ht="15.75" thickTop="1">
      <c r="A3" s="266">
        <v>1</v>
      </c>
      <c r="B3" s="760" t="s">
        <v>82</v>
      </c>
      <c r="C3" s="154">
        <v>24395.070213755</v>
      </c>
      <c r="D3" s="151">
        <v>24626.676568236999</v>
      </c>
      <c r="E3" s="154">
        <v>47318.235164947997</v>
      </c>
      <c r="F3" s="155">
        <f>Table8[[#This Row],[بهمن‌ماه 1396]]/Table8[[#This Row],[دی‌ماه 1396]]-1</f>
        <v>-9.4046938830845139E-3</v>
      </c>
      <c r="G3" s="155">
        <f>(Table8[[#This Row],[دی‌ماه 1396]]-Table8[[#This Row],[بهمن‌ماه 1395]])/Table8[[#This Row],[بهمن‌ماه 1395]]</f>
        <v>-0.47955209059699377</v>
      </c>
      <c r="I3" s="266" t="s">
        <v>35</v>
      </c>
      <c r="J3" s="151">
        <v>3279.278605259</v>
      </c>
      <c r="K3" s="151">
        <v>3002.4440718609999</v>
      </c>
    </row>
    <row r="4" spans="1:11">
      <c r="A4" s="266">
        <v>2</v>
      </c>
      <c r="B4" s="450" t="s">
        <v>57</v>
      </c>
      <c r="C4" s="154">
        <v>3380.7024980050001</v>
      </c>
      <c r="D4" s="151">
        <v>3807.5981084049999</v>
      </c>
      <c r="E4" s="154">
        <v>2137.8959000979999</v>
      </c>
      <c r="F4" s="155">
        <f>Table8[[#This Row],[بهمن‌ماه 1396]]/Table8[[#This Row],[دی‌ماه 1396]]-1</f>
        <v>-0.11211677237092288</v>
      </c>
      <c r="G4" s="155">
        <f>(Table8[[#This Row],[دی‌ماه 1396]]-Table8[[#This Row],[بهمن‌ماه 1395]])/Table8[[#This Row],[بهمن‌ماه 1395]]</f>
        <v>0.78100257745499302</v>
      </c>
      <c r="I4" s="208" t="s">
        <v>29</v>
      </c>
      <c r="J4" s="151">
        <v>2009.7151853400001</v>
      </c>
      <c r="K4" s="151">
        <v>2528.6694175739999</v>
      </c>
    </row>
    <row r="5" spans="1:11" ht="19.5" customHeight="1">
      <c r="A5" s="266">
        <v>3</v>
      </c>
      <c r="B5" s="450" t="s">
        <v>35</v>
      </c>
      <c r="C5" s="154">
        <v>3279.278605259</v>
      </c>
      <c r="D5" s="151">
        <v>3002.4440718609999</v>
      </c>
      <c r="E5" s="154">
        <v>4259.6071212509996</v>
      </c>
      <c r="F5" s="155">
        <f>Table8[[#This Row],[بهمن‌ماه 1396]]/Table8[[#This Row],[دی‌ماه 1396]]-1</f>
        <v>9.2203060830508665E-2</v>
      </c>
      <c r="G5" s="155">
        <f>(Table8[[#This Row],[دی‌ماه 1396]]-Table8[[#This Row],[بهمن‌ماه 1395]])/Table8[[#This Row],[بهمن‌ماه 1395]]</f>
        <v>-0.295135915967007</v>
      </c>
      <c r="I5" s="266" t="s">
        <v>88</v>
      </c>
      <c r="J5" s="151">
        <v>1268.671015489</v>
      </c>
      <c r="K5" s="151">
        <v>582.20482294600004</v>
      </c>
    </row>
    <row r="6" spans="1:11" ht="19.5" customHeight="1">
      <c r="A6" s="266">
        <v>4</v>
      </c>
      <c r="B6" s="450" t="s">
        <v>29</v>
      </c>
      <c r="C6" s="154">
        <v>2009.7151853400001</v>
      </c>
      <c r="D6" s="151">
        <v>2528.6694175739999</v>
      </c>
      <c r="E6" s="154">
        <v>868.795172041</v>
      </c>
      <c r="F6" s="155">
        <f>Table8[[#This Row],[بهمن‌ماه 1396]]/Table8[[#This Row],[دی‌ماه 1396]]-1</f>
        <v>-0.20522818389280928</v>
      </c>
      <c r="G6" s="155">
        <f>(Table8[[#This Row],[دی‌ماه 1396]]-Table8[[#This Row],[بهمن‌ماه 1395]])/Table8[[#This Row],[بهمن‌ماه 1395]]</f>
        <v>1.9105472716124479</v>
      </c>
      <c r="I6" s="266" t="s">
        <v>10</v>
      </c>
      <c r="J6" s="151">
        <v>903.11672167799998</v>
      </c>
      <c r="K6" s="151">
        <v>563.25035275300002</v>
      </c>
    </row>
    <row r="7" spans="1:11">
      <c r="A7" s="266">
        <v>5</v>
      </c>
      <c r="B7" s="450" t="s">
        <v>88</v>
      </c>
      <c r="C7" s="154">
        <v>1268.671015489</v>
      </c>
      <c r="D7" s="151">
        <v>582.20482294600004</v>
      </c>
      <c r="E7" s="154">
        <v>6.0153089810000004</v>
      </c>
      <c r="F7" s="155">
        <f>Table8[[#This Row],[بهمن‌ماه 1396]]/Table8[[#This Row],[دی‌ماه 1396]]-1</f>
        <v>1.1790802231239335</v>
      </c>
      <c r="G7" s="155">
        <f>(Table8[[#This Row],[دی‌ماه 1396]]-Table8[[#This Row],[بهمن‌ماه 1395]])/Table8[[#This Row],[بهمن‌ماه 1395]]</f>
        <v>95.787184961729565</v>
      </c>
      <c r="I7" s="266" t="s">
        <v>89</v>
      </c>
      <c r="J7" s="151">
        <v>891.32689121999999</v>
      </c>
      <c r="K7" s="151">
        <v>925.41125460800004</v>
      </c>
    </row>
    <row r="8" spans="1:11">
      <c r="A8" s="266">
        <v>6</v>
      </c>
      <c r="B8" s="450" t="s">
        <v>83</v>
      </c>
      <c r="C8" s="766">
        <v>1204.3946948800001</v>
      </c>
      <c r="D8" s="151">
        <v>1117.6849264699999</v>
      </c>
      <c r="E8" s="154">
        <v>1060.9542780229999</v>
      </c>
      <c r="F8" s="155">
        <f>Table8[[#This Row],[بهمن‌ماه 1396]]/Table8[[#This Row],[دی‌ماه 1396]]-1</f>
        <v>7.7579795840905463E-2</v>
      </c>
      <c r="G8" s="155">
        <f>(Table8[[#This Row],[دی‌ماه 1396]]-Table8[[#This Row],[بهمن‌ماه 1395]])/Table8[[#This Row],[بهمن‌ماه 1395]]</f>
        <v>5.3471341434913548E-2</v>
      </c>
      <c r="I8" s="266" t="s">
        <v>24</v>
      </c>
      <c r="J8" s="151">
        <v>775.77235863800001</v>
      </c>
      <c r="K8" s="151">
        <v>383.59579354300001</v>
      </c>
    </row>
    <row r="9" spans="1:11">
      <c r="A9" s="266">
        <v>7</v>
      </c>
      <c r="B9" s="450" t="s">
        <v>10</v>
      </c>
      <c r="C9" s="154">
        <v>903.11672167799998</v>
      </c>
      <c r="D9" s="151">
        <v>563.25035275300002</v>
      </c>
      <c r="E9" s="154">
        <v>946.62381659899995</v>
      </c>
      <c r="F9" s="155">
        <f>Table8[[#This Row],[بهمن‌ماه 1396]]/Table8[[#This Row],[دی‌ماه 1396]]-1</f>
        <v>0.60340196373394939</v>
      </c>
      <c r="G9" s="155">
        <f>(Table8[[#This Row],[دی‌ماه 1396]]-Table8[[#This Row],[بهمن‌ماه 1395]])/Table8[[#This Row],[بهمن‌ماه 1395]]</f>
        <v>-0.40499030039553829</v>
      </c>
      <c r="I9" s="266" t="s">
        <v>13</v>
      </c>
      <c r="J9" s="151">
        <v>630.57913803700001</v>
      </c>
      <c r="K9" s="151">
        <v>518.84446313399997</v>
      </c>
    </row>
    <row r="10" spans="1:11">
      <c r="A10" s="266">
        <v>8</v>
      </c>
      <c r="B10" s="450" t="s">
        <v>89</v>
      </c>
      <c r="C10" s="154">
        <v>891.32689121999999</v>
      </c>
      <c r="D10" s="151">
        <v>925.41125460800004</v>
      </c>
      <c r="E10" s="154">
        <v>244.032170393</v>
      </c>
      <c r="F10" s="155">
        <f>Table8[[#This Row],[بهمن‌ماه 1396]]/Table8[[#This Row],[دی‌ماه 1396]]-1</f>
        <v>-3.6831585112327203E-2</v>
      </c>
      <c r="G10" s="155">
        <f>(Table8[[#This Row],[دی‌ماه 1396]]-Table8[[#This Row],[بهمن‌ماه 1395]])/Table8[[#This Row],[بهمن‌ماه 1395]]</f>
        <v>2.7921690944176647</v>
      </c>
      <c r="I10" s="266" t="s">
        <v>20</v>
      </c>
      <c r="J10" s="151">
        <v>563.90002482</v>
      </c>
      <c r="K10" s="151">
        <v>409.46461130300003</v>
      </c>
    </row>
    <row r="11" spans="1:11">
      <c r="A11" s="266">
        <v>9</v>
      </c>
      <c r="B11" s="450" t="s">
        <v>24</v>
      </c>
      <c r="C11" s="154">
        <v>775.77235863800001</v>
      </c>
      <c r="D11" s="151">
        <v>383.59579354300001</v>
      </c>
      <c r="E11" s="154">
        <v>732.03046510399997</v>
      </c>
      <c r="F11" s="155">
        <f>Table8[[#This Row],[بهمن‌ماه 1396]]/Table8[[#This Row],[دی‌ماه 1396]]-1</f>
        <v>1.0223693056504755</v>
      </c>
      <c r="G11" s="155">
        <f>(Table8[[#This Row],[دی‌ماه 1396]]-Table8[[#This Row],[بهمن‌ماه 1395]])/Table8[[#This Row],[بهمن‌ماه 1395]]</f>
        <v>-0.47598383970467356</v>
      </c>
      <c r="I11" s="266" t="s">
        <v>14</v>
      </c>
      <c r="J11" s="151">
        <v>563.23715868600004</v>
      </c>
      <c r="K11" s="151">
        <v>582.63379662299997</v>
      </c>
    </row>
    <row r="12" spans="1:11">
      <c r="A12" s="266">
        <v>10</v>
      </c>
      <c r="B12" s="450" t="s">
        <v>13</v>
      </c>
      <c r="C12" s="154">
        <v>630.57913803700001</v>
      </c>
      <c r="D12" s="151">
        <v>518.84446313399997</v>
      </c>
      <c r="E12" s="154">
        <v>90.399191055000003</v>
      </c>
      <c r="F12" s="155">
        <f>Table8[[#This Row],[بهمن‌ماه 1396]]/Table8[[#This Row],[دی‌ماه 1396]]-1</f>
        <v>0.21535292913811577</v>
      </c>
      <c r="G12" s="155">
        <f>(Table8[[#This Row],[دی‌ماه 1396]]-Table8[[#This Row],[بهمن‌ماه 1395]])/Table8[[#This Row],[بهمن‌ماه 1395]]</f>
        <v>4.7394812617109423</v>
      </c>
      <c r="H12" s="65"/>
      <c r="I12" s="266" t="s">
        <v>59</v>
      </c>
      <c r="J12" s="151">
        <v>420.46770586399998</v>
      </c>
      <c r="K12" s="151">
        <v>176.14241918900001</v>
      </c>
    </row>
    <row r="13" spans="1:11">
      <c r="A13" s="266">
        <v>11</v>
      </c>
      <c r="B13" s="450" t="s">
        <v>20</v>
      </c>
      <c r="C13" s="154">
        <v>563.90002482</v>
      </c>
      <c r="D13" s="151">
        <v>409.46461130300003</v>
      </c>
      <c r="E13" s="154">
        <v>10.210948752</v>
      </c>
      <c r="F13" s="155">
        <f>Table8[[#This Row],[بهمن‌ماه 1396]]/Table8[[#This Row],[دی‌ماه 1396]]-1</f>
        <v>0.37716425120489649</v>
      </c>
      <c r="G13" s="155">
        <f>(Table8[[#This Row],[دی‌ماه 1396]]-Table8[[#This Row],[بهمن‌ماه 1395]])/Table8[[#This Row],[بهمن‌ماه 1395]]</f>
        <v>39.100545135220557</v>
      </c>
      <c r="I13" s="429" t="s">
        <v>155</v>
      </c>
      <c r="J13" s="151">
        <f>SUM(C3:C46)-C61-C8-C4-C3</f>
        <v>3185.9944949019919</v>
      </c>
      <c r="K13" s="151">
        <f>SUM(D3:D46)-D61-D8-D4-D3</f>
        <v>3498.6602750349957</v>
      </c>
    </row>
    <row r="14" spans="1:11">
      <c r="A14" s="266">
        <v>12</v>
      </c>
      <c r="B14" s="450" t="s">
        <v>14</v>
      </c>
      <c r="C14" s="154">
        <v>563.23715868600004</v>
      </c>
      <c r="D14" s="151">
        <v>582.63379662299997</v>
      </c>
      <c r="E14" s="154">
        <v>782.39160159200003</v>
      </c>
      <c r="F14" s="155">
        <f>Table8[[#This Row],[بهمن‌ماه 1396]]/Table8[[#This Row],[دی‌ماه 1396]]-1</f>
        <v>-3.329130244318923E-2</v>
      </c>
      <c r="G14" s="155">
        <f>(Table8[[#This Row],[دی‌ماه 1396]]-Table8[[#This Row],[بهمن‌ماه 1395]])/Table8[[#This Row],[بهمن‌ماه 1395]]</f>
        <v>-0.25531690851810723</v>
      </c>
    </row>
    <row r="15" spans="1:11">
      <c r="A15" s="266">
        <v>13</v>
      </c>
      <c r="B15" s="450" t="s">
        <v>59</v>
      </c>
      <c r="C15" s="771">
        <v>420.46770586399998</v>
      </c>
      <c r="D15" s="151">
        <v>176.14241918900001</v>
      </c>
      <c r="E15" s="154">
        <v>2146.1690822689998</v>
      </c>
      <c r="F15" s="155">
        <f>Table8[[#This Row],[بهمن‌ماه 1396]]/Table8[[#This Row],[دی‌ماه 1396]]-1</f>
        <v>1.3870894234332054</v>
      </c>
      <c r="G15" s="155">
        <f>(Table8[[#This Row],[دی‌ماه 1396]]-Table8[[#This Row],[بهمن‌ماه 1395]])/Table8[[#This Row],[بهمن‌ماه 1395]]</f>
        <v>-0.91792705400323049</v>
      </c>
    </row>
    <row r="16" spans="1:11">
      <c r="A16" s="266">
        <v>14</v>
      </c>
      <c r="B16" s="450" t="s">
        <v>28</v>
      </c>
      <c r="C16" s="154">
        <v>311.839756679</v>
      </c>
      <c r="D16" s="151">
        <v>481.47785500399999</v>
      </c>
      <c r="E16" s="154">
        <v>291.03230215100001</v>
      </c>
      <c r="F16" s="155">
        <f>Table8[[#This Row],[بهمن‌ماه 1396]]/Table8[[#This Row],[دی‌ماه 1396]]-1</f>
        <v>-0.3523279348405145</v>
      </c>
      <c r="G16" s="155">
        <f>(Table8[[#This Row],[دی‌ماه 1396]]-Table8[[#This Row],[بهمن‌ماه 1395]])/Table8[[#This Row],[بهمن‌ماه 1395]]</f>
        <v>0.65437943295445145</v>
      </c>
    </row>
    <row r="17" spans="1:7">
      <c r="A17" s="266">
        <v>15</v>
      </c>
      <c r="B17" s="450" t="s">
        <v>36</v>
      </c>
      <c r="C17" s="154">
        <v>305.97910671300002</v>
      </c>
      <c r="D17" s="151">
        <v>338.63964701800001</v>
      </c>
      <c r="E17" s="154">
        <v>1523.233355631</v>
      </c>
      <c r="F17" s="155">
        <f>Table8[[#This Row],[بهمن‌ماه 1396]]/Table8[[#This Row],[دی‌ماه 1396]]-1</f>
        <v>-9.6446297982539342E-2</v>
      </c>
      <c r="G17" s="155">
        <f>(Table8[[#This Row],[دی‌ماه 1396]]-Table8[[#This Row],[بهمن‌ماه 1395]])/Table8[[#This Row],[بهمن‌ماه 1395]]</f>
        <v>-0.77768367153585705</v>
      </c>
    </row>
    <row r="18" spans="1:7">
      <c r="A18" s="266">
        <v>16</v>
      </c>
      <c r="B18" s="450" t="s">
        <v>19</v>
      </c>
      <c r="C18" s="154">
        <v>289.09717287799998</v>
      </c>
      <c r="D18" s="151">
        <v>89.331345022999997</v>
      </c>
      <c r="E18" s="154">
        <v>146.06496225800001</v>
      </c>
      <c r="F18" s="155">
        <f>Table8[[#This Row],[بهمن‌ماه 1396]]/Table8[[#This Row],[دی‌ماه 1396]]-1</f>
        <v>2.2362344124961582</v>
      </c>
      <c r="G18" s="155">
        <f>(Table8[[#This Row],[دی‌ماه 1396]]-Table8[[#This Row],[بهمن‌ماه 1395]])/Table8[[#This Row],[بهمن‌ماه 1395]]</f>
        <v>-0.38841359596416625</v>
      </c>
    </row>
    <row r="19" spans="1:7">
      <c r="A19" s="266">
        <v>17</v>
      </c>
      <c r="B19" s="450" t="s">
        <v>41</v>
      </c>
      <c r="C19" s="154">
        <v>263.73950861399999</v>
      </c>
      <c r="D19" s="151">
        <v>238.34370769099999</v>
      </c>
      <c r="E19" s="154">
        <v>145.310254993</v>
      </c>
      <c r="F19" s="155">
        <f>Table8[[#This Row],[بهمن‌ماه 1396]]/Table8[[#This Row],[دی‌ماه 1396]]-1</f>
        <v>0.10655117002679293</v>
      </c>
      <c r="G19" s="155">
        <f>(Table8[[#This Row],[دی‌ماه 1396]]-Table8[[#This Row],[بهمن‌ماه 1395]])/Table8[[#This Row],[بهمن‌ماه 1395]]</f>
        <v>0.64024010351149452</v>
      </c>
    </row>
    <row r="20" spans="1:7">
      <c r="A20" s="266">
        <v>18</v>
      </c>
      <c r="B20" s="450" t="s">
        <v>42</v>
      </c>
      <c r="C20" s="154">
        <v>233.12013029100001</v>
      </c>
      <c r="D20" s="151">
        <v>382.07197773799999</v>
      </c>
      <c r="E20" s="154">
        <v>63.906662762000003</v>
      </c>
      <c r="F20" s="155">
        <f>Table8[[#This Row],[بهمن‌ماه 1396]]/Table8[[#This Row],[دی‌ماه 1396]]-1</f>
        <v>-0.38985284481957327</v>
      </c>
      <c r="G20" s="155">
        <f>(Table8[[#This Row],[دی‌ماه 1396]]-Table8[[#This Row],[بهمن‌ماه 1395]])/Table8[[#This Row],[بهمن‌ماه 1395]]</f>
        <v>4.978593799537073</v>
      </c>
    </row>
    <row r="21" spans="1:7">
      <c r="A21" s="266">
        <v>19</v>
      </c>
      <c r="B21" s="450" t="s">
        <v>22</v>
      </c>
      <c r="C21" s="154">
        <v>229.03855810799999</v>
      </c>
      <c r="D21" s="151">
        <v>177.10101350900001</v>
      </c>
      <c r="E21" s="154">
        <v>321.45480947099998</v>
      </c>
      <c r="F21" s="155">
        <f>Table8[[#This Row],[بهمن‌ماه 1396]]/Table8[[#This Row],[دی‌ماه 1396]]-1</f>
        <v>0.2932650896227682</v>
      </c>
      <c r="G21" s="155">
        <f>(Table8[[#This Row],[دی‌ماه 1396]]-Table8[[#This Row],[بهمن‌ماه 1395]])/Table8[[#This Row],[بهمن‌ماه 1395]]</f>
        <v>-0.4490640416908207</v>
      </c>
    </row>
    <row r="22" spans="1:7">
      <c r="A22" s="266">
        <v>20</v>
      </c>
      <c r="B22" s="450" t="s">
        <v>32</v>
      </c>
      <c r="C22" s="154">
        <v>217.38728927299999</v>
      </c>
      <c r="D22" s="151">
        <v>115.75295574800001</v>
      </c>
      <c r="E22" s="154">
        <v>5.4172962299999998</v>
      </c>
      <c r="F22" s="155">
        <f>Table8[[#This Row],[بهمن‌ماه 1396]]/Table8[[#This Row],[دی‌ماه 1396]]-1</f>
        <v>0.87802797663554299</v>
      </c>
      <c r="G22" s="155">
        <f>(Table8[[#This Row],[دی‌ماه 1396]]-Table8[[#This Row],[بهمن‌ماه 1395]])/Table8[[#This Row],[بهمن‌ماه 1395]]</f>
        <v>20.367292987778889</v>
      </c>
    </row>
    <row r="23" spans="1:7">
      <c r="A23" s="266">
        <v>21</v>
      </c>
      <c r="B23" s="450" t="s">
        <v>37</v>
      </c>
      <c r="C23" s="154">
        <v>216.21828014600001</v>
      </c>
      <c r="D23" s="151">
        <v>383.45252771999998</v>
      </c>
      <c r="E23" s="154">
        <v>121.847398403</v>
      </c>
      <c r="F23" s="155">
        <f>Table8[[#This Row],[بهمن‌ماه 1396]]/Table8[[#This Row],[دی‌ماه 1396]]-1</f>
        <v>-0.43612764419202299</v>
      </c>
      <c r="G23" s="155">
        <f>(Table8[[#This Row],[دی‌ماه 1396]]-Table8[[#This Row],[بهمن‌ماه 1395]])/Table8[[#This Row],[بهمن‌ماه 1395]]</f>
        <v>2.1469898639260485</v>
      </c>
    </row>
    <row r="24" spans="1:7">
      <c r="A24" s="266">
        <v>22</v>
      </c>
      <c r="B24" s="450" t="s">
        <v>81</v>
      </c>
      <c r="C24" s="154">
        <v>163.267720432</v>
      </c>
      <c r="D24" s="151">
        <v>226.44868690199999</v>
      </c>
      <c r="E24" s="154">
        <v>412.89752823100002</v>
      </c>
      <c r="F24" s="155">
        <f>Table8[[#This Row],[بهمن‌ماه 1396]]/Table8[[#This Row],[دی‌ماه 1396]]-1</f>
        <v>-0.2790078729727532</v>
      </c>
      <c r="G24" s="155">
        <f>(Table8[[#This Row],[دی‌ماه 1396]]-Table8[[#This Row],[بهمن‌ماه 1395]])/Table8[[#This Row],[بهمن‌ماه 1395]]</f>
        <v>-0.45156201861467476</v>
      </c>
    </row>
    <row r="25" spans="1:7">
      <c r="A25" s="266">
        <v>23</v>
      </c>
      <c r="B25" s="450" t="s">
        <v>30</v>
      </c>
      <c r="C25" s="154">
        <v>125.09018826800001</v>
      </c>
      <c r="D25" s="151">
        <v>168.964343066</v>
      </c>
      <c r="E25" s="154">
        <v>72.857830630999999</v>
      </c>
      <c r="F25" s="155">
        <f>Table8[[#This Row],[بهمن‌ماه 1396]]/Table8[[#This Row],[دی‌ماه 1396]]-1</f>
        <v>-0.25966516959653485</v>
      </c>
      <c r="G25" s="155">
        <f>(Table8[[#This Row],[دی‌ماه 1396]]-Table8[[#This Row],[بهمن‌ماه 1395]])/Table8[[#This Row],[بهمن‌ماه 1395]]</f>
        <v>1.3190965418905571</v>
      </c>
    </row>
    <row r="26" spans="1:7">
      <c r="A26" s="266">
        <v>24</v>
      </c>
      <c r="B26" s="450" t="s">
        <v>6</v>
      </c>
      <c r="C26" s="154">
        <v>112.481972541</v>
      </c>
      <c r="D26" s="151">
        <v>144.31098540599999</v>
      </c>
      <c r="E26" s="154"/>
      <c r="F26" s="155">
        <f>Table8[[#This Row],[بهمن‌ماه 1396]]/Table8[[#This Row],[دی‌ماه 1396]]-1</f>
        <v>-0.22055848884582996</v>
      </c>
      <c r="G26" s="155"/>
    </row>
    <row r="27" spans="1:7">
      <c r="A27" s="266">
        <v>25</v>
      </c>
      <c r="B27" s="450" t="s">
        <v>34</v>
      </c>
      <c r="C27" s="154">
        <v>98.326357505000004</v>
      </c>
      <c r="D27" s="151">
        <v>28.990378799999998</v>
      </c>
      <c r="E27" s="154">
        <v>3.6602424560000002</v>
      </c>
      <c r="F27" s="155">
        <f>Table8[[#This Row],[بهمن‌ماه 1396]]/Table8[[#This Row],[دی‌ماه 1396]]-1</f>
        <v>2.3916892974506427</v>
      </c>
      <c r="G27" s="155">
        <f>(Table8[[#This Row],[دی‌ماه 1396]]-Table8[[#This Row],[بهمن‌ماه 1395]])/Table8[[#This Row],[بهمن‌ماه 1395]]</f>
        <v>6.9203438429271085</v>
      </c>
    </row>
    <row r="28" spans="1:7">
      <c r="A28" s="266">
        <v>26</v>
      </c>
      <c r="B28" s="450" t="s">
        <v>27</v>
      </c>
      <c r="C28" s="154">
        <v>96.365979995000004</v>
      </c>
      <c r="D28" s="151">
        <v>124.152178572</v>
      </c>
      <c r="E28" s="154">
        <v>401.50428738699998</v>
      </c>
      <c r="F28" s="155">
        <f>Table8[[#This Row],[بهمن‌ماه 1396]]/Table8[[#This Row],[دی‌ماه 1396]]-1</f>
        <v>-0.22380757950925401</v>
      </c>
      <c r="G28" s="155">
        <f>(Table8[[#This Row],[دی‌ماه 1396]]-Table8[[#This Row],[بهمن‌ماه 1395]])/Table8[[#This Row],[بهمن‌ماه 1395]]</f>
        <v>-0.6907824337817523</v>
      </c>
    </row>
    <row r="29" spans="1:7">
      <c r="A29" s="266">
        <v>27</v>
      </c>
      <c r="B29" s="450" t="s">
        <v>15</v>
      </c>
      <c r="C29" s="154">
        <v>86.316024819999996</v>
      </c>
      <c r="D29" s="151">
        <v>77.999596252000003</v>
      </c>
      <c r="E29" s="154">
        <v>8.0877862999999994E-2</v>
      </c>
      <c r="F29" s="155">
        <f>Table8[[#This Row],[بهمن‌ماه 1396]]/Table8[[#This Row],[دی‌ماه 1396]]-1</f>
        <v>0.10662143097678856</v>
      </c>
      <c r="G29" s="155">
        <f>(Table8[[#This Row],[دی‌ماه 1396]]-Table8[[#This Row],[بهمن‌ماه 1395]])/Table8[[#This Row],[بهمن‌ماه 1395]]</f>
        <v>963.41218101917468</v>
      </c>
    </row>
    <row r="30" spans="1:7">
      <c r="A30" s="266">
        <v>28</v>
      </c>
      <c r="B30" s="450" t="s">
        <v>86</v>
      </c>
      <c r="C30" s="154">
        <v>72.981453450000004</v>
      </c>
      <c r="D30" s="151">
        <v>32.963119046999999</v>
      </c>
      <c r="E30" s="154">
        <v>1.2598062860000001</v>
      </c>
      <c r="F30" s="155">
        <f>Table8[[#This Row],[بهمن‌ماه 1396]]/Table8[[#This Row],[دی‌ماه 1396]]-1</f>
        <v>1.214033609681791</v>
      </c>
      <c r="G30" s="155">
        <f>(Table8[[#This Row],[دی‌ماه 1396]]-Table8[[#This Row],[بهمن‌ماه 1395]])/Table8[[#This Row],[بهمن‌ماه 1395]]</f>
        <v>25.165228268276792</v>
      </c>
    </row>
    <row r="31" spans="1:7">
      <c r="A31" s="266">
        <v>29</v>
      </c>
      <c r="B31" s="450" t="s">
        <v>84</v>
      </c>
      <c r="C31" s="771">
        <v>55.833822007999999</v>
      </c>
      <c r="D31" s="151">
        <v>65.762214975999996</v>
      </c>
      <c r="E31" s="154">
        <v>2.8192215300000001</v>
      </c>
      <c r="F31" s="155">
        <f>Table8[[#This Row],[بهمن‌ماه 1396]]/Table8[[#This Row],[دی‌ماه 1396]]-1</f>
        <v>-0.1509741265804897</v>
      </c>
      <c r="G31" s="155">
        <f>(Table8[[#This Row],[دی‌ماه 1396]]-Table8[[#This Row],[بهمن‌ماه 1395]])/Table8[[#This Row],[بهمن‌ماه 1395]]</f>
        <v>22.326373708560602</v>
      </c>
    </row>
    <row r="32" spans="1:7">
      <c r="A32" s="266">
        <v>30</v>
      </c>
      <c r="B32" s="450" t="s">
        <v>16</v>
      </c>
      <c r="C32" s="154">
        <v>53.756234642000003</v>
      </c>
      <c r="D32" s="151">
        <v>69.155351365000001</v>
      </c>
      <c r="E32" s="154">
        <v>20.877111576000001</v>
      </c>
      <c r="F32" s="155">
        <f>Table8[[#This Row],[بهمن‌ماه 1396]]/Table8[[#This Row],[دی‌ماه 1396]]-1</f>
        <v>-0.22267426047369632</v>
      </c>
      <c r="G32" s="155">
        <f>(Table8[[#This Row],[دی‌ماه 1396]]-Table8[[#This Row],[بهمن‌ماه 1395]])/Table8[[#This Row],[بهمن‌ماه 1395]]</f>
        <v>2.3124961330618121</v>
      </c>
    </row>
    <row r="33" spans="1:7">
      <c r="A33" s="266">
        <v>31</v>
      </c>
      <c r="B33" s="450" t="s">
        <v>18</v>
      </c>
      <c r="C33" s="154">
        <v>51.971127146000001</v>
      </c>
      <c r="D33" s="151">
        <v>66.554409547000006</v>
      </c>
      <c r="E33" s="154">
        <v>154.09979615099999</v>
      </c>
      <c r="F33" s="155">
        <f>Table8[[#This Row],[بهمن‌ماه 1396]]/Table8[[#This Row],[دی‌ماه 1396]]-1</f>
        <v>-0.2191181996844469</v>
      </c>
      <c r="G33" s="155">
        <f>(Table8[[#This Row],[دی‌ماه 1396]]-Table8[[#This Row],[بهمن‌ماه 1395]])/Table8[[#This Row],[بهمن‌ماه 1395]]</f>
        <v>-0.56810838684183351</v>
      </c>
    </row>
    <row r="34" spans="1:7">
      <c r="A34" s="266">
        <v>32</v>
      </c>
      <c r="B34" s="450" t="s">
        <v>33</v>
      </c>
      <c r="C34" s="154">
        <v>37.363870564000003</v>
      </c>
      <c r="D34" s="151">
        <v>97.827501194000007</v>
      </c>
      <c r="E34" s="154">
        <v>38.539043479999997</v>
      </c>
      <c r="F34" s="155">
        <f>Table8[[#This Row],[بهمن‌ماه 1396]]/Table8[[#This Row],[دی‌ماه 1396]]-1</f>
        <v>-0.61806373353128619</v>
      </c>
      <c r="G34" s="155">
        <f>(Table8[[#This Row],[دی‌ماه 1396]]-Table8[[#This Row],[بهمن‌ماه 1395]])/Table8[[#This Row],[بهمن‌ماه 1395]]</f>
        <v>1.5383998241878529</v>
      </c>
    </row>
    <row r="35" spans="1:7">
      <c r="A35" s="266">
        <v>33</v>
      </c>
      <c r="B35" s="450" t="s">
        <v>25</v>
      </c>
      <c r="C35" s="154">
        <v>35.714081905999997</v>
      </c>
      <c r="D35" s="151">
        <v>79.465596548999997</v>
      </c>
      <c r="E35" s="154">
        <v>31.109997180000001</v>
      </c>
      <c r="F35" s="155">
        <f>Table8[[#This Row],[بهمن‌ماه 1396]]/Table8[[#This Row],[دی‌ماه 1396]]-1</f>
        <v>-0.55057177625316112</v>
      </c>
      <c r="G35" s="155">
        <f>(Table8[[#This Row],[دی‌ماه 1396]]-Table8[[#This Row],[بهمن‌ماه 1395]])/Table8[[#This Row],[بهمن‌ماه 1395]]</f>
        <v>1.5543427757070596</v>
      </c>
    </row>
    <row r="36" spans="1:7">
      <c r="A36" s="266">
        <v>34</v>
      </c>
      <c r="B36" s="450" t="s">
        <v>9</v>
      </c>
      <c r="C36" s="154">
        <v>27.382521487999998</v>
      </c>
      <c r="D36" s="151">
        <v>2.7625637200000002</v>
      </c>
      <c r="E36" s="154">
        <v>3.7355645700000002</v>
      </c>
      <c r="F36" s="155">
        <f>Table8[[#This Row],[بهمن‌ماه 1396]]/Table8[[#This Row],[دی‌ماه 1396]]-1</f>
        <v>8.911996342296133</v>
      </c>
      <c r="G36" s="155">
        <f>(Table8[[#This Row],[دی‌ماه 1396]]-Table8[[#This Row],[بهمن‌ماه 1395]])/Table8[[#This Row],[بهمن‌ماه 1395]]</f>
        <v>-0.26046955734993493</v>
      </c>
    </row>
    <row r="37" spans="1:7">
      <c r="A37" s="266">
        <v>35</v>
      </c>
      <c r="B37" s="450" t="s">
        <v>85</v>
      </c>
      <c r="C37" s="154">
        <v>27.163154622</v>
      </c>
      <c r="D37" s="151">
        <v>46.417814335000003</v>
      </c>
      <c r="E37" s="154">
        <v>32.736778415000003</v>
      </c>
      <c r="F37" s="155">
        <f>Table8[[#This Row],[بهمن‌ماه 1396]]/Table8[[#This Row],[دی‌ماه 1396]]-1</f>
        <v>-0.41481185594043768</v>
      </c>
      <c r="G37" s="155">
        <f>(Table8[[#This Row],[دی‌ماه 1396]]-Table8[[#This Row],[بهمن‌ماه 1395]])/Table8[[#This Row],[بهمن‌ماه 1395]]</f>
        <v>0.41791027041718143</v>
      </c>
    </row>
    <row r="38" spans="1:7">
      <c r="A38" s="266">
        <v>36</v>
      </c>
      <c r="B38" s="450" t="s">
        <v>87</v>
      </c>
      <c r="C38" s="154">
        <v>22.310016031</v>
      </c>
      <c r="D38" s="151">
        <v>18.015160206000001</v>
      </c>
      <c r="E38" s="154">
        <v>752.16049914500002</v>
      </c>
      <c r="F38" s="155">
        <f>Table8[[#This Row],[بهمن‌ماه 1396]]/Table8[[#This Row],[دی‌ماه 1396]]-1</f>
        <v>0.23840231093640707</v>
      </c>
      <c r="G38" s="155">
        <f>(Table8[[#This Row],[دی‌ماه 1396]]-Table8[[#This Row],[بهمن‌ماه 1395]])/Table8[[#This Row],[بهمن‌ماه 1395]]</f>
        <v>-0.97604878184047383</v>
      </c>
    </row>
    <row r="39" spans="1:7">
      <c r="A39" s="266">
        <v>37</v>
      </c>
      <c r="B39" s="450" t="s">
        <v>21</v>
      </c>
      <c r="C39" s="154">
        <v>17.103469857</v>
      </c>
      <c r="D39" s="151">
        <v>1.0356661149999999</v>
      </c>
      <c r="E39" s="154">
        <v>831.422802606</v>
      </c>
      <c r="F39" s="155">
        <f>Table8[[#This Row],[بهمن‌ماه 1396]]/Table8[[#This Row],[دی‌ماه 1396]]-1</f>
        <v>15.514463116329726</v>
      </c>
      <c r="G39" s="155">
        <f>(Table8[[#This Row],[دی‌ماه 1396]]-Table8[[#This Row],[بهمن‌ماه 1395]])/Table8[[#This Row],[بهمن‌ماه 1395]]</f>
        <v>-0.99875434482701964</v>
      </c>
    </row>
    <row r="40" spans="1:7">
      <c r="A40" s="266">
        <v>38</v>
      </c>
      <c r="B40" s="450" t="s">
        <v>12</v>
      </c>
      <c r="C40" s="154">
        <v>14.87125121</v>
      </c>
      <c r="D40" s="151">
        <v>10.645658901999999</v>
      </c>
      <c r="E40" s="154">
        <v>291.54139133299998</v>
      </c>
      <c r="F40" s="155">
        <f>Table8[[#This Row],[بهمن‌ماه 1396]]/Table8[[#This Row],[دی‌ماه 1396]]-1</f>
        <v>0.39693102577296924</v>
      </c>
      <c r="G40" s="155">
        <f>(Table8[[#This Row],[دی‌ماه 1396]]-Table8[[#This Row],[بهمن‌ماه 1395]])/Table8[[#This Row],[بهمن‌ماه 1395]]</f>
        <v>-0.96348491425754201</v>
      </c>
    </row>
    <row r="41" spans="1:7">
      <c r="A41" s="266">
        <v>39</v>
      </c>
      <c r="B41" s="450" t="s">
        <v>40</v>
      </c>
      <c r="C41" s="154">
        <v>10.070410284999999</v>
      </c>
      <c r="D41" s="151">
        <v>8.1729432000000005E-2</v>
      </c>
      <c r="E41" s="154"/>
      <c r="F41" s="155">
        <f>Table8[[#This Row],[بهمن‌ماه 1396]]/Table8[[#This Row],[دی‌ماه 1396]]-1</f>
        <v>122.21644771739021</v>
      </c>
      <c r="G41" s="155"/>
    </row>
    <row r="42" spans="1:7">
      <c r="A42" s="266">
        <v>40</v>
      </c>
      <c r="B42" s="450" t="s">
        <v>23</v>
      </c>
      <c r="C42" s="154">
        <v>8.9621558199999996</v>
      </c>
      <c r="D42" s="151">
        <v>15.539835756</v>
      </c>
      <c r="E42" s="154">
        <v>12.060751484000001</v>
      </c>
      <c r="F42" s="155">
        <f>Table8[[#This Row],[بهمن‌ماه 1396]]/Table8[[#This Row],[دی‌ماه 1396]]-1</f>
        <v>-0.42327860083465352</v>
      </c>
      <c r="G42" s="155">
        <f>(Table8[[#This Row],[دی‌ماه 1396]]-Table8[[#This Row],[بهمن‌ماه 1395]])/Table8[[#This Row],[بهمن‌ماه 1395]]</f>
        <v>0.28846330816246502</v>
      </c>
    </row>
    <row r="43" spans="1:7">
      <c r="A43" s="266">
        <v>41</v>
      </c>
      <c r="B43" s="450" t="s">
        <v>40</v>
      </c>
      <c r="C43" s="154">
        <v>1.231945536</v>
      </c>
      <c r="D43" s="151">
        <v>10.070410284999999</v>
      </c>
      <c r="E43" s="154"/>
      <c r="F43" s="155">
        <f>Table8[[#This Row],[بهمن‌ماه 1396]]/Table8[[#This Row],[دی‌ماه 1396]]-1</f>
        <v>-0.8776667979620455</v>
      </c>
      <c r="G43" s="155"/>
    </row>
    <row r="44" spans="1:7">
      <c r="A44" s="496">
        <v>42</v>
      </c>
      <c r="B44" s="504" t="s">
        <v>31</v>
      </c>
      <c r="C44" s="766">
        <v>1.0109340739999999</v>
      </c>
      <c r="D44" s="153">
        <v>5.3260451570000003</v>
      </c>
      <c r="E44" s="154">
        <v>1.2E-2</v>
      </c>
      <c r="F44" s="155">
        <f>Table8[[#This Row],[بهمن‌ماه 1396]]/Table8[[#This Row],[دی‌ماه 1396]]-1</f>
        <v>-0.81019048014053485</v>
      </c>
      <c r="G44" s="155" t="s">
        <v>154</v>
      </c>
    </row>
    <row r="45" spans="1:7">
      <c r="A45" s="266">
        <v>43</v>
      </c>
      <c r="B45" s="450"/>
      <c r="C45" s="151"/>
      <c r="D45" s="151"/>
      <c r="E45" s="151"/>
      <c r="F45" s="155"/>
      <c r="G45" s="155"/>
    </row>
    <row r="46" spans="1:7">
      <c r="B46" s="504"/>
      <c r="C46" s="151"/>
      <c r="D46" s="151"/>
      <c r="E46" s="151"/>
      <c r="F46" s="507"/>
      <c r="G46" s="155"/>
    </row>
    <row r="47" spans="1:7">
      <c r="B47"/>
      <c r="C47"/>
    </row>
    <row r="48" spans="1:7">
      <c r="B48"/>
      <c r="C48"/>
    </row>
    <row r="49" spans="1:8" ht="18.75">
      <c r="A49" s="192" t="s">
        <v>72</v>
      </c>
      <c r="B49" s="309" t="s">
        <v>467</v>
      </c>
      <c r="C49" s="848" t="s">
        <v>47</v>
      </c>
      <c r="D49" s="848"/>
      <c r="E49" s="848"/>
      <c r="F49" s="846" t="s">
        <v>68</v>
      </c>
      <c r="G49" s="847"/>
      <c r="H49" s="310" t="s">
        <v>721</v>
      </c>
    </row>
    <row r="50" spans="1:8" ht="18.75">
      <c r="A50" s="202"/>
      <c r="B50" s="405"/>
      <c r="C50" s="344" t="s">
        <v>978</v>
      </c>
      <c r="D50" s="344" t="s">
        <v>903</v>
      </c>
      <c r="E50" s="344" t="s">
        <v>979</v>
      </c>
      <c r="F50" s="400" t="s">
        <v>48</v>
      </c>
      <c r="G50" s="686" t="s">
        <v>785</v>
      </c>
      <c r="H50" s="380" t="s">
        <v>978</v>
      </c>
    </row>
    <row r="51" spans="1:8" ht="17.25" customHeight="1">
      <c r="A51" s="348">
        <v>1</v>
      </c>
      <c r="B51" s="111" t="s">
        <v>35</v>
      </c>
      <c r="C51" s="325">
        <v>3279.278605259</v>
      </c>
      <c r="D51" s="325">
        <v>3002.4440718609999</v>
      </c>
      <c r="E51" s="325">
        <v>4259.6071212509996</v>
      </c>
      <c r="F51" s="157">
        <v>9.2203060830508665E-2</v>
      </c>
      <c r="G51" s="318">
        <v>-0.295135915967007</v>
      </c>
      <c r="H51" s="346">
        <v>9.5891284605919402E-3</v>
      </c>
    </row>
    <row r="52" spans="1:8" ht="17.25" customHeight="1">
      <c r="A52" s="348">
        <v>2</v>
      </c>
      <c r="B52" s="111" t="s">
        <v>29</v>
      </c>
      <c r="C52" s="325">
        <v>2009.7151853400001</v>
      </c>
      <c r="D52" s="325">
        <v>2528.6694175739999</v>
      </c>
      <c r="E52" s="325">
        <v>868.795172041</v>
      </c>
      <c r="F52" s="157">
        <v>-0.20522818389280928</v>
      </c>
      <c r="G52" s="635">
        <v>1.9105472716124479</v>
      </c>
      <c r="H52" s="346">
        <v>1.3211095119512125E-2</v>
      </c>
    </row>
    <row r="53" spans="1:8" ht="17.25" customHeight="1">
      <c r="A53" s="348">
        <v>3</v>
      </c>
      <c r="B53" s="111" t="s">
        <v>88</v>
      </c>
      <c r="C53" s="325">
        <v>1268.671015489</v>
      </c>
      <c r="D53" s="325">
        <v>582.20482294600004</v>
      </c>
      <c r="E53" s="325">
        <v>6.0153089810000004</v>
      </c>
      <c r="F53" s="157">
        <v>1.1790802231239335</v>
      </c>
      <c r="G53" s="635">
        <v>95.787184961729565</v>
      </c>
      <c r="H53" s="346">
        <v>8.5544118006365341E-2</v>
      </c>
    </row>
    <row r="54" spans="1:8" ht="17.25" customHeight="1">
      <c r="A54" s="348">
        <v>4</v>
      </c>
      <c r="B54" s="111" t="s">
        <v>10</v>
      </c>
      <c r="C54" s="602">
        <v>903.11672167799998</v>
      </c>
      <c r="D54" s="602">
        <v>563.25035275300002</v>
      </c>
      <c r="E54" s="602">
        <v>946.62381659899995</v>
      </c>
      <c r="F54" s="157">
        <v>0.60340196373394939</v>
      </c>
      <c r="G54" s="635">
        <v>-0.40499030039553829</v>
      </c>
      <c r="H54" s="346">
        <v>3.8502135121489936E-2</v>
      </c>
    </row>
    <row r="55" spans="1:8" ht="17.25" customHeight="1">
      <c r="A55" s="348">
        <v>5</v>
      </c>
      <c r="B55" s="111" t="s">
        <v>89</v>
      </c>
      <c r="C55" s="325">
        <v>891.32689121999999</v>
      </c>
      <c r="D55" s="325">
        <v>925.41125460800004</v>
      </c>
      <c r="E55" s="325">
        <v>244.032170393</v>
      </c>
      <c r="F55" s="157">
        <v>-3.6831585112327203E-2</v>
      </c>
      <c r="G55" s="635">
        <v>2.7921690944176647</v>
      </c>
      <c r="H55" s="346">
        <v>0.10836291176370821</v>
      </c>
    </row>
    <row r="56" spans="1:8" ht="17.25" customHeight="1">
      <c r="A56" s="348">
        <v>6</v>
      </c>
      <c r="B56" s="111" t="s">
        <v>24</v>
      </c>
      <c r="C56" s="325">
        <v>775.77235863800001</v>
      </c>
      <c r="D56" s="325">
        <v>383.59579354300001</v>
      </c>
      <c r="E56" s="325">
        <v>732.03046510399997</v>
      </c>
      <c r="F56" s="157">
        <v>1.0223693056504755</v>
      </c>
      <c r="G56" s="635">
        <v>-0.47598383970467356</v>
      </c>
      <c r="H56" s="346">
        <v>1.8168633877061864E-2</v>
      </c>
    </row>
    <row r="57" spans="1:8" ht="17.25" customHeight="1">
      <c r="A57" s="348">
        <v>7</v>
      </c>
      <c r="B57" s="111" t="s">
        <v>13</v>
      </c>
      <c r="C57" s="325">
        <v>630.57913803700001</v>
      </c>
      <c r="D57" s="325">
        <v>518.84446313399997</v>
      </c>
      <c r="E57" s="325">
        <v>90.399191055000003</v>
      </c>
      <c r="F57" s="157">
        <v>0.21535292913811577</v>
      </c>
      <c r="G57" s="635">
        <v>4.7394812617109423</v>
      </c>
      <c r="H57" s="346">
        <v>1.6390646059622007E-2</v>
      </c>
    </row>
    <row r="58" spans="1:8" ht="17.25" customHeight="1">
      <c r="A58" s="348">
        <v>8</v>
      </c>
      <c r="B58" s="111" t="s">
        <v>20</v>
      </c>
      <c r="C58" s="325">
        <v>563.90002482</v>
      </c>
      <c r="D58" s="325">
        <v>409.46461130300003</v>
      </c>
      <c r="E58" s="325">
        <v>10.210948752</v>
      </c>
      <c r="F58" s="157">
        <v>0.37716425120489649</v>
      </c>
      <c r="G58" s="635">
        <v>39.100545135220557</v>
      </c>
      <c r="H58" s="346">
        <v>0.41742792282219199</v>
      </c>
    </row>
    <row r="59" spans="1:8" ht="17.25" customHeight="1">
      <c r="A59" s="348">
        <v>9</v>
      </c>
      <c r="B59" s="111" t="s">
        <v>14</v>
      </c>
      <c r="C59" s="325">
        <v>563.23715868600004</v>
      </c>
      <c r="D59" s="325">
        <v>582.63379662299997</v>
      </c>
      <c r="E59" s="326">
        <v>782.39160159200003</v>
      </c>
      <c r="F59" s="157">
        <v>-3.329130244318923E-2</v>
      </c>
      <c r="G59" s="635">
        <v>-0.25531690851810723</v>
      </c>
      <c r="H59" s="346">
        <v>3.9437016900013777E-2</v>
      </c>
    </row>
    <row r="60" spans="1:8" ht="18" customHeight="1">
      <c r="A60" s="348">
        <v>10</v>
      </c>
      <c r="B60" s="111" t="s">
        <v>59</v>
      </c>
      <c r="C60" s="325">
        <v>420.46770586399998</v>
      </c>
      <c r="D60" s="325">
        <v>176.14241918900001</v>
      </c>
      <c r="E60" s="325">
        <v>2146.1690822689998</v>
      </c>
      <c r="F60" s="157">
        <v>1.3870894234332054</v>
      </c>
      <c r="G60" s="635">
        <v>-0.91792705400323049</v>
      </c>
      <c r="H60" s="346">
        <v>2.1737910408321529E-2</v>
      </c>
    </row>
    <row r="61" spans="1:8" ht="18">
      <c r="A61" s="349"/>
      <c r="B61" s="347" t="s">
        <v>43</v>
      </c>
      <c r="C61" s="332">
        <f>SUM(C51:C60)</f>
        <v>11306.064805030997</v>
      </c>
      <c r="D61" s="332">
        <f>SUM(D51:D60)</f>
        <v>9672.661003534</v>
      </c>
      <c r="E61" s="332">
        <f>SUM(E51:E60)</f>
        <v>10086.274878037</v>
      </c>
      <c r="F61" s="442">
        <f>C61/D61-1</f>
        <v>0.16886809130395641</v>
      </c>
      <c r="G61" s="449">
        <f>C61/E61-1</f>
        <v>0.1209356220947444</v>
      </c>
      <c r="H61" s="444">
        <v>8.3176089748167401E-3</v>
      </c>
    </row>
  </sheetData>
  <mergeCells count="4">
    <mergeCell ref="F49:G49"/>
    <mergeCell ref="C49:E49"/>
    <mergeCell ref="F1:G1"/>
    <mergeCell ref="C1:E1"/>
  </mergeCells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3FD56B46-F87A-40A2-9EC2-EBF4F9146EEA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F3:G44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4" tint="0.59999389629810485"/>
  </sheetPr>
  <dimension ref="A1:K59"/>
  <sheetViews>
    <sheetView showGridLines="0" rightToLeft="1" zoomScaleNormal="100" workbookViewId="0">
      <selection activeCell="C12" sqref="C12"/>
    </sheetView>
  </sheetViews>
  <sheetFormatPr defaultRowHeight="15"/>
  <cols>
    <col min="1" max="1" width="4.625" bestFit="1" customWidth="1"/>
    <col min="2" max="2" width="32.75" customWidth="1"/>
    <col min="3" max="3" width="15.75" customWidth="1"/>
    <col min="4" max="4" width="14.125" customWidth="1"/>
    <col min="5" max="7" width="13.375" customWidth="1"/>
    <col min="8" max="8" width="13.75" bestFit="1" customWidth="1"/>
    <col min="9" max="9" width="29.75" customWidth="1"/>
    <col min="10" max="10" width="11.125" customWidth="1"/>
    <col min="11" max="11" width="13.875" customWidth="1"/>
  </cols>
  <sheetData>
    <row r="1" spans="1:11" ht="27.75" customHeight="1">
      <c r="A1" s="261" t="s">
        <v>72</v>
      </c>
      <c r="B1" s="261"/>
      <c r="C1" s="875" t="s">
        <v>47</v>
      </c>
      <c r="D1" s="875"/>
      <c r="E1" s="875"/>
      <c r="F1" s="875" t="s">
        <v>68</v>
      </c>
      <c r="G1" s="875"/>
    </row>
    <row r="2" spans="1:11" ht="18.75" customHeight="1" thickBot="1">
      <c r="A2" s="29"/>
      <c r="B2" s="267" t="s">
        <v>4</v>
      </c>
      <c r="C2" s="497" t="s">
        <v>978</v>
      </c>
      <c r="D2" s="497" t="s">
        <v>903</v>
      </c>
      <c r="E2" s="497" t="s">
        <v>979</v>
      </c>
      <c r="F2" s="274" t="s">
        <v>48</v>
      </c>
      <c r="G2" s="272" t="s">
        <v>787</v>
      </c>
      <c r="I2" s="84" t="s">
        <v>4</v>
      </c>
      <c r="J2" s="271" t="s">
        <v>978</v>
      </c>
      <c r="K2" s="271" t="s">
        <v>903</v>
      </c>
    </row>
    <row r="3" spans="1:11" ht="15.75" thickTop="1">
      <c r="A3" s="451">
        <v>1</v>
      </c>
      <c r="B3" s="450" t="s">
        <v>35</v>
      </c>
      <c r="C3" s="154">
        <v>1962355.503</v>
      </c>
      <c r="D3" s="151">
        <v>2627526.8650000002</v>
      </c>
      <c r="E3" s="154">
        <v>470844.10399999999</v>
      </c>
      <c r="F3" s="155">
        <f>Table10[[#This Row],[بهمن‌ماه 1396]]/Table10[[#This Row],[دی‌ماه 1396]]-1</f>
        <v>-0.25315492330846256</v>
      </c>
      <c r="G3" s="155">
        <f>Table10[[#This Row],[بهمن‌ماه 1396]]/Table10[[#This Row],[بهمن‌ماه 1395]]-1</f>
        <v>3.1677393564643639</v>
      </c>
      <c r="I3" s="266" t="s">
        <v>35</v>
      </c>
      <c r="J3" s="151">
        <v>1962355.503</v>
      </c>
      <c r="K3" s="151">
        <v>2627526.8650000002</v>
      </c>
    </row>
    <row r="4" spans="1:11">
      <c r="A4" s="451">
        <v>2</v>
      </c>
      <c r="B4" s="450" t="s">
        <v>29</v>
      </c>
      <c r="C4" s="154">
        <v>1299336.473</v>
      </c>
      <c r="D4" s="151">
        <v>1910387.5819999999</v>
      </c>
      <c r="E4" s="154">
        <v>296639.90399999998</v>
      </c>
      <c r="F4" s="155">
        <f>Table10[[#This Row],[بهمن‌ماه 1396]]/Table10[[#This Row],[دی‌ماه 1396]]-1</f>
        <v>-0.31985714038210278</v>
      </c>
      <c r="G4" s="155">
        <f>Table10[[#This Row],[بهمن‌ماه 1396]]/Table10[[#This Row],[بهمن‌ماه 1395]]-1</f>
        <v>3.3801810055871648</v>
      </c>
      <c r="I4" s="266" t="s">
        <v>29</v>
      </c>
      <c r="J4" s="151">
        <v>1299336.473</v>
      </c>
      <c r="K4" s="151">
        <v>1910387.5819999999</v>
      </c>
    </row>
    <row r="5" spans="1:11">
      <c r="A5" s="451">
        <v>3</v>
      </c>
      <c r="B5" s="450" t="s">
        <v>20</v>
      </c>
      <c r="C5" s="154">
        <v>657285.90500000003</v>
      </c>
      <c r="D5" s="151">
        <v>528296.49</v>
      </c>
      <c r="E5" s="154">
        <v>25351.281999999999</v>
      </c>
      <c r="F5" s="155">
        <f>Table10[[#This Row],[بهمن‌ماه 1396]]/Table10[[#This Row],[دی‌ماه 1396]]-1</f>
        <v>0.24416102972783338</v>
      </c>
      <c r="G5" s="155">
        <f>Table10[[#This Row],[بهمن‌ماه 1396]]/Table10[[#This Row],[بهمن‌ماه 1395]]-1</f>
        <v>24.927126880605094</v>
      </c>
      <c r="I5" s="266" t="s">
        <v>20</v>
      </c>
      <c r="J5" s="151">
        <v>657285.90500000003</v>
      </c>
      <c r="K5" s="151">
        <v>528296.49</v>
      </c>
    </row>
    <row r="6" spans="1:11">
      <c r="A6" s="451">
        <v>4</v>
      </c>
      <c r="B6" s="450" t="s">
        <v>13</v>
      </c>
      <c r="C6" s="154">
        <v>511752.90100000001</v>
      </c>
      <c r="D6" s="151">
        <v>391499.69900000002</v>
      </c>
      <c r="E6" s="154">
        <v>111347.747</v>
      </c>
      <c r="F6" s="155">
        <f>Table10[[#This Row],[بهمن‌ماه 1396]]/Table10[[#This Row],[دی‌ماه 1396]]-1</f>
        <v>0.30716039452178467</v>
      </c>
      <c r="G6" s="155">
        <f>Table10[[#This Row],[بهمن‌ماه 1396]]/Table10[[#This Row],[بهمن‌ماه 1395]]-1</f>
        <v>3.5959879278024367</v>
      </c>
      <c r="I6" s="266" t="s">
        <v>13</v>
      </c>
      <c r="J6" s="151">
        <v>511752.90100000001</v>
      </c>
      <c r="K6" s="151">
        <v>391499.69900000002</v>
      </c>
    </row>
    <row r="7" spans="1:11">
      <c r="A7" s="451">
        <v>5</v>
      </c>
      <c r="B7" s="450" t="s">
        <v>10</v>
      </c>
      <c r="C7" s="154">
        <v>499662.25799999997</v>
      </c>
      <c r="D7" s="151">
        <v>328294.71500000003</v>
      </c>
      <c r="E7" s="154">
        <v>263896.90100000001</v>
      </c>
      <c r="F7" s="155">
        <f>Table10[[#This Row],[بهمن‌ماه 1396]]/Table10[[#This Row],[دی‌ماه 1396]]-1</f>
        <v>0.52199299949132572</v>
      </c>
      <c r="G7" s="155">
        <f>Table10[[#This Row],[بهمن‌ماه 1396]]/Table10[[#This Row],[بهمن‌ماه 1395]]-1</f>
        <v>0.89339949088678372</v>
      </c>
      <c r="I7" s="266" t="s">
        <v>10</v>
      </c>
      <c r="J7" s="151">
        <v>499662.25799999997</v>
      </c>
      <c r="K7" s="151">
        <v>328294.71500000003</v>
      </c>
    </row>
    <row r="8" spans="1:11">
      <c r="A8" s="451">
        <v>6</v>
      </c>
      <c r="B8" s="450" t="s">
        <v>89</v>
      </c>
      <c r="C8" s="154">
        <v>447670.82199999999</v>
      </c>
      <c r="D8" s="151">
        <v>468805.60499999998</v>
      </c>
      <c r="E8" s="154">
        <v>167170.973</v>
      </c>
      <c r="F8" s="155">
        <f>Table10[[#This Row],[بهمن‌ماه 1396]]/Table10[[#This Row],[دی‌ماه 1396]]-1</f>
        <v>-4.5082189237050652E-2</v>
      </c>
      <c r="G8" s="155">
        <f>Table10[[#This Row],[بهمن‌ماه 1396]]/Table10[[#This Row],[بهمن‌ماه 1395]]-1</f>
        <v>1.6779219739302467</v>
      </c>
      <c r="I8" s="266" t="s">
        <v>89</v>
      </c>
      <c r="J8" s="151">
        <v>447670.82199999999</v>
      </c>
      <c r="K8" s="151">
        <v>468805.60499999998</v>
      </c>
    </row>
    <row r="9" spans="1:11">
      <c r="A9" s="451">
        <v>7</v>
      </c>
      <c r="B9" s="450" t="s">
        <v>57</v>
      </c>
      <c r="C9" s="154">
        <v>298675.65700000001</v>
      </c>
      <c r="D9" s="151">
        <v>323904.522</v>
      </c>
      <c r="E9" s="154">
        <v>152282.095</v>
      </c>
      <c r="F9" s="155">
        <f>Table10[[#This Row],[بهمن‌ماه 1396]]/Table10[[#This Row],[دی‌ماه 1396]]-1</f>
        <v>-7.7889820260057974E-2</v>
      </c>
      <c r="G9" s="155">
        <f>Table10[[#This Row],[بهمن‌ماه 1396]]/Table10[[#This Row],[بهمن‌ماه 1395]]-1</f>
        <v>0.96133141588313453</v>
      </c>
      <c r="I9" s="266" t="s">
        <v>14</v>
      </c>
      <c r="J9" s="151">
        <v>278477.766</v>
      </c>
      <c r="K9" s="151">
        <v>282508.283</v>
      </c>
    </row>
    <row r="10" spans="1:11">
      <c r="A10" s="451">
        <v>8</v>
      </c>
      <c r="B10" s="450" t="s">
        <v>14</v>
      </c>
      <c r="C10" s="154">
        <v>278477.766</v>
      </c>
      <c r="D10" s="151">
        <v>282508.283</v>
      </c>
      <c r="E10" s="154">
        <v>370050.58799999999</v>
      </c>
      <c r="F10" s="155">
        <f>Table10[[#This Row],[بهمن‌ماه 1396]]/Table10[[#This Row],[دی‌ماه 1396]]-1</f>
        <v>-1.4266898503644931E-2</v>
      </c>
      <c r="G10" s="155">
        <f>Table10[[#This Row],[بهمن‌ماه 1396]]/Table10[[#This Row],[بهمن‌ماه 1395]]-1</f>
        <v>-0.24746027967397799</v>
      </c>
      <c r="I10" s="266" t="s">
        <v>24</v>
      </c>
      <c r="J10" s="151">
        <v>254257.25</v>
      </c>
      <c r="K10" s="151">
        <v>182561.405</v>
      </c>
    </row>
    <row r="11" spans="1:11">
      <c r="A11" s="451">
        <v>9</v>
      </c>
      <c r="B11" s="450" t="s">
        <v>24</v>
      </c>
      <c r="C11" s="154">
        <v>254257.25</v>
      </c>
      <c r="D11" s="151">
        <v>182561.405</v>
      </c>
      <c r="E11" s="154">
        <v>486454.14399999997</v>
      </c>
      <c r="F11" s="155">
        <f>Table10[[#This Row],[بهمن‌ماه 1396]]/Table10[[#This Row],[دی‌ماه 1396]]-1</f>
        <v>0.39272180776654309</v>
      </c>
      <c r="G11" s="155">
        <f>Table10[[#This Row],[بهمن‌ماه 1396]]/Table10[[#This Row],[بهمن‌ماه 1395]]-1</f>
        <v>-0.47732534888221645</v>
      </c>
      <c r="I11" s="266" t="s">
        <v>88</v>
      </c>
      <c r="J11" s="151">
        <v>174776.75899999999</v>
      </c>
      <c r="K11" s="151">
        <v>111168.12699999999</v>
      </c>
    </row>
    <row r="12" spans="1:11">
      <c r="A12" s="451">
        <v>10</v>
      </c>
      <c r="B12" s="450" t="s">
        <v>88</v>
      </c>
      <c r="C12" s="154">
        <v>174776.75899999999</v>
      </c>
      <c r="D12" s="151">
        <v>111168.12699999999</v>
      </c>
      <c r="E12" s="154">
        <v>1587.308</v>
      </c>
      <c r="F12" s="155">
        <f>Table10[[#This Row],[بهمن‌ماه 1396]]/Table10[[#This Row],[دی‌ماه 1396]]-1</f>
        <v>0.57218407574681907</v>
      </c>
      <c r="G12" s="155">
        <f>Table10[[#This Row],[بهمن‌ماه 1396]]/Table10[[#This Row],[بهمن‌ماه 1395]]-1</f>
        <v>109.10891332999014</v>
      </c>
      <c r="I12" s="266" t="s">
        <v>22</v>
      </c>
      <c r="J12" s="151">
        <v>101843.38</v>
      </c>
      <c r="K12" s="151">
        <v>56996.065000000002</v>
      </c>
    </row>
    <row r="13" spans="1:11">
      <c r="A13" s="451">
        <v>11</v>
      </c>
      <c r="B13" s="450" t="s">
        <v>22</v>
      </c>
      <c r="C13" s="154">
        <v>101843.38</v>
      </c>
      <c r="D13" s="151">
        <v>56996.065000000002</v>
      </c>
      <c r="E13" s="154">
        <v>33491.15</v>
      </c>
      <c r="F13" s="155">
        <f>Table10[[#This Row],[بهمن‌ماه 1396]]/Table10[[#This Row],[دی‌ماه 1396]]-1</f>
        <v>0.78684932021184273</v>
      </c>
      <c r="G13" s="155">
        <f>Table10[[#This Row],[بهمن‌ماه 1396]]/Table10[[#This Row],[بهمن‌ماه 1395]]-1</f>
        <v>2.0409042388810179</v>
      </c>
      <c r="I13" s="62" t="s">
        <v>155</v>
      </c>
      <c r="J13" s="151">
        <f>SUM(C3:C45)-C59-C41-C9-C26</f>
        <v>832082.86200000159</v>
      </c>
      <c r="K13" s="151">
        <f>SUM(D3:D45)-D59-D41-D9-D26</f>
        <v>1136967.8599999978</v>
      </c>
    </row>
    <row r="14" spans="1:11">
      <c r="A14" s="451">
        <v>12</v>
      </c>
      <c r="B14" s="450" t="s">
        <v>36</v>
      </c>
      <c r="C14" s="154">
        <v>89612.573999999993</v>
      </c>
      <c r="D14" s="151">
        <v>91357.657000000007</v>
      </c>
      <c r="E14" s="154">
        <v>368431.02100000001</v>
      </c>
      <c r="F14" s="155">
        <f>Table10[[#This Row],[بهمن‌ماه 1396]]/Table10[[#This Row],[دی‌ماه 1396]]-1</f>
        <v>-1.9101661068212539E-2</v>
      </c>
      <c r="G14" s="155">
        <f>Table10[[#This Row],[بهمن‌ماه 1396]]/Table10[[#This Row],[بهمن‌ماه 1395]]-1</f>
        <v>-0.75677245157920625</v>
      </c>
      <c r="J14" s="65"/>
    </row>
    <row r="15" spans="1:11">
      <c r="A15" s="451">
        <v>13</v>
      </c>
      <c r="B15" s="450" t="s">
        <v>42</v>
      </c>
      <c r="C15" s="154">
        <v>77159.634999999995</v>
      </c>
      <c r="D15" s="151">
        <v>88806.879000000001</v>
      </c>
      <c r="E15" s="154">
        <v>21399.473999999998</v>
      </c>
      <c r="F15" s="155">
        <f>Table10[[#This Row],[بهمن‌ماه 1396]]/Table10[[#This Row],[دی‌ماه 1396]]-1</f>
        <v>-0.13115249776990823</v>
      </c>
      <c r="G15" s="155">
        <f>Table10[[#This Row],[بهمن‌ماه 1396]]/Table10[[#This Row],[بهمن‌ماه 1395]]-1</f>
        <v>2.6056790461298256</v>
      </c>
    </row>
    <row r="16" spans="1:11">
      <c r="A16" s="451">
        <v>14</v>
      </c>
      <c r="B16" s="450" t="s">
        <v>19</v>
      </c>
      <c r="C16" s="154">
        <v>66270.138999999996</v>
      </c>
      <c r="D16" s="151">
        <v>33970.697</v>
      </c>
      <c r="E16" s="154">
        <v>40067.341999999997</v>
      </c>
      <c r="F16" s="155">
        <f>Table10[[#This Row],[بهمن‌ماه 1396]]/Table10[[#This Row],[دی‌ماه 1396]]-1</f>
        <v>0.95080304063234244</v>
      </c>
      <c r="G16" s="155">
        <f>Table10[[#This Row],[بهمن‌ماه 1396]]/Table10[[#This Row],[بهمن‌ماه 1395]]-1</f>
        <v>0.65396893559847324</v>
      </c>
    </row>
    <row r="17" spans="1:7">
      <c r="A17" s="451">
        <v>15</v>
      </c>
      <c r="B17" s="450" t="s">
        <v>37</v>
      </c>
      <c r="C17" s="154">
        <v>58117.01</v>
      </c>
      <c r="D17" s="151">
        <v>95616.081000000006</v>
      </c>
      <c r="E17" s="154">
        <v>43938.533000000003</v>
      </c>
      <c r="F17" s="155">
        <f>Table10[[#This Row],[بهمن‌ماه 1396]]/Table10[[#This Row],[دی‌ماه 1396]]-1</f>
        <v>-0.39218372691932435</v>
      </c>
      <c r="G17" s="155">
        <f>Table10[[#This Row],[بهمن‌ماه 1396]]/Table10[[#This Row],[بهمن‌ماه 1395]]-1</f>
        <v>0.32268890269959627</v>
      </c>
    </row>
    <row r="18" spans="1:7">
      <c r="A18" s="451">
        <v>16</v>
      </c>
      <c r="B18" s="450" t="s">
        <v>41</v>
      </c>
      <c r="C18" s="154">
        <v>49668.514999999999</v>
      </c>
      <c r="D18" s="151">
        <v>54796.391000000003</v>
      </c>
      <c r="E18" s="154">
        <v>33540.612000000001</v>
      </c>
      <c r="F18" s="155">
        <f>Table10[[#This Row],[بهمن‌ماه 1396]]/Table10[[#This Row],[دی‌ماه 1396]]-1</f>
        <v>-9.3580542557994417E-2</v>
      </c>
      <c r="G18" s="155">
        <f>Table10[[#This Row],[بهمن‌ماه 1396]]/Table10[[#This Row],[بهمن‌ماه 1395]]-1</f>
        <v>0.48084701018574139</v>
      </c>
    </row>
    <row r="19" spans="1:7">
      <c r="A19" s="451">
        <v>17</v>
      </c>
      <c r="B19" s="450" t="s">
        <v>30</v>
      </c>
      <c r="C19" s="154">
        <v>45246.141000000003</v>
      </c>
      <c r="D19" s="151">
        <v>92941.837</v>
      </c>
      <c r="E19" s="154">
        <v>18726.605</v>
      </c>
      <c r="F19" s="155">
        <f>Table10[[#This Row],[بهمن‌ماه 1396]]/Table10[[#This Row],[دی‌ماه 1396]]-1</f>
        <v>-0.51317789210471487</v>
      </c>
      <c r="G19" s="155">
        <f>Table10[[#This Row],[بهمن‌ماه 1396]]/Table10[[#This Row],[بهمن‌ماه 1395]]-1</f>
        <v>1.4161422211874499</v>
      </c>
    </row>
    <row r="20" spans="1:7">
      <c r="A20" s="451">
        <v>18</v>
      </c>
      <c r="B20" s="450" t="s">
        <v>86</v>
      </c>
      <c r="C20" s="154">
        <v>44047.631000000001</v>
      </c>
      <c r="D20" s="151">
        <v>21699.679</v>
      </c>
      <c r="E20" s="154">
        <v>880.39</v>
      </c>
      <c r="F20" s="155">
        <f>Table10[[#This Row],[بهمن‌ماه 1396]]/Table10[[#This Row],[دی‌ماه 1396]]-1</f>
        <v>1.0298747737236114</v>
      </c>
      <c r="G20" s="155">
        <f>Table10[[#This Row],[بهمن‌ماه 1396]]/Table10[[#This Row],[بهمن‌ماه 1395]]-1</f>
        <v>49.031952884517089</v>
      </c>
    </row>
    <row r="21" spans="1:7">
      <c r="A21" s="451">
        <v>19</v>
      </c>
      <c r="B21" s="450" t="s">
        <v>32</v>
      </c>
      <c r="C21" s="154">
        <v>43647.540999999997</v>
      </c>
      <c r="D21" s="151">
        <v>27453.964</v>
      </c>
      <c r="E21" s="154">
        <v>1441.356</v>
      </c>
      <c r="F21" s="155">
        <f>Table10[[#This Row],[بهمن‌ماه 1396]]/Table10[[#This Row],[دی‌ماه 1396]]-1</f>
        <v>0.58984476704347677</v>
      </c>
      <c r="G21" s="155">
        <f>Table10[[#This Row],[بهمن‌ماه 1396]]/Table10[[#This Row],[بهمن‌ماه 1395]]-1</f>
        <v>29.28227655069254</v>
      </c>
    </row>
    <row r="22" spans="1:7">
      <c r="A22" s="451">
        <v>20</v>
      </c>
      <c r="B22" s="450" t="s">
        <v>59</v>
      </c>
      <c r="C22" s="154">
        <v>40146.709000000003</v>
      </c>
      <c r="D22" s="151">
        <v>86369.24</v>
      </c>
      <c r="E22" s="154">
        <v>609746.12199999997</v>
      </c>
      <c r="F22" s="155">
        <f>Table10[[#This Row],[بهمن‌ماه 1396]]/Table10[[#This Row],[دی‌ماه 1396]]-1</f>
        <v>-0.53517352937226259</v>
      </c>
      <c r="G22" s="155">
        <f>Table10[[#This Row],[بهمن‌ماه 1396]]/Table10[[#This Row],[بهمن‌ماه 1395]]-1</f>
        <v>-0.9341583200753838</v>
      </c>
    </row>
    <row r="23" spans="1:7">
      <c r="A23" s="451">
        <v>21</v>
      </c>
      <c r="B23" s="450" t="s">
        <v>33</v>
      </c>
      <c r="C23" s="154">
        <v>39874.843000000001</v>
      </c>
      <c r="D23" s="151">
        <v>103139.399</v>
      </c>
      <c r="E23" s="154">
        <v>50586.296999999999</v>
      </c>
      <c r="F23" s="155">
        <f>Table10[[#This Row],[بهمن‌ماه 1396]]/Table10[[#This Row],[دی‌ماه 1396]]-1</f>
        <v>-0.61338883698556357</v>
      </c>
      <c r="G23" s="155">
        <f>Table10[[#This Row],[بهمن‌ماه 1396]]/Table10[[#This Row],[بهمن‌ماه 1395]]-1</f>
        <v>-0.21174615726468371</v>
      </c>
    </row>
    <row r="24" spans="1:7">
      <c r="A24" s="451">
        <v>22</v>
      </c>
      <c r="B24" s="450" t="s">
        <v>25</v>
      </c>
      <c r="C24" s="154">
        <v>36053.718000000001</v>
      </c>
      <c r="D24" s="151">
        <v>43992.224000000002</v>
      </c>
      <c r="E24" s="154">
        <v>34237.216</v>
      </c>
      <c r="F24" s="155">
        <f>Table10[[#This Row],[بهمن‌ماه 1396]]/Table10[[#This Row],[دی‌ماه 1396]]-1</f>
        <v>-0.18045248178405349</v>
      </c>
      <c r="G24" s="155">
        <f>Table10[[#This Row],[بهمن‌ماه 1396]]/Table10[[#This Row],[بهمن‌ماه 1395]]-1</f>
        <v>5.3056358320723307E-2</v>
      </c>
    </row>
    <row r="25" spans="1:7">
      <c r="A25" s="451">
        <v>23</v>
      </c>
      <c r="B25" s="450" t="s">
        <v>84</v>
      </c>
      <c r="C25" s="154">
        <v>34767.779000000002</v>
      </c>
      <c r="D25" s="151">
        <v>40510.404999999999</v>
      </c>
      <c r="E25" s="154">
        <v>4194.7979999999998</v>
      </c>
      <c r="F25" s="155">
        <f>Table10[[#This Row],[بهمن‌ماه 1396]]/Table10[[#This Row],[دی‌ماه 1396]]-1</f>
        <v>-0.14175681531695372</v>
      </c>
      <c r="G25" s="155">
        <f>Table10[[#This Row],[بهمن‌ماه 1396]]/Table10[[#This Row],[بهمن‌ماه 1395]]-1</f>
        <v>7.2883082808755049</v>
      </c>
    </row>
    <row r="26" spans="1:7">
      <c r="A26" s="451">
        <v>24</v>
      </c>
      <c r="B26" s="450" t="s">
        <v>82</v>
      </c>
      <c r="C26" s="154">
        <v>26695.11</v>
      </c>
      <c r="D26" s="151">
        <v>25412.498</v>
      </c>
      <c r="E26" s="154">
        <v>48489.040999999997</v>
      </c>
      <c r="F26" s="155">
        <f>Table10[[#This Row],[بهمن‌ماه 1396]]/Table10[[#This Row],[دی‌ماه 1396]]-1</f>
        <v>5.047170097170306E-2</v>
      </c>
      <c r="G26" s="155">
        <f>Table10[[#This Row],[بهمن‌ماه 1396]]/Table10[[#This Row],[بهمن‌ماه 1395]]-1</f>
        <v>-0.44946096170472827</v>
      </c>
    </row>
    <row r="27" spans="1:7">
      <c r="A27" s="451">
        <v>25</v>
      </c>
      <c r="B27" s="450" t="s">
        <v>28</v>
      </c>
      <c r="C27" s="154">
        <v>25342.535</v>
      </c>
      <c r="D27" s="151">
        <v>47012.574999999997</v>
      </c>
      <c r="E27" s="154">
        <v>26074.754000000001</v>
      </c>
      <c r="F27" s="155">
        <f>Table10[[#This Row],[بهمن‌ماه 1396]]/Table10[[#This Row],[دی‌ماه 1396]]-1</f>
        <v>-0.46094135452057239</v>
      </c>
      <c r="G27" s="155">
        <f>Table10[[#This Row],[بهمن‌ماه 1396]]/Table10[[#This Row],[بهمن‌ماه 1395]]-1</f>
        <v>-2.8081530510316588E-2</v>
      </c>
    </row>
    <row r="28" spans="1:7">
      <c r="A28" s="451">
        <v>26</v>
      </c>
      <c r="B28" s="450" t="s">
        <v>16</v>
      </c>
      <c r="C28" s="154">
        <v>22565.085999999999</v>
      </c>
      <c r="D28" s="151">
        <v>24660.466</v>
      </c>
      <c r="E28" s="154">
        <v>7737.28</v>
      </c>
      <c r="F28" s="155">
        <f>Table10[[#This Row],[بهمن‌ماه 1396]]/Table10[[#This Row],[دی‌ماه 1396]]-1</f>
        <v>-8.4969197256856366E-2</v>
      </c>
      <c r="G28" s="155">
        <f>Table10[[#This Row],[بهمن‌ماه 1396]]/Table10[[#This Row],[بهمن‌ماه 1395]]-1</f>
        <v>1.9164106766202078</v>
      </c>
    </row>
    <row r="29" spans="1:7">
      <c r="A29" s="451">
        <v>27</v>
      </c>
      <c r="B29" s="505" t="s">
        <v>81</v>
      </c>
      <c r="C29" s="154">
        <v>19228.441999999999</v>
      </c>
      <c r="D29" s="151">
        <v>27373.784</v>
      </c>
      <c r="E29" s="154">
        <v>37879.4</v>
      </c>
      <c r="F29" s="155">
        <f>Table10[[#This Row],[بهمن‌ماه 1396]]/Table10[[#This Row],[دی‌ماه 1396]]-1</f>
        <v>-0.29755995736650809</v>
      </c>
      <c r="G29" s="155">
        <f>Table10[[#This Row],[بهمن‌ماه 1396]]/Table10[[#This Row],[بهمن‌ماه 1395]]-1</f>
        <v>-0.49237733438227638</v>
      </c>
    </row>
    <row r="30" spans="1:7">
      <c r="A30" s="451">
        <v>28</v>
      </c>
      <c r="B30" s="450" t="s">
        <v>15</v>
      </c>
      <c r="C30" s="154">
        <v>19146.565999999999</v>
      </c>
      <c r="D30" s="151">
        <v>27176.227999999999</v>
      </c>
      <c r="E30" s="154">
        <v>82.966999999999999</v>
      </c>
      <c r="F30" s="155">
        <f>Table10[[#This Row],[بهمن‌ماه 1396]]/Table10[[#This Row],[دی‌ماه 1396]]-1</f>
        <v>-0.2954663906999897</v>
      </c>
      <c r="G30" s="155">
        <f>Table10[[#This Row],[بهمن‌ماه 1396]]/Table10[[#This Row],[بهمن‌ماه 1395]]-1</f>
        <v>229.77327130063759</v>
      </c>
    </row>
    <row r="31" spans="1:7">
      <c r="A31" s="451">
        <v>29</v>
      </c>
      <c r="B31" s="450" t="s">
        <v>6</v>
      </c>
      <c r="C31" s="154">
        <v>18926.3</v>
      </c>
      <c r="D31" s="151">
        <v>24501.589</v>
      </c>
      <c r="E31" s="154" t="s">
        <v>154</v>
      </c>
      <c r="F31" s="155">
        <f>Table10[[#This Row],[بهمن‌ماه 1396]]/Table10[[#This Row],[دی‌ماه 1396]]-1</f>
        <v>-0.22754805820961244</v>
      </c>
      <c r="G31" s="155" t="s">
        <v>154</v>
      </c>
    </row>
    <row r="32" spans="1:7">
      <c r="A32" s="451">
        <v>30</v>
      </c>
      <c r="B32" s="450" t="s">
        <v>34</v>
      </c>
      <c r="C32" s="154">
        <v>16622.956999999999</v>
      </c>
      <c r="D32" s="151">
        <v>4971.0469999999996</v>
      </c>
      <c r="E32" s="154">
        <v>999.72199999999998</v>
      </c>
      <c r="F32" s="155">
        <f>Table10[[#This Row],[بهمن‌ماه 1396]]/Table10[[#This Row],[دی‌ماه 1396]]-1</f>
        <v>2.3439549052744826</v>
      </c>
      <c r="G32" s="155">
        <f>Table10[[#This Row],[بهمن‌ماه 1396]]/Table10[[#This Row],[بهمن‌ماه 1395]]-1</f>
        <v>15.627579467091849</v>
      </c>
    </row>
    <row r="33" spans="1:8">
      <c r="A33" s="451">
        <v>31</v>
      </c>
      <c r="B33" s="450" t="s">
        <v>12</v>
      </c>
      <c r="C33" s="154">
        <v>16311.843999999999</v>
      </c>
      <c r="D33" s="151">
        <v>11681.352999999999</v>
      </c>
      <c r="E33" s="154">
        <v>288734.47200000001</v>
      </c>
      <c r="F33" s="155">
        <f>Table10[[#This Row],[بهمن‌ماه 1396]]/Table10[[#This Row],[دی‌ماه 1396]]-1</f>
        <v>0.39640022863789848</v>
      </c>
      <c r="G33" s="155">
        <f>Table10[[#This Row],[بهمن‌ماه 1396]]/Table10[[#This Row],[بهمن‌ماه 1395]]-1</f>
        <v>-0.94350572729673932</v>
      </c>
    </row>
    <row r="34" spans="1:8">
      <c r="A34" s="451">
        <v>32</v>
      </c>
      <c r="B34" s="450" t="s">
        <v>27</v>
      </c>
      <c r="C34" s="154">
        <v>15820.353999999999</v>
      </c>
      <c r="D34" s="151">
        <v>110906.31</v>
      </c>
      <c r="E34" s="154">
        <v>61296.663999999997</v>
      </c>
      <c r="F34" s="155">
        <f>Table10[[#This Row],[بهمن‌ماه 1396]]/Table10[[#This Row],[دی‌ماه 1396]]-1</f>
        <v>-0.85735388725853379</v>
      </c>
      <c r="G34" s="155">
        <f>Table10[[#This Row],[بهمن‌ماه 1396]]/Table10[[#This Row],[بهمن‌ماه 1395]]-1</f>
        <v>-0.74190513858959761</v>
      </c>
    </row>
    <row r="35" spans="1:8">
      <c r="A35" s="451">
        <v>33</v>
      </c>
      <c r="B35" s="450" t="s">
        <v>18</v>
      </c>
      <c r="C35" s="154">
        <v>15615.298000000001</v>
      </c>
      <c r="D35" s="151">
        <v>32906.474999999999</v>
      </c>
      <c r="E35" s="154">
        <v>42968.773000000001</v>
      </c>
      <c r="F35" s="155">
        <f>Table10[[#This Row],[بهمن‌ماه 1396]]/Table10[[#This Row],[دی‌ماه 1396]]-1</f>
        <v>-0.52546427412841989</v>
      </c>
      <c r="G35" s="155">
        <f>Table10[[#This Row],[بهمن‌ماه 1396]]/Table10[[#This Row],[بهمن‌ماه 1395]]-1</f>
        <v>-0.63658962288730003</v>
      </c>
    </row>
    <row r="36" spans="1:8">
      <c r="A36" s="451">
        <v>34</v>
      </c>
      <c r="B36" s="505" t="s">
        <v>85</v>
      </c>
      <c r="C36" s="154">
        <v>13470.056</v>
      </c>
      <c r="D36" s="151">
        <v>23791.023000000001</v>
      </c>
      <c r="E36" s="154">
        <v>12134.201999999999</v>
      </c>
      <c r="F36" s="155">
        <f>Table10[[#This Row],[بهمن‌ماه 1396]]/Table10[[#This Row],[دی‌ماه 1396]]-1</f>
        <v>-0.43381770510666984</v>
      </c>
      <c r="G36" s="155">
        <f>Table10[[#This Row],[بهمن‌ماه 1396]]/Table10[[#This Row],[بهمن‌ماه 1395]]-1</f>
        <v>0.11008997542648458</v>
      </c>
    </row>
    <row r="37" spans="1:8">
      <c r="A37" s="451">
        <v>35</v>
      </c>
      <c r="B37" s="450" t="s">
        <v>87</v>
      </c>
      <c r="C37" s="154">
        <v>7850.75</v>
      </c>
      <c r="D37" s="151">
        <v>6221.1390000000001</v>
      </c>
      <c r="E37" s="154">
        <v>45458.555999999997</v>
      </c>
      <c r="F37" s="155">
        <f>Table10[[#This Row],[بهمن‌ماه 1396]]/Table10[[#This Row],[دی‌ماه 1396]]-1</f>
        <v>0.2619473700876962</v>
      </c>
      <c r="G37" s="155">
        <f>Table10[[#This Row],[بهمن‌ماه 1396]]/Table10[[#This Row],[بهمن‌ماه 1395]]-1</f>
        <v>-0.82729873777776841</v>
      </c>
    </row>
    <row r="38" spans="1:8">
      <c r="A38" s="451">
        <v>36</v>
      </c>
      <c r="B38" s="450" t="s">
        <v>21</v>
      </c>
      <c r="C38" s="154">
        <v>7205.7280000000001</v>
      </c>
      <c r="D38" s="151">
        <v>650.20899999999995</v>
      </c>
      <c r="E38" s="154">
        <v>284290.32</v>
      </c>
      <c r="F38" s="155">
        <f>Table10[[#This Row],[بهمن‌ماه 1396]]/Table10[[#This Row],[دی‌ماه 1396]]-1</f>
        <v>10.082172040067118</v>
      </c>
      <c r="G38" s="155">
        <f>Table10[[#This Row],[بهمن‌ماه 1396]]/Table10[[#This Row],[بهمن‌ماه 1395]]-1</f>
        <v>-0.97465362872714068</v>
      </c>
    </row>
    <row r="39" spans="1:8">
      <c r="A39" s="451">
        <v>37</v>
      </c>
      <c r="B39" s="450" t="s">
        <v>9</v>
      </c>
      <c r="C39" s="154">
        <v>4238.3320000000003</v>
      </c>
      <c r="D39" s="151">
        <v>526.11099999999999</v>
      </c>
      <c r="E39" s="154">
        <v>614.23699999999997</v>
      </c>
      <c r="F39" s="155">
        <f>Table10[[#This Row],[بهمن‌ماه 1396]]/Table10[[#This Row],[دی‌ماه 1396]]-1</f>
        <v>7.0559653761278529</v>
      </c>
      <c r="G39" s="155">
        <f>Table10[[#This Row],[بهمن‌ماه 1396]]/Table10[[#This Row],[بهمن‌ماه 1395]]-1</f>
        <v>5.9001574310893039</v>
      </c>
    </row>
    <row r="40" spans="1:8">
      <c r="A40" s="451">
        <v>38</v>
      </c>
      <c r="B40" s="450" t="s">
        <v>23</v>
      </c>
      <c r="C40" s="154">
        <v>4214.0060000000003</v>
      </c>
      <c r="D40" s="151">
        <v>7384.2759999999998</v>
      </c>
      <c r="E40" s="154">
        <v>6911.1549999999997</v>
      </c>
      <c r="F40" s="155">
        <f>Table10[[#This Row],[بهمن‌ماه 1396]]/Table10[[#This Row],[دی‌ماه 1396]]-1</f>
        <v>-0.42932712699254461</v>
      </c>
      <c r="G40" s="155">
        <f>Table10[[#This Row],[بهمن‌ماه 1396]]/Table10[[#This Row],[بهمن‌ماه 1395]]-1</f>
        <v>-0.39026023870105642</v>
      </c>
    </row>
    <row r="41" spans="1:8">
      <c r="A41" s="451">
        <v>39</v>
      </c>
      <c r="B41" s="450" t="s">
        <v>83</v>
      </c>
      <c r="C41" s="154">
        <v>1674.3810000000001</v>
      </c>
      <c r="D41" s="151">
        <v>1523.4690000000001</v>
      </c>
      <c r="E41" s="154">
        <v>1389.76</v>
      </c>
      <c r="F41" s="155">
        <f>Table10[[#This Row],[بهمن‌ماه 1396]]/Table10[[#This Row],[دی‌ماه 1396]]-1</f>
        <v>9.9058136397918162E-2</v>
      </c>
      <c r="G41" s="155">
        <f>Table10[[#This Row],[بهمن‌ماه 1396]]/Table10[[#This Row],[بهمن‌ماه 1395]]-1</f>
        <v>0.20479867027400411</v>
      </c>
    </row>
    <row r="42" spans="1:8">
      <c r="A42" s="451">
        <v>40</v>
      </c>
      <c r="B42" s="450" t="s">
        <v>31</v>
      </c>
      <c r="C42" s="154">
        <v>505.96699999999998</v>
      </c>
      <c r="D42" s="151">
        <v>2085.5770000000002</v>
      </c>
      <c r="E42" s="154">
        <v>10</v>
      </c>
      <c r="F42" s="155">
        <f>Table10[[#This Row],[بهمن‌ماه 1396]]/Table10[[#This Row],[دی‌ماه 1396]]-1</f>
        <v>-0.75739711360453255</v>
      </c>
      <c r="G42" s="155">
        <f>Table10[[#This Row],[بهمن‌ماه 1396]]/Table10[[#This Row],[بهمن‌ماه 1395]]-1</f>
        <v>49.596699999999998</v>
      </c>
    </row>
    <row r="43" spans="1:8">
      <c r="A43" s="451">
        <v>41</v>
      </c>
      <c r="B43" s="450" t="s">
        <v>40</v>
      </c>
      <c r="C43" s="154">
        <v>406.40600000000001</v>
      </c>
      <c r="D43" s="151">
        <v>4465.2449999999999</v>
      </c>
      <c r="E43" s="154" t="s">
        <v>154</v>
      </c>
      <c r="F43" s="155">
        <f>Table10[[#This Row],[بهمن‌ماه 1396]]/Table10[[#This Row],[دی‌ماه 1396]]-1</f>
        <v>-0.90898461338627556</v>
      </c>
      <c r="G43" s="155" t="s">
        <v>154</v>
      </c>
    </row>
    <row r="44" spans="1:8">
      <c r="A44" s="506">
        <v>42</v>
      </c>
      <c r="B44" s="450"/>
      <c r="C44" s="151"/>
      <c r="D44" s="151"/>
      <c r="E44" s="151"/>
      <c r="F44" s="155"/>
      <c r="G44" s="66"/>
    </row>
    <row r="45" spans="1:8">
      <c r="A45" s="506">
        <v>43</v>
      </c>
      <c r="B45" s="450"/>
      <c r="C45" s="151"/>
      <c r="D45" s="151"/>
      <c r="E45" s="151"/>
      <c r="F45" s="155"/>
    </row>
    <row r="46" spans="1:8">
      <c r="B46" s="450"/>
      <c r="C46" s="151"/>
      <c r="D46" s="151"/>
      <c r="E46" s="151"/>
      <c r="F46" s="155"/>
    </row>
    <row r="47" spans="1:8" ht="18.75">
      <c r="A47" s="192" t="s">
        <v>72</v>
      </c>
      <c r="B47" s="309" t="s">
        <v>467</v>
      </c>
      <c r="C47" s="848" t="s">
        <v>47</v>
      </c>
      <c r="D47" s="848"/>
      <c r="E47" s="848"/>
      <c r="F47" s="846" t="s">
        <v>68</v>
      </c>
      <c r="G47" s="847"/>
      <c r="H47" s="310" t="s">
        <v>722</v>
      </c>
    </row>
    <row r="48" spans="1:8" ht="22.5" customHeight="1">
      <c r="A48" s="202"/>
      <c r="B48" s="405"/>
      <c r="C48" s="344" t="s">
        <v>978</v>
      </c>
      <c r="D48" s="344" t="s">
        <v>903</v>
      </c>
      <c r="E48" s="380" t="s">
        <v>979</v>
      </c>
      <c r="F48" s="400" t="s">
        <v>48</v>
      </c>
      <c r="G48" s="345" t="s">
        <v>48</v>
      </c>
      <c r="H48" s="344" t="s">
        <v>978</v>
      </c>
    </row>
    <row r="49" spans="1:8" ht="17.25">
      <c r="A49" s="348">
        <v>1</v>
      </c>
      <c r="B49" s="111" t="s">
        <v>35</v>
      </c>
      <c r="C49" s="325">
        <v>1962355.503</v>
      </c>
      <c r="D49" s="325">
        <v>2627526.8650000002</v>
      </c>
      <c r="E49" s="325">
        <v>470844.10399999999</v>
      </c>
      <c r="F49" s="458">
        <v>-0.25315492330846256</v>
      </c>
      <c r="G49" s="459">
        <v>3.1677393564643639</v>
      </c>
      <c r="H49" s="346">
        <f>C49/'معاملات فرابورس- نوع اوراق'!$N$17</f>
        <v>0.26711263070772689</v>
      </c>
    </row>
    <row r="50" spans="1:8" ht="17.25">
      <c r="A50" s="348">
        <v>2</v>
      </c>
      <c r="B50" s="111" t="s">
        <v>29</v>
      </c>
      <c r="C50" s="325">
        <v>1299336.473</v>
      </c>
      <c r="D50" s="325">
        <v>1910387.5819999999</v>
      </c>
      <c r="E50" s="325">
        <v>296639.90399999998</v>
      </c>
      <c r="F50" s="458">
        <v>-0.31985714038210278</v>
      </c>
      <c r="G50" s="459">
        <v>3.3801810055871648</v>
      </c>
      <c r="H50" s="346">
        <f>C50/'معاملات فرابورس- نوع اوراق'!$N$17</f>
        <v>0.17686356164667344</v>
      </c>
    </row>
    <row r="51" spans="1:8" ht="17.25">
      <c r="A51" s="348">
        <v>3</v>
      </c>
      <c r="B51" s="111" t="s">
        <v>20</v>
      </c>
      <c r="C51" s="325">
        <v>657285.90500000003</v>
      </c>
      <c r="D51" s="325">
        <v>528296.49</v>
      </c>
      <c r="E51" s="325">
        <v>25351.281999999999</v>
      </c>
      <c r="F51" s="458">
        <v>0.24416102972783338</v>
      </c>
      <c r="G51" s="459">
        <v>24.927126880605094</v>
      </c>
      <c r="H51" s="346">
        <f>C51/'معاملات فرابورس- نوع اوراق'!$N$17</f>
        <v>8.9468685436075682E-2</v>
      </c>
    </row>
    <row r="52" spans="1:8" ht="17.25">
      <c r="A52" s="348">
        <v>4</v>
      </c>
      <c r="B52" s="111" t="s">
        <v>13</v>
      </c>
      <c r="C52" s="325">
        <v>511752.90100000001</v>
      </c>
      <c r="D52" s="325">
        <v>391499.69900000002</v>
      </c>
      <c r="E52" s="325">
        <v>111347.747</v>
      </c>
      <c r="F52" s="458">
        <v>0.30716039452178467</v>
      </c>
      <c r="G52" s="459">
        <v>3.5959879278024367</v>
      </c>
      <c r="H52" s="346">
        <f>C52/'معاملات فرابورس- نوع اوراق'!$N$17</f>
        <v>6.9658970278037816E-2</v>
      </c>
    </row>
    <row r="53" spans="1:8" ht="17.25">
      <c r="A53" s="348">
        <v>5</v>
      </c>
      <c r="B53" s="111" t="s">
        <v>10</v>
      </c>
      <c r="C53" s="325">
        <v>499662.25799999997</v>
      </c>
      <c r="D53" s="325">
        <v>328294.71500000003</v>
      </c>
      <c r="E53" s="325">
        <v>263896.90100000001</v>
      </c>
      <c r="F53" s="458">
        <v>0.52199299949132572</v>
      </c>
      <c r="G53" s="459">
        <v>0.89339949088678372</v>
      </c>
      <c r="H53" s="346">
        <f>C53/'معاملات فرابورس- نوع اوراق'!$N$17</f>
        <v>6.8013211671230478E-2</v>
      </c>
    </row>
    <row r="54" spans="1:8" ht="17.25">
      <c r="A54" s="348">
        <v>6</v>
      </c>
      <c r="B54" s="111" t="s">
        <v>89</v>
      </c>
      <c r="C54" s="325">
        <v>447670.82199999999</v>
      </c>
      <c r="D54" s="325">
        <v>468805.60499999998</v>
      </c>
      <c r="E54" s="325">
        <v>167170.973</v>
      </c>
      <c r="F54" s="458">
        <v>-4.5082189237050652E-2</v>
      </c>
      <c r="G54" s="459">
        <v>1.6779219739302467</v>
      </c>
      <c r="H54" s="346">
        <f>C54/'معاملات فرابورس- نوع اوراق'!$N$17</f>
        <v>6.0936222194552352E-2</v>
      </c>
    </row>
    <row r="55" spans="1:8" ht="17.25">
      <c r="A55" s="348">
        <v>7</v>
      </c>
      <c r="B55" s="111" t="s">
        <v>14</v>
      </c>
      <c r="C55" s="325">
        <v>278477.766</v>
      </c>
      <c r="D55" s="325">
        <v>282508.283</v>
      </c>
      <c r="E55" s="325">
        <v>370050.58799999999</v>
      </c>
      <c r="F55" s="458">
        <v>-1.4266898503644931E-2</v>
      </c>
      <c r="G55" s="459">
        <v>-0.24746027967397799</v>
      </c>
      <c r="H55" s="346">
        <f>C55/'معاملات فرابورس- نوع اوراق'!$N$17</f>
        <v>3.7905939344911245E-2</v>
      </c>
    </row>
    <row r="56" spans="1:8" ht="17.25">
      <c r="A56" s="348">
        <v>8</v>
      </c>
      <c r="B56" s="111" t="s">
        <v>24</v>
      </c>
      <c r="C56" s="325">
        <v>254257.25</v>
      </c>
      <c r="D56" s="325">
        <v>182561.405</v>
      </c>
      <c r="E56" s="325">
        <v>486454.14399999997</v>
      </c>
      <c r="F56" s="458">
        <v>0.39272180776654309</v>
      </c>
      <c r="G56" s="459">
        <v>-0.47732534888221645</v>
      </c>
      <c r="H56" s="346">
        <f>C56/'معاملات فرابورس- نوع اوراق'!$N$17</f>
        <v>3.4609082207675904E-2</v>
      </c>
    </row>
    <row r="57" spans="1:8" ht="17.25">
      <c r="A57" s="348">
        <v>9</v>
      </c>
      <c r="B57" s="111" t="s">
        <v>88</v>
      </c>
      <c r="C57" s="325">
        <v>174776.75899999999</v>
      </c>
      <c r="D57" s="325">
        <v>111168.12699999999</v>
      </c>
      <c r="E57" s="326">
        <v>1587.308</v>
      </c>
      <c r="F57" s="458">
        <v>0.57218407574681907</v>
      </c>
      <c r="G57" s="459">
        <v>109.10891332999014</v>
      </c>
      <c r="H57" s="346">
        <f>C57/'معاملات فرابورس- نوع اوراق'!$N$17</f>
        <v>2.3790327395667808E-2</v>
      </c>
    </row>
    <row r="58" spans="1:8" ht="17.25">
      <c r="A58" s="348">
        <v>10</v>
      </c>
      <c r="B58" s="111" t="s">
        <v>22</v>
      </c>
      <c r="C58" s="325">
        <v>101843.38</v>
      </c>
      <c r="D58" s="325">
        <v>56996.065000000002</v>
      </c>
      <c r="E58" s="325">
        <v>33491.15</v>
      </c>
      <c r="F58" s="458">
        <v>0.78684932021184273</v>
      </c>
      <c r="G58" s="459">
        <v>2.0409042388810179</v>
      </c>
      <c r="H58" s="346">
        <f>C58/'معاملات فرابورس- نوع اوراق'!$N$17</f>
        <v>1.3862754791564749E-2</v>
      </c>
    </row>
    <row r="59" spans="1:8" ht="18">
      <c r="A59" s="349"/>
      <c r="B59" s="347" t="s">
        <v>43</v>
      </c>
      <c r="C59" s="332">
        <f>SUM(C49:C58)</f>
        <v>6187419.0169999991</v>
      </c>
      <c r="D59" s="332">
        <f>SUM(D49:D58)</f>
        <v>6888044.8360000011</v>
      </c>
      <c r="E59" s="332">
        <f>SUM(E49:E58)</f>
        <v>2226834.1009999998</v>
      </c>
      <c r="F59" s="510">
        <f>C59/D59-1</f>
        <v>-0.10171621057665281</v>
      </c>
      <c r="G59" s="613">
        <f>(C59/E59)-1</f>
        <v>1.7785720607661917</v>
      </c>
      <c r="H59" s="404">
        <f>C59/'معاملات فرابورس- نوع اوراق'!$N$17</f>
        <v>0.84222138567411631</v>
      </c>
    </row>
  </sheetData>
  <mergeCells count="4">
    <mergeCell ref="F1:G1"/>
    <mergeCell ref="C1:E1"/>
    <mergeCell ref="F47:G47"/>
    <mergeCell ref="C47:E47"/>
  </mergeCells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CDBA2F-EC1F-4EA2-81D4-82F8E7C64012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14:cfRule type="iconSet" priority="4" id="{C6F6527B-DBDC-4E8B-B202-05886F7BC663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TrafficLights1" iconId="0"/>
              <x14:cfIcon iconSet="3Arrows" iconId="0"/>
              <x14:cfIcon iconSet="3Arrows" iconId="2"/>
            </x14:iconSet>
          </x14:cfRule>
          <xm:sqref>F3:F43</xm:sqref>
        </x14:conditionalFormatting>
        <x14:conditionalFormatting xmlns:xm="http://schemas.microsoft.com/office/excel/2006/main">
          <x14:cfRule type="iconSet" priority="2" id="{2FA35141-57BC-4936-B917-3C7DC46CBCDD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G3:G22</xm:sqref>
        </x14:conditionalFormatting>
        <x14:conditionalFormatting xmlns:xm="http://schemas.microsoft.com/office/excel/2006/main">
          <x14:cfRule type="iconSet" priority="1" id="{E7F9C443-9A72-4E0B-A843-92A4273003BA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G3:G43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4" tint="0.59999389629810485"/>
  </sheetPr>
  <dimension ref="A1:M59"/>
  <sheetViews>
    <sheetView showGridLines="0" rightToLeft="1" zoomScaleNormal="100" workbookViewId="0">
      <selection activeCell="D10" sqref="D10"/>
    </sheetView>
  </sheetViews>
  <sheetFormatPr defaultRowHeight="15"/>
  <cols>
    <col min="1" max="1" width="4.625" bestFit="1" customWidth="1"/>
    <col min="2" max="2" width="28" customWidth="1"/>
    <col min="3" max="3" width="15.375" customWidth="1"/>
    <col min="4" max="4" width="15.75" customWidth="1"/>
    <col min="5" max="6" width="13.125" customWidth="1"/>
    <col min="7" max="7" width="20.125" bestFit="1" customWidth="1"/>
    <col min="8" max="8" width="10.375" customWidth="1"/>
    <col min="10" max="10" width="6.125" customWidth="1"/>
    <col min="11" max="11" width="28.125" customWidth="1"/>
    <col min="12" max="12" width="12.75" customWidth="1"/>
    <col min="13" max="13" width="11.875" customWidth="1"/>
  </cols>
  <sheetData>
    <row r="1" spans="1:13" ht="21" customHeight="1">
      <c r="A1" s="261" t="s">
        <v>72</v>
      </c>
      <c r="B1" s="261"/>
      <c r="C1" s="875" t="s">
        <v>47</v>
      </c>
      <c r="D1" s="875"/>
      <c r="E1" s="875"/>
      <c r="F1" s="875" t="s">
        <v>68</v>
      </c>
      <c r="G1" s="875"/>
    </row>
    <row r="2" spans="1:13" ht="20.25" customHeight="1" thickBot="1">
      <c r="A2" s="29"/>
      <c r="B2" s="267" t="s">
        <v>4</v>
      </c>
      <c r="C2" s="324" t="s">
        <v>978</v>
      </c>
      <c r="D2" s="267" t="s">
        <v>903</v>
      </c>
      <c r="E2" s="324" t="s">
        <v>979</v>
      </c>
      <c r="F2" s="274" t="s">
        <v>48</v>
      </c>
      <c r="G2" s="272" t="s">
        <v>785</v>
      </c>
      <c r="K2" s="84" t="s">
        <v>4</v>
      </c>
      <c r="L2" s="271" t="s">
        <v>978</v>
      </c>
      <c r="M2" s="271" t="s">
        <v>903</v>
      </c>
    </row>
    <row r="3" spans="1:13" ht="19.5" customHeight="1" thickTop="1">
      <c r="A3" s="266">
        <v>1</v>
      </c>
      <c r="B3" s="68" t="s">
        <v>35</v>
      </c>
      <c r="C3" s="154">
        <v>131761</v>
      </c>
      <c r="D3" s="151">
        <v>183868</v>
      </c>
      <c r="E3" s="154">
        <v>14508</v>
      </c>
      <c r="F3" s="155">
        <f>Table11[[#This Row],[بهمن‌ماه 1396]]/Table11[[#This Row],[دی‌ماه 1396]]-1</f>
        <v>-0.28339352143929342</v>
      </c>
      <c r="G3" s="155">
        <f>Table11[[#This Row],[دی‌ماه 1396]]/Table11[[#This Row],[بهمن‌ماه 1395]]-1</f>
        <v>11.6735594154949</v>
      </c>
      <c r="K3" s="266" t="s">
        <v>35</v>
      </c>
      <c r="L3" s="151">
        <v>131761</v>
      </c>
      <c r="M3" s="151">
        <v>183868</v>
      </c>
    </row>
    <row r="4" spans="1:13">
      <c r="A4" s="266">
        <f>1+A3</f>
        <v>2</v>
      </c>
      <c r="B4" s="68" t="s">
        <v>19</v>
      </c>
      <c r="C4" s="154">
        <v>122713</v>
      </c>
      <c r="D4" s="151">
        <v>117369</v>
      </c>
      <c r="E4" s="154">
        <v>9756</v>
      </c>
      <c r="F4" s="155">
        <f>Table11[[#This Row],[بهمن‌ماه 1396]]/Table11[[#This Row],[دی‌ماه 1396]]-1</f>
        <v>4.5531613969617135E-2</v>
      </c>
      <c r="G4" s="155">
        <f>Table11[[#This Row],[دی‌ماه 1396]]/Table11[[#This Row],[بهمن‌ماه 1395]]-1</f>
        <v>11.030442804428045</v>
      </c>
      <c r="K4" s="266" t="s">
        <v>19</v>
      </c>
      <c r="L4" s="151">
        <v>122713</v>
      </c>
      <c r="M4" s="151">
        <v>117369</v>
      </c>
    </row>
    <row r="5" spans="1:13">
      <c r="A5" s="599">
        <f t="shared" ref="A5:A45" si="0">1+A4</f>
        <v>3</v>
      </c>
      <c r="B5" s="68" t="s">
        <v>83</v>
      </c>
      <c r="C5" s="154">
        <v>100320</v>
      </c>
      <c r="D5" s="151">
        <v>91619</v>
      </c>
      <c r="E5" s="154">
        <v>78761</v>
      </c>
      <c r="F5" s="155">
        <f>Table11[[#This Row],[بهمن‌ماه 1396]]/Table11[[#This Row],[دی‌ماه 1396]]-1</f>
        <v>9.4969384079721442E-2</v>
      </c>
      <c r="G5" s="155">
        <f>Table11[[#This Row],[دی‌ماه 1396]]/Table11[[#This Row],[بهمن‌ماه 1395]]-1</f>
        <v>0.16325338682850643</v>
      </c>
      <c r="K5" s="266" t="s">
        <v>10</v>
      </c>
      <c r="L5" s="151">
        <v>90236</v>
      </c>
      <c r="M5" s="151">
        <v>50174</v>
      </c>
    </row>
    <row r="6" spans="1:13">
      <c r="A6" s="599">
        <f t="shared" si="0"/>
        <v>4</v>
      </c>
      <c r="B6" s="68" t="s">
        <v>10</v>
      </c>
      <c r="C6" s="154">
        <v>90236</v>
      </c>
      <c r="D6" s="151">
        <v>50174</v>
      </c>
      <c r="E6" s="154">
        <v>28107</v>
      </c>
      <c r="F6" s="155">
        <f>Table11[[#This Row],[بهمن‌ماه 1396]]/Table11[[#This Row],[دی‌ماه 1396]]-1</f>
        <v>0.79846135448638744</v>
      </c>
      <c r="G6" s="155">
        <f>Table11[[#This Row],[دی‌ماه 1396]]/Table11[[#This Row],[بهمن‌ماه 1395]]-1</f>
        <v>0.78510691286868051</v>
      </c>
      <c r="K6" s="266" t="s">
        <v>29</v>
      </c>
      <c r="L6" s="151">
        <v>80184</v>
      </c>
      <c r="M6" s="151">
        <v>110401</v>
      </c>
    </row>
    <row r="7" spans="1:13">
      <c r="A7" s="599">
        <f t="shared" si="0"/>
        <v>5</v>
      </c>
      <c r="B7" s="68" t="s">
        <v>29</v>
      </c>
      <c r="C7" s="154">
        <v>80184</v>
      </c>
      <c r="D7" s="151">
        <v>110401</v>
      </c>
      <c r="E7" s="154">
        <v>25968</v>
      </c>
      <c r="F7" s="155">
        <f>Table11[[#This Row],[بهمن‌ماه 1396]]/Table11[[#This Row],[دی‌ماه 1396]]-1</f>
        <v>-0.27370223095805291</v>
      </c>
      <c r="G7" s="155">
        <f>Table11[[#This Row],[دی‌ماه 1396]]/Table11[[#This Row],[بهمن‌ماه 1395]]-1</f>
        <v>3.2514248305606896</v>
      </c>
      <c r="K7" s="266" t="s">
        <v>88</v>
      </c>
      <c r="L7" s="151">
        <v>49591</v>
      </c>
      <c r="M7" s="151">
        <v>17741</v>
      </c>
    </row>
    <row r="8" spans="1:13">
      <c r="A8" s="599">
        <f t="shared" si="0"/>
        <v>6</v>
      </c>
      <c r="B8" s="68" t="s">
        <v>88</v>
      </c>
      <c r="C8" s="154">
        <v>49591</v>
      </c>
      <c r="D8" s="151">
        <v>17741</v>
      </c>
      <c r="E8" s="154">
        <v>235</v>
      </c>
      <c r="F8" s="155">
        <f>Table11[[#This Row],[بهمن‌ماه 1396]]/Table11[[#This Row],[دی‌ماه 1396]]-1</f>
        <v>1.7952764782143058</v>
      </c>
      <c r="G8" s="155">
        <f>Table11[[#This Row],[دی‌ماه 1396]]/Table11[[#This Row],[بهمن‌ماه 1395]]-1</f>
        <v>74.493617021276592</v>
      </c>
      <c r="K8" s="266" t="s">
        <v>20</v>
      </c>
      <c r="L8" s="151">
        <v>49301</v>
      </c>
      <c r="M8" s="151">
        <v>41750</v>
      </c>
    </row>
    <row r="9" spans="1:13" ht="21" customHeight="1">
      <c r="A9" s="599">
        <f t="shared" si="0"/>
        <v>7</v>
      </c>
      <c r="B9" s="68" t="s">
        <v>20</v>
      </c>
      <c r="C9" s="154">
        <v>49301</v>
      </c>
      <c r="D9" s="151">
        <v>41750</v>
      </c>
      <c r="E9" s="154">
        <v>560</v>
      </c>
      <c r="F9" s="155">
        <f>Table11[[#This Row],[بهمن‌ماه 1396]]/Table11[[#This Row],[دی‌ماه 1396]]-1</f>
        <v>0.18086227544910183</v>
      </c>
      <c r="G9" s="155">
        <f>Table11[[#This Row],[دی‌ماه 1396]]/Table11[[#This Row],[بهمن‌ماه 1395]]-1</f>
        <v>73.553571428571431</v>
      </c>
      <c r="K9" s="266" t="s">
        <v>14</v>
      </c>
      <c r="L9" s="151">
        <v>41628</v>
      </c>
      <c r="M9" s="151">
        <v>43369</v>
      </c>
    </row>
    <row r="10" spans="1:13">
      <c r="A10" s="599">
        <f t="shared" si="0"/>
        <v>8</v>
      </c>
      <c r="B10" s="68" t="s">
        <v>14</v>
      </c>
      <c r="C10" s="154">
        <v>41628</v>
      </c>
      <c r="D10" s="151">
        <v>43369</v>
      </c>
      <c r="E10" s="154">
        <v>121337</v>
      </c>
      <c r="F10" s="155">
        <f>Table11[[#This Row],[بهمن‌ماه 1396]]/Table11[[#This Row],[دی‌ماه 1396]]-1</f>
        <v>-4.0143881574396412E-2</v>
      </c>
      <c r="G10" s="155">
        <f>Table11[[#This Row],[دی‌ماه 1396]]/Table11[[#This Row],[بهمن‌ماه 1395]]-1</f>
        <v>-0.64257398814870981</v>
      </c>
      <c r="K10" s="266" t="s">
        <v>13</v>
      </c>
      <c r="L10" s="151">
        <v>33995</v>
      </c>
      <c r="M10" s="151">
        <v>31402</v>
      </c>
    </row>
    <row r="11" spans="1:13">
      <c r="A11" s="599">
        <f t="shared" si="0"/>
        <v>9</v>
      </c>
      <c r="B11" s="68" t="s">
        <v>13</v>
      </c>
      <c r="C11" s="154">
        <v>33995</v>
      </c>
      <c r="D11" s="151">
        <v>31402</v>
      </c>
      <c r="E11" s="154">
        <v>4976</v>
      </c>
      <c r="F11" s="155">
        <f>Table11[[#This Row],[بهمن‌ماه 1396]]/Table11[[#This Row],[دی‌ماه 1396]]-1</f>
        <v>8.2574358321126029E-2</v>
      </c>
      <c r="G11" s="155">
        <f>Table11[[#This Row],[دی‌ماه 1396]]/Table11[[#This Row],[بهمن‌ماه 1395]]-1</f>
        <v>5.310691318327974</v>
      </c>
      <c r="K11" s="266" t="s">
        <v>24</v>
      </c>
      <c r="L11" s="151">
        <v>23673</v>
      </c>
      <c r="M11" s="151">
        <v>19426</v>
      </c>
    </row>
    <row r="12" spans="1:13">
      <c r="A12" s="599">
        <f t="shared" si="0"/>
        <v>10</v>
      </c>
      <c r="B12" s="68" t="s">
        <v>24</v>
      </c>
      <c r="C12" s="154">
        <v>23673</v>
      </c>
      <c r="D12" s="151">
        <v>19426</v>
      </c>
      <c r="E12" s="154">
        <v>7917</v>
      </c>
      <c r="F12" s="155">
        <f>Table11[[#This Row],[بهمن‌ماه 1396]]/Table11[[#This Row],[دی‌ماه 1396]]-1</f>
        <v>0.21862452383403697</v>
      </c>
      <c r="G12" s="155">
        <f>Table11[[#This Row],[دی‌ماه 1396]]/Table11[[#This Row],[بهمن‌ماه 1395]]-1</f>
        <v>1.453707212327902</v>
      </c>
      <c r="K12" s="266" t="s">
        <v>36</v>
      </c>
      <c r="L12" s="151">
        <v>21771</v>
      </c>
      <c r="M12" s="151">
        <v>27836</v>
      </c>
    </row>
    <row r="13" spans="1:13">
      <c r="A13" s="599">
        <f t="shared" si="0"/>
        <v>11</v>
      </c>
      <c r="B13" s="68" t="s">
        <v>36</v>
      </c>
      <c r="C13" s="154">
        <v>21771</v>
      </c>
      <c r="D13" s="151">
        <v>27836</v>
      </c>
      <c r="E13" s="154">
        <v>286847</v>
      </c>
      <c r="F13" s="155">
        <f>Table11[[#This Row],[بهمن‌ماه 1396]]/Table11[[#This Row],[دی‌ماه 1396]]-1</f>
        <v>-0.21788331656847248</v>
      </c>
      <c r="G13" s="155">
        <f>Table11[[#This Row],[دی‌ماه 1396]]/Table11[[#This Row],[بهمن‌ماه 1395]]-1</f>
        <v>-0.90295872015394962</v>
      </c>
      <c r="K13" s="62" t="s">
        <v>155</v>
      </c>
      <c r="L13" s="151">
        <f>SUM(C3:C43)-C5-C22-C20-C59</f>
        <v>191630</v>
      </c>
      <c r="M13" s="151">
        <f>SUM(D3:D43)-D5-D22-D20-D59</f>
        <v>182314</v>
      </c>
    </row>
    <row r="14" spans="1:13">
      <c r="A14" s="599">
        <f t="shared" si="0"/>
        <v>12</v>
      </c>
      <c r="B14" s="68" t="s">
        <v>89</v>
      </c>
      <c r="C14" s="154">
        <v>20040</v>
      </c>
      <c r="D14" s="151">
        <v>19989</v>
      </c>
      <c r="E14" s="154">
        <v>18150</v>
      </c>
      <c r="F14" s="155">
        <f>Table11[[#This Row],[بهمن‌ماه 1396]]/Table11[[#This Row],[دی‌ماه 1396]]-1</f>
        <v>2.5514032717994795E-3</v>
      </c>
      <c r="G14" s="155">
        <f>Table11[[#This Row],[دی‌ماه 1396]]/Table11[[#This Row],[بهمن‌ماه 1395]]-1</f>
        <v>0.10132231404958669</v>
      </c>
    </row>
    <row r="15" spans="1:13">
      <c r="A15" s="599">
        <f t="shared" si="0"/>
        <v>13</v>
      </c>
      <c r="B15" s="68" t="s">
        <v>22</v>
      </c>
      <c r="C15" s="154">
        <v>18392</v>
      </c>
      <c r="D15" s="151">
        <v>12851</v>
      </c>
      <c r="E15" s="154">
        <v>7837</v>
      </c>
      <c r="F15" s="155">
        <f>Table11[[#This Row],[بهمن‌ماه 1396]]/Table11[[#This Row],[دی‌ماه 1396]]-1</f>
        <v>0.43117267138744064</v>
      </c>
      <c r="G15" s="155">
        <f>Table11[[#This Row],[دی‌ماه 1396]]/Table11[[#This Row],[بهمن‌ماه 1395]]-1</f>
        <v>0.63978563225724128</v>
      </c>
    </row>
    <row r="16" spans="1:13">
      <c r="A16" s="599">
        <f t="shared" si="0"/>
        <v>14</v>
      </c>
      <c r="B16" s="68" t="s">
        <v>42</v>
      </c>
      <c r="C16" s="154">
        <v>18099</v>
      </c>
      <c r="D16" s="151">
        <v>18074</v>
      </c>
      <c r="E16" s="154">
        <v>523</v>
      </c>
      <c r="F16" s="155">
        <f>Table11[[#This Row],[بهمن‌ماه 1396]]/Table11[[#This Row],[دی‌ماه 1396]]-1</f>
        <v>1.3832023901736434E-3</v>
      </c>
      <c r="G16" s="155">
        <f>Table11[[#This Row],[دی‌ماه 1396]]/Table11[[#This Row],[بهمن‌ماه 1395]]-1</f>
        <v>33.558317399617593</v>
      </c>
    </row>
    <row r="17" spans="1:7">
      <c r="A17" s="599">
        <f t="shared" si="0"/>
        <v>15</v>
      </c>
      <c r="B17" s="68" t="s">
        <v>41</v>
      </c>
      <c r="C17" s="154">
        <v>15057</v>
      </c>
      <c r="D17" s="151">
        <v>15272</v>
      </c>
      <c r="E17" s="154">
        <v>4177</v>
      </c>
      <c r="F17" s="155">
        <f>Table11[[#This Row],[بهمن‌ماه 1396]]/Table11[[#This Row],[دی‌ماه 1396]]-1</f>
        <v>-1.4078051335777886E-2</v>
      </c>
      <c r="G17" s="155">
        <f>Table11[[#This Row],[دی‌ماه 1396]]/Table11[[#This Row],[بهمن‌ماه 1395]]-1</f>
        <v>2.6562125927699305</v>
      </c>
    </row>
    <row r="18" spans="1:7">
      <c r="A18" s="599">
        <f t="shared" si="0"/>
        <v>16</v>
      </c>
      <c r="B18" s="68" t="s">
        <v>32</v>
      </c>
      <c r="C18" s="154">
        <v>13882</v>
      </c>
      <c r="D18" s="151">
        <v>8072</v>
      </c>
      <c r="E18" s="154">
        <v>216</v>
      </c>
      <c r="F18" s="155">
        <f>Table11[[#This Row],[بهمن‌ماه 1396]]/Table11[[#This Row],[دی‌ماه 1396]]-1</f>
        <v>0.71977205153617452</v>
      </c>
      <c r="G18" s="155">
        <f>Table11[[#This Row],[دی‌ماه 1396]]/Table11[[#This Row],[بهمن‌ماه 1395]]-1</f>
        <v>36.370370370370374</v>
      </c>
    </row>
    <row r="19" spans="1:7">
      <c r="A19" s="599">
        <f t="shared" si="0"/>
        <v>17</v>
      </c>
      <c r="B19" s="68" t="s">
        <v>28</v>
      </c>
      <c r="C19" s="154">
        <v>12534</v>
      </c>
      <c r="D19" s="151">
        <v>16727</v>
      </c>
      <c r="E19" s="154">
        <v>14345</v>
      </c>
      <c r="F19" s="155">
        <f>Table11[[#This Row],[بهمن‌ماه 1396]]/Table11[[#This Row],[دی‌ماه 1396]]-1</f>
        <v>-0.25067256531356485</v>
      </c>
      <c r="G19" s="155">
        <f>Table11[[#This Row],[دی‌ماه 1396]]/Table11[[#This Row],[بهمن‌ماه 1395]]-1</f>
        <v>0.16605088881143248</v>
      </c>
    </row>
    <row r="20" spans="1:7">
      <c r="A20" s="599">
        <f t="shared" si="0"/>
        <v>18</v>
      </c>
      <c r="B20" s="68" t="s">
        <v>57</v>
      </c>
      <c r="C20" s="154">
        <v>12392</v>
      </c>
      <c r="D20" s="151">
        <v>13921</v>
      </c>
      <c r="E20" s="154">
        <v>4870</v>
      </c>
      <c r="F20" s="155">
        <f>Table11[[#This Row],[بهمن‌ماه 1396]]/Table11[[#This Row],[دی‌ماه 1396]]-1</f>
        <v>-0.10983406364485315</v>
      </c>
      <c r="G20" s="155">
        <f>Table11[[#This Row],[دی‌ماه 1396]]/Table11[[#This Row],[بهمن‌ماه 1395]]-1</f>
        <v>1.8585215605749488</v>
      </c>
    </row>
    <row r="21" spans="1:7">
      <c r="A21" s="599">
        <f t="shared" si="0"/>
        <v>19</v>
      </c>
      <c r="B21" s="68" t="s">
        <v>81</v>
      </c>
      <c r="C21" s="154">
        <v>12107</v>
      </c>
      <c r="D21" s="151">
        <v>14062</v>
      </c>
      <c r="E21" s="154">
        <v>13317</v>
      </c>
      <c r="F21" s="155">
        <f>Table11[[#This Row],[بهمن‌ماه 1396]]/Table11[[#This Row],[دی‌ماه 1396]]-1</f>
        <v>-0.13902716541032567</v>
      </c>
      <c r="G21" s="155">
        <f>Table11[[#This Row],[دی‌ماه 1396]]/Table11[[#This Row],[بهمن‌ماه 1395]]-1</f>
        <v>5.5943530825260934E-2</v>
      </c>
    </row>
    <row r="22" spans="1:7">
      <c r="A22" s="599">
        <f t="shared" si="0"/>
        <v>20</v>
      </c>
      <c r="B22" s="68" t="s">
        <v>82</v>
      </c>
      <c r="C22" s="154">
        <v>11840</v>
      </c>
      <c r="D22" s="151">
        <v>12016</v>
      </c>
      <c r="E22" s="154">
        <v>17555</v>
      </c>
      <c r="F22" s="155">
        <f>Table11[[#This Row],[بهمن‌ماه 1396]]/Table11[[#This Row],[دی‌ماه 1396]]-1</f>
        <v>-1.4647137150466061E-2</v>
      </c>
      <c r="G22" s="155">
        <f>Table11[[#This Row],[دی‌ماه 1396]]/Table11[[#This Row],[بهمن‌ماه 1395]]-1</f>
        <v>-0.31552264312161782</v>
      </c>
    </row>
    <row r="23" spans="1:7">
      <c r="A23" s="599">
        <f t="shared" si="0"/>
        <v>21</v>
      </c>
      <c r="B23" s="68" t="s">
        <v>59</v>
      </c>
      <c r="C23" s="154">
        <v>11678</v>
      </c>
      <c r="D23" s="151">
        <v>4035</v>
      </c>
      <c r="E23" s="154">
        <v>4224</v>
      </c>
      <c r="F23" s="155">
        <f>Table11[[#This Row],[بهمن‌ماه 1396]]/Table11[[#This Row],[دی‌ماه 1396]]-1</f>
        <v>1.8941759603469639</v>
      </c>
      <c r="G23" s="155">
        <f>Table11[[#This Row],[دی‌ماه 1396]]/Table11[[#This Row],[بهمن‌ماه 1395]]-1</f>
        <v>-4.4744318181818232E-2</v>
      </c>
    </row>
    <row r="24" spans="1:7">
      <c r="A24" s="599">
        <f t="shared" si="0"/>
        <v>22</v>
      </c>
      <c r="B24" s="68" t="s">
        <v>30</v>
      </c>
      <c r="C24" s="154">
        <v>7233</v>
      </c>
      <c r="D24" s="151">
        <v>5413</v>
      </c>
      <c r="E24" s="154">
        <v>4908</v>
      </c>
      <c r="F24" s="155">
        <f>Table11[[#This Row],[بهمن‌ماه 1396]]/Table11[[#This Row],[دی‌ماه 1396]]-1</f>
        <v>0.33622760022168863</v>
      </c>
      <c r="G24" s="155">
        <f>Table11[[#This Row],[دی‌ماه 1396]]/Table11[[#This Row],[بهمن‌ماه 1395]]-1</f>
        <v>0.10289323553382235</v>
      </c>
    </row>
    <row r="25" spans="1:7">
      <c r="A25" s="599">
        <f t="shared" si="0"/>
        <v>23</v>
      </c>
      <c r="B25" s="68" t="s">
        <v>86</v>
      </c>
      <c r="C25" s="154">
        <v>6967</v>
      </c>
      <c r="D25" s="151">
        <v>4113</v>
      </c>
      <c r="E25" s="154">
        <v>167</v>
      </c>
      <c r="F25" s="155">
        <f>Table11[[#This Row],[بهمن‌ماه 1396]]/Table11[[#This Row],[دی‌ماه 1396]]-1</f>
        <v>0.69389739849258447</v>
      </c>
      <c r="G25" s="155">
        <f>Table11[[#This Row],[دی‌ماه 1396]]/Table11[[#This Row],[بهمن‌ماه 1395]]-1</f>
        <v>23.62874251497006</v>
      </c>
    </row>
    <row r="26" spans="1:7">
      <c r="A26" s="599">
        <f t="shared" si="0"/>
        <v>24</v>
      </c>
      <c r="B26" s="68" t="s">
        <v>15</v>
      </c>
      <c r="C26" s="154">
        <v>5756</v>
      </c>
      <c r="D26" s="151">
        <v>6171</v>
      </c>
      <c r="E26" s="154">
        <v>31</v>
      </c>
      <c r="F26" s="155">
        <f>Table11[[#This Row],[بهمن‌ماه 1396]]/Table11[[#This Row],[دی‌ماه 1396]]-1</f>
        <v>-6.7250040512072617E-2</v>
      </c>
      <c r="G26" s="155">
        <f>Table11[[#This Row],[دی‌ماه 1396]]/Table11[[#This Row],[بهمن‌ماه 1395]]-1</f>
        <v>198.06451612903226</v>
      </c>
    </row>
    <row r="27" spans="1:7">
      <c r="A27" s="599">
        <f t="shared" si="0"/>
        <v>25</v>
      </c>
      <c r="B27" s="68" t="s">
        <v>84</v>
      </c>
      <c r="C27" s="154">
        <v>5744</v>
      </c>
      <c r="D27" s="151">
        <v>5827</v>
      </c>
      <c r="E27" s="154">
        <v>86</v>
      </c>
      <c r="F27" s="155">
        <f>Table11[[#This Row],[بهمن‌ماه 1396]]/Table11[[#This Row],[دی‌ماه 1396]]-1</f>
        <v>-1.4244036382357939E-2</v>
      </c>
      <c r="G27" s="155">
        <f>Table11[[#This Row],[دی‌ماه 1396]]/Table11[[#This Row],[بهمن‌ماه 1395]]-1</f>
        <v>66.755813953488371</v>
      </c>
    </row>
    <row r="28" spans="1:7">
      <c r="A28" s="599">
        <f t="shared" si="0"/>
        <v>26</v>
      </c>
      <c r="B28" s="68" t="s">
        <v>37</v>
      </c>
      <c r="C28" s="154">
        <v>5432</v>
      </c>
      <c r="D28" s="151">
        <v>8627</v>
      </c>
      <c r="E28" s="154">
        <v>4356</v>
      </c>
      <c r="F28" s="155">
        <f>Table11[[#This Row],[بهمن‌ماه 1396]]/Table11[[#This Row],[دی‌ماه 1396]]-1</f>
        <v>-0.37034890460183145</v>
      </c>
      <c r="G28" s="155">
        <f>Table11[[#This Row],[دی‌ماه 1396]]/Table11[[#This Row],[بهمن‌ماه 1395]]-1</f>
        <v>0.98048668503213965</v>
      </c>
    </row>
    <row r="29" spans="1:7">
      <c r="A29" s="599">
        <f t="shared" si="0"/>
        <v>27</v>
      </c>
      <c r="B29" s="68" t="s">
        <v>6</v>
      </c>
      <c r="C29" s="154">
        <v>5176</v>
      </c>
      <c r="D29" s="151">
        <v>5362</v>
      </c>
      <c r="E29" s="154"/>
      <c r="F29" s="155">
        <f>Table11[[#This Row],[بهمن‌ماه 1396]]/Table11[[#This Row],[دی‌ماه 1396]]-1</f>
        <v>-3.4688549048862316E-2</v>
      </c>
      <c r="G29" s="155"/>
    </row>
    <row r="30" spans="1:7">
      <c r="A30" s="599">
        <f t="shared" si="0"/>
        <v>28</v>
      </c>
      <c r="B30" s="68" t="s">
        <v>25</v>
      </c>
      <c r="C30" s="154">
        <v>5045</v>
      </c>
      <c r="D30" s="151">
        <v>3945</v>
      </c>
      <c r="E30" s="154">
        <v>3545</v>
      </c>
      <c r="F30" s="155">
        <f>Table11[[#This Row],[بهمن‌ماه 1396]]/Table11[[#This Row],[دی‌ماه 1396]]-1</f>
        <v>0.27883396704689489</v>
      </c>
      <c r="G30" s="155">
        <f>Table11[[#This Row],[دی‌ماه 1396]]/Table11[[#This Row],[بهمن‌ماه 1395]]-1</f>
        <v>0.11283497884344151</v>
      </c>
    </row>
    <row r="31" spans="1:7">
      <c r="A31" s="599">
        <f t="shared" si="0"/>
        <v>29</v>
      </c>
      <c r="B31" s="68" t="s">
        <v>33</v>
      </c>
      <c r="C31" s="154">
        <v>4515</v>
      </c>
      <c r="D31" s="151">
        <v>10092</v>
      </c>
      <c r="E31" s="154">
        <v>1214</v>
      </c>
      <c r="F31" s="155">
        <f>Table11[[#This Row],[بهمن‌ماه 1396]]/Table11[[#This Row],[دی‌ماه 1396]]-1</f>
        <v>-0.55261593341260407</v>
      </c>
      <c r="G31" s="155">
        <f>Table11[[#This Row],[دی‌ماه 1396]]/Table11[[#This Row],[بهمن‌ماه 1395]]-1</f>
        <v>7.3130148270181223</v>
      </c>
    </row>
    <row r="32" spans="1:7">
      <c r="A32" s="599">
        <f t="shared" si="0"/>
        <v>30</v>
      </c>
      <c r="B32" s="68" t="s">
        <v>27</v>
      </c>
      <c r="C32" s="154">
        <v>4052</v>
      </c>
      <c r="D32" s="151">
        <v>5115</v>
      </c>
      <c r="E32" s="154">
        <v>26722</v>
      </c>
      <c r="F32" s="155">
        <f>Table11[[#This Row],[بهمن‌ماه 1396]]/Table11[[#This Row],[دی‌ماه 1396]]-1</f>
        <v>-0.20782013685239487</v>
      </c>
      <c r="G32" s="155">
        <f>Table11[[#This Row],[دی‌ماه 1396]]/Table11[[#This Row],[بهمن‌ماه 1395]]-1</f>
        <v>-0.808584686774942</v>
      </c>
    </row>
    <row r="33" spans="1:8">
      <c r="A33" s="599">
        <f t="shared" si="0"/>
        <v>31</v>
      </c>
      <c r="B33" s="68" t="s">
        <v>18</v>
      </c>
      <c r="C33" s="154">
        <v>3854</v>
      </c>
      <c r="D33" s="151">
        <v>4284</v>
      </c>
      <c r="E33" s="154">
        <v>6552</v>
      </c>
      <c r="F33" s="155">
        <f>Table11[[#This Row],[بهمن‌ماه 1396]]/Table11[[#This Row],[دی‌ماه 1396]]-1</f>
        <v>-0.10037348272642388</v>
      </c>
      <c r="G33" s="155">
        <f>Table11[[#This Row],[دی‌ماه 1396]]/Table11[[#This Row],[بهمن‌ماه 1395]]-1</f>
        <v>-0.34615384615384615</v>
      </c>
    </row>
    <row r="34" spans="1:8">
      <c r="A34" s="599">
        <f t="shared" si="0"/>
        <v>32</v>
      </c>
      <c r="B34" s="68" t="s">
        <v>16</v>
      </c>
      <c r="C34" s="154">
        <v>3777</v>
      </c>
      <c r="D34" s="151">
        <v>3045</v>
      </c>
      <c r="E34" s="154">
        <v>1786</v>
      </c>
      <c r="F34" s="155">
        <f>Table11[[#This Row],[بهمن‌ماه 1396]]/Table11[[#This Row],[دی‌ماه 1396]]-1</f>
        <v>0.24039408866995071</v>
      </c>
      <c r="G34" s="155">
        <f>Table11[[#This Row],[دی‌ماه 1396]]/Table11[[#This Row],[بهمن‌ماه 1395]]-1</f>
        <v>0.7049272116461367</v>
      </c>
    </row>
    <row r="35" spans="1:8">
      <c r="A35" s="599">
        <f t="shared" si="0"/>
        <v>33</v>
      </c>
      <c r="B35" s="68" t="s">
        <v>85</v>
      </c>
      <c r="C35" s="154">
        <v>3020</v>
      </c>
      <c r="D35" s="151">
        <v>4272</v>
      </c>
      <c r="E35" s="154">
        <v>916</v>
      </c>
      <c r="F35" s="155">
        <f>Table11[[#This Row],[بهمن‌ماه 1396]]/Table11[[#This Row],[دی‌ماه 1396]]-1</f>
        <v>-0.29307116104868913</v>
      </c>
      <c r="G35" s="155">
        <f>Table11[[#This Row],[دی‌ماه 1396]]/Table11[[#This Row],[بهمن‌ماه 1395]]-1</f>
        <v>3.6637554585152836</v>
      </c>
    </row>
    <row r="36" spans="1:8">
      <c r="A36" s="599">
        <f t="shared" si="0"/>
        <v>34</v>
      </c>
      <c r="B36" s="68" t="s">
        <v>34</v>
      </c>
      <c r="C36" s="154">
        <v>2889</v>
      </c>
      <c r="D36" s="151">
        <v>1585</v>
      </c>
      <c r="E36" s="154">
        <v>141</v>
      </c>
      <c r="F36" s="155">
        <f>Table11[[#This Row],[بهمن‌ماه 1396]]/Table11[[#This Row],[دی‌ماه 1396]]-1</f>
        <v>0.82271293375394317</v>
      </c>
      <c r="G36" s="155">
        <f>Table11[[#This Row],[دی‌ماه 1396]]/Table11[[#This Row],[بهمن‌ماه 1395]]-1</f>
        <v>10.24113475177305</v>
      </c>
    </row>
    <row r="37" spans="1:8">
      <c r="A37" s="599">
        <f t="shared" si="0"/>
        <v>35</v>
      </c>
      <c r="B37" s="68" t="s">
        <v>87</v>
      </c>
      <c r="C37" s="154">
        <v>2243</v>
      </c>
      <c r="D37" s="151">
        <v>2208</v>
      </c>
      <c r="E37" s="154">
        <v>32</v>
      </c>
      <c r="F37" s="155">
        <f>Table11[[#This Row],[بهمن‌ماه 1396]]/Table11[[#This Row],[دی‌ماه 1396]]-1</f>
        <v>1.5851449275362306E-2</v>
      </c>
      <c r="G37" s="155">
        <f>Table11[[#This Row],[دی‌ماه 1396]]/Table11[[#This Row],[بهمن‌ماه 1395]]-1</f>
        <v>68</v>
      </c>
    </row>
    <row r="38" spans="1:8">
      <c r="A38" s="599">
        <f t="shared" si="0"/>
        <v>36</v>
      </c>
      <c r="B38" s="68" t="s">
        <v>12</v>
      </c>
      <c r="C38" s="154">
        <v>1412</v>
      </c>
      <c r="D38" s="151">
        <v>1299</v>
      </c>
      <c r="E38" s="154">
        <v>18051</v>
      </c>
      <c r="F38" s="155">
        <f>Table11[[#This Row],[بهمن‌ماه 1396]]/Table11[[#This Row],[دی‌ماه 1396]]-1</f>
        <v>8.6989992301770513E-2</v>
      </c>
      <c r="G38" s="155">
        <f>Table11[[#This Row],[دی‌ماه 1396]]/Table11[[#This Row],[بهمن‌ماه 1395]]-1</f>
        <v>-0.92803722785441245</v>
      </c>
    </row>
    <row r="39" spans="1:8">
      <c r="A39" s="599">
        <f t="shared" si="0"/>
        <v>37</v>
      </c>
      <c r="B39" s="68" t="s">
        <v>9</v>
      </c>
      <c r="C39" s="154">
        <v>1149</v>
      </c>
      <c r="D39" s="151">
        <v>186</v>
      </c>
      <c r="E39" s="154">
        <v>64</v>
      </c>
      <c r="F39" s="155">
        <f>Table11[[#This Row],[بهمن‌ماه 1396]]/Table11[[#This Row],[دی‌ماه 1396]]-1</f>
        <v>5.17741935483871</v>
      </c>
      <c r="G39" s="155">
        <f>Table11[[#This Row],[دی‌ماه 1396]]/Table11[[#This Row],[بهمن‌ماه 1395]]-1</f>
        <v>1.90625</v>
      </c>
    </row>
    <row r="40" spans="1:8">
      <c r="A40" s="599">
        <f t="shared" si="0"/>
        <v>38</v>
      </c>
      <c r="B40" s="68" t="s">
        <v>21</v>
      </c>
      <c r="C40" s="154">
        <v>979</v>
      </c>
      <c r="D40" s="151">
        <v>122</v>
      </c>
      <c r="E40" s="154">
        <v>142</v>
      </c>
      <c r="F40" s="155">
        <f>Table11[[#This Row],[بهمن‌ماه 1396]]/Table11[[#This Row],[دی‌ماه 1396]]-1</f>
        <v>7.0245901639344268</v>
      </c>
      <c r="G40" s="155">
        <f>Table11[[#This Row],[دی‌ماه 1396]]/Table11[[#This Row],[بهمن‌ماه 1395]]-1</f>
        <v>-0.14084507042253525</v>
      </c>
    </row>
    <row r="41" spans="1:8" ht="15" customHeight="1">
      <c r="A41" s="599">
        <f t="shared" si="0"/>
        <v>39</v>
      </c>
      <c r="B41" s="68" t="s">
        <v>23</v>
      </c>
      <c r="C41" s="154">
        <v>393</v>
      </c>
      <c r="D41" s="151">
        <v>536</v>
      </c>
      <c r="E41" s="154">
        <v>1171</v>
      </c>
      <c r="F41" s="155">
        <f>Table11[[#This Row],[بهمن‌ماه 1396]]/Table11[[#This Row],[دی‌ماه 1396]]-1</f>
        <v>-0.26679104477611937</v>
      </c>
      <c r="G41" s="155">
        <f>Table11[[#This Row],[دی‌ماه 1396]]/Table11[[#This Row],[بهمن‌ماه 1395]]-1</f>
        <v>-0.54227156276686594</v>
      </c>
    </row>
    <row r="42" spans="1:8">
      <c r="A42" s="599">
        <f t="shared" si="0"/>
        <v>40</v>
      </c>
      <c r="B42" s="68" t="s">
        <v>31</v>
      </c>
      <c r="C42" s="154">
        <v>184</v>
      </c>
      <c r="D42" s="151">
        <v>798</v>
      </c>
      <c r="E42" s="154">
        <v>1</v>
      </c>
      <c r="F42" s="155">
        <f>Table11[[#This Row],[بهمن‌ماه 1396]]/Table11[[#This Row],[دی‌ماه 1396]]-1</f>
        <v>-0.76942355889724312</v>
      </c>
      <c r="G42" s="155">
        <f>Table11[[#This Row],[دی‌ماه 1396]]/Table11[[#This Row],[بهمن‌ماه 1395]]-1</f>
        <v>797</v>
      </c>
    </row>
    <row r="43" spans="1:8">
      <c r="A43" s="599">
        <f t="shared" si="0"/>
        <v>41</v>
      </c>
      <c r="B43" s="68" t="s">
        <v>40</v>
      </c>
      <c r="C43" s="154">
        <v>21</v>
      </c>
      <c r="D43" s="151">
        <v>232</v>
      </c>
      <c r="E43" s="154"/>
      <c r="F43" s="155">
        <f>Table11[[#This Row],[بهمن‌ماه 1396]]/Table11[[#This Row],[دی‌ماه 1396]]-1</f>
        <v>-0.90948275862068961</v>
      </c>
      <c r="G43" s="155"/>
    </row>
    <row r="44" spans="1:8">
      <c r="A44" s="599">
        <f t="shared" si="0"/>
        <v>42</v>
      </c>
      <c r="B44" s="68"/>
      <c r="C44" s="151"/>
      <c r="D44" s="151"/>
      <c r="E44" s="151"/>
      <c r="F44" s="155"/>
      <c r="G44" s="155"/>
    </row>
    <row r="45" spans="1:8">
      <c r="A45" s="599">
        <f t="shared" si="0"/>
        <v>43</v>
      </c>
      <c r="B45" s="68"/>
      <c r="C45" s="151"/>
      <c r="D45" s="151"/>
      <c r="E45" s="151"/>
      <c r="F45" s="155"/>
      <c r="G45" s="155"/>
    </row>
    <row r="46" spans="1:8">
      <c r="A46" s="599">
        <f>1+A45</f>
        <v>44</v>
      </c>
      <c r="B46" s="68"/>
      <c r="C46" s="151"/>
      <c r="D46" s="151"/>
      <c r="E46" s="151"/>
      <c r="F46" s="155"/>
      <c r="G46" s="155"/>
    </row>
    <row r="47" spans="1:8" ht="56.25">
      <c r="A47" s="773" t="s">
        <v>72</v>
      </c>
      <c r="B47" s="773" t="s">
        <v>467</v>
      </c>
      <c r="C47" s="848" t="s">
        <v>47</v>
      </c>
      <c r="D47" s="848"/>
      <c r="E47" s="848"/>
      <c r="F47" s="846" t="s">
        <v>68</v>
      </c>
      <c r="G47" s="847"/>
      <c r="H47" s="192" t="s">
        <v>723</v>
      </c>
    </row>
    <row r="48" spans="1:8" ht="18.75">
      <c r="A48" s="777"/>
      <c r="B48" s="398"/>
      <c r="C48" s="344" t="s">
        <v>978</v>
      </c>
      <c r="D48" s="344" t="s">
        <v>903</v>
      </c>
      <c r="E48" s="380" t="s">
        <v>979</v>
      </c>
      <c r="F48" s="400" t="s">
        <v>48</v>
      </c>
      <c r="G48" s="775" t="s">
        <v>788</v>
      </c>
      <c r="H48" s="380" t="s">
        <v>978</v>
      </c>
    </row>
    <row r="49" spans="1:9" ht="17.25">
      <c r="A49" s="340">
        <v>1</v>
      </c>
      <c r="B49" s="776" t="s">
        <v>35</v>
      </c>
      <c r="C49" s="778">
        <v>131761</v>
      </c>
      <c r="D49" s="778">
        <v>183868</v>
      </c>
      <c r="E49" s="778">
        <v>14508</v>
      </c>
      <c r="F49" s="157">
        <v>-0.28339352143929342</v>
      </c>
      <c r="G49" s="774">
        <v>11.6735594154949</v>
      </c>
      <c r="H49" s="779">
        <v>26352.2</v>
      </c>
      <c r="I49" s="772"/>
    </row>
    <row r="50" spans="1:9" ht="17.25">
      <c r="A50" s="340">
        <v>2</v>
      </c>
      <c r="B50" s="776" t="s">
        <v>19</v>
      </c>
      <c r="C50" s="778">
        <v>122713</v>
      </c>
      <c r="D50" s="778">
        <v>117369</v>
      </c>
      <c r="E50" s="778">
        <v>9756</v>
      </c>
      <c r="F50" s="157">
        <v>4.5531613969617135E-2</v>
      </c>
      <c r="G50" s="774">
        <v>11.030442804428045</v>
      </c>
      <c r="H50" s="779">
        <v>40904.333333333336</v>
      </c>
      <c r="I50" s="772"/>
    </row>
    <row r="51" spans="1:9" ht="17.25">
      <c r="A51" s="340">
        <v>3</v>
      </c>
      <c r="B51" s="776" t="s">
        <v>10</v>
      </c>
      <c r="C51" s="778">
        <v>90236</v>
      </c>
      <c r="D51" s="778">
        <v>50174</v>
      </c>
      <c r="E51" s="778">
        <v>28107</v>
      </c>
      <c r="F51" s="157">
        <v>0.79846135448638744</v>
      </c>
      <c r="G51" s="774">
        <v>0.78510691286868051</v>
      </c>
      <c r="H51" s="779">
        <v>10026.222222222223</v>
      </c>
      <c r="I51" s="772"/>
    </row>
    <row r="52" spans="1:9" ht="17.25">
      <c r="A52" s="340">
        <v>4</v>
      </c>
      <c r="B52" s="776" t="s">
        <v>29</v>
      </c>
      <c r="C52" s="778">
        <v>80184</v>
      </c>
      <c r="D52" s="778">
        <v>110401</v>
      </c>
      <c r="E52" s="778">
        <v>25968</v>
      </c>
      <c r="F52" s="157">
        <v>-0.27370223095805291</v>
      </c>
      <c r="G52" s="774">
        <v>3.2514248305606896</v>
      </c>
      <c r="H52" s="779">
        <v>10023</v>
      </c>
      <c r="I52" s="772"/>
    </row>
    <row r="53" spans="1:9" ht="17.25" customHeight="1">
      <c r="A53" s="340">
        <v>5</v>
      </c>
      <c r="B53" s="776" t="s">
        <v>88</v>
      </c>
      <c r="C53" s="778">
        <v>49591</v>
      </c>
      <c r="D53" s="778">
        <v>17741</v>
      </c>
      <c r="E53" s="778">
        <v>235</v>
      </c>
      <c r="F53" s="157">
        <v>1.7952764782143058</v>
      </c>
      <c r="G53" s="774">
        <v>74.493617021276592</v>
      </c>
      <c r="H53" s="779">
        <v>5510.1111111111113</v>
      </c>
      <c r="I53" s="772"/>
    </row>
    <row r="54" spans="1:9" ht="17.25">
      <c r="A54" s="340">
        <v>6</v>
      </c>
      <c r="B54" s="776" t="s">
        <v>20</v>
      </c>
      <c r="C54" s="778">
        <v>49301</v>
      </c>
      <c r="D54" s="778">
        <v>41750</v>
      </c>
      <c r="E54" s="778">
        <v>560</v>
      </c>
      <c r="F54" s="157">
        <v>0.18086227544910183</v>
      </c>
      <c r="G54" s="774">
        <v>73.553571428571431</v>
      </c>
      <c r="H54" s="779">
        <v>24650.5</v>
      </c>
      <c r="I54" s="772"/>
    </row>
    <row r="55" spans="1:9" ht="17.25">
      <c r="A55" s="340">
        <v>7</v>
      </c>
      <c r="B55" s="776" t="s">
        <v>14</v>
      </c>
      <c r="C55" s="778">
        <v>41628</v>
      </c>
      <c r="D55" s="778">
        <v>43369</v>
      </c>
      <c r="E55" s="778">
        <v>121337</v>
      </c>
      <c r="F55" s="157">
        <v>-4.0143881574396412E-2</v>
      </c>
      <c r="G55" s="774">
        <v>-0.64257398814870981</v>
      </c>
      <c r="H55" s="779">
        <v>6938</v>
      </c>
      <c r="I55" s="772"/>
    </row>
    <row r="56" spans="1:9" ht="14.25" customHeight="1">
      <c r="A56" s="340">
        <v>8</v>
      </c>
      <c r="B56" s="776" t="s">
        <v>13</v>
      </c>
      <c r="C56" s="778">
        <v>33995</v>
      </c>
      <c r="D56" s="778">
        <v>31402</v>
      </c>
      <c r="E56" s="778">
        <v>4976</v>
      </c>
      <c r="F56" s="157">
        <v>8.2574358321126029E-2</v>
      </c>
      <c r="G56" s="774">
        <v>5.310691318327974</v>
      </c>
      <c r="H56" s="779">
        <v>4856.4285714285716</v>
      </c>
      <c r="I56" s="772"/>
    </row>
    <row r="57" spans="1:9" ht="12" customHeight="1">
      <c r="A57" s="340">
        <v>9</v>
      </c>
      <c r="B57" s="776" t="s">
        <v>24</v>
      </c>
      <c r="C57" s="778">
        <v>23673</v>
      </c>
      <c r="D57" s="778">
        <v>19426</v>
      </c>
      <c r="E57" s="326">
        <v>7917</v>
      </c>
      <c r="F57" s="157">
        <v>0.21862452383403697</v>
      </c>
      <c r="G57" s="774">
        <v>1.453707212327902</v>
      </c>
      <c r="H57" s="791">
        <v>3945.5</v>
      </c>
      <c r="I57" s="772"/>
    </row>
    <row r="58" spans="1:9" ht="17.25">
      <c r="A58" s="340">
        <v>10</v>
      </c>
      <c r="B58" s="776" t="s">
        <v>36</v>
      </c>
      <c r="C58" s="778">
        <v>21771</v>
      </c>
      <c r="D58" s="778">
        <v>27836</v>
      </c>
      <c r="E58" s="778">
        <v>286847</v>
      </c>
      <c r="F58" s="157">
        <v>-0.21788331656847248</v>
      </c>
      <c r="G58" s="774">
        <v>-0.90295872015394962</v>
      </c>
      <c r="H58" s="779">
        <v>2721.375</v>
      </c>
      <c r="I58" s="772"/>
    </row>
    <row r="59" spans="1:9" ht="18">
      <c r="A59" s="330"/>
      <c r="B59" s="331" t="s">
        <v>43</v>
      </c>
      <c r="C59" s="332">
        <f>SUM(C49:C58)</f>
        <v>644853</v>
      </c>
      <c r="D59" s="332">
        <f>SUM(D49:D58)</f>
        <v>643336</v>
      </c>
      <c r="E59" s="332">
        <f>SUM(E49:E58)</f>
        <v>500211</v>
      </c>
      <c r="F59" s="351">
        <f>C59/D59-1</f>
        <v>2.3580213139013928E-3</v>
      </c>
      <c r="G59" s="229">
        <f>C59/E59-1</f>
        <v>0.28916197364712093</v>
      </c>
      <c r="H59" s="792">
        <v>10235.761904761905</v>
      </c>
      <c r="I59" s="772"/>
    </row>
  </sheetData>
  <mergeCells count="4">
    <mergeCell ref="F1:G1"/>
    <mergeCell ref="C1:E1"/>
    <mergeCell ref="F47:G47"/>
    <mergeCell ref="C47:E47"/>
  </mergeCells>
  <pageMargins left="0.7" right="0.7" top="0.75" bottom="0.75" header="0.3" footer="0.3"/>
  <pageSetup orientation="portrait" r:id="rId1"/>
  <ignoredErrors>
    <ignoredError sqref="G28" evalError="1"/>
  </ignoredErrors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826CB371-181E-40E9-AC04-39195CDBC502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F3:F46</xm:sqref>
        </x14:conditionalFormatting>
        <x14:conditionalFormatting xmlns:xm="http://schemas.microsoft.com/office/excel/2006/main">
          <x14:cfRule type="iconSet" priority="1" id="{65791C74-45A6-4389-BCCB-D0A7663F68DD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G3:G43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4" tint="0.59999389629810485"/>
  </sheetPr>
  <dimension ref="A2:I30"/>
  <sheetViews>
    <sheetView showGridLines="0" rightToLeft="1" zoomScaleNormal="100" workbookViewId="0">
      <selection activeCell="D35" sqref="D35"/>
    </sheetView>
  </sheetViews>
  <sheetFormatPr defaultRowHeight="15"/>
  <cols>
    <col min="1" max="1" width="19" customWidth="1"/>
    <col min="2" max="2" width="12.75" bestFit="1" customWidth="1"/>
    <col min="3" max="3" width="10.625" customWidth="1"/>
    <col min="4" max="4" width="13.375" customWidth="1"/>
    <col min="5" max="5" width="15.375" customWidth="1"/>
    <col min="6" max="6" width="15.875" customWidth="1"/>
    <col min="7" max="7" width="15.25" style="107" customWidth="1"/>
    <col min="8" max="8" width="15.375" bestFit="1" customWidth="1"/>
    <col min="9" max="9" width="17.375" customWidth="1"/>
  </cols>
  <sheetData>
    <row r="2" spans="1:7" ht="18.75" customHeight="1">
      <c r="A2" s="732" t="s">
        <v>159</v>
      </c>
      <c r="B2" s="903" t="s">
        <v>667</v>
      </c>
      <c r="C2" s="904"/>
      <c r="D2" s="905" t="s">
        <v>981</v>
      </c>
      <c r="E2" s="904"/>
      <c r="F2" s="903" t="s">
        <v>982</v>
      </c>
      <c r="G2" s="904"/>
    </row>
    <row r="3" spans="1:7">
      <c r="A3" s="622"/>
      <c r="B3" s="616" t="s">
        <v>157</v>
      </c>
      <c r="C3" s="617" t="s">
        <v>158</v>
      </c>
      <c r="D3" s="737" t="s">
        <v>157</v>
      </c>
      <c r="E3" s="617" t="s">
        <v>158</v>
      </c>
      <c r="F3" s="616" t="s">
        <v>157</v>
      </c>
      <c r="G3" s="617" t="s">
        <v>158</v>
      </c>
    </row>
    <row r="4" spans="1:7" ht="15.75" customHeight="1">
      <c r="A4" s="623"/>
      <c r="B4" s="619" t="s">
        <v>725</v>
      </c>
      <c r="C4" s="620" t="s">
        <v>717</v>
      </c>
      <c r="D4" s="738" t="s">
        <v>725</v>
      </c>
      <c r="E4" s="620" t="s">
        <v>717</v>
      </c>
      <c r="F4" s="619" t="s">
        <v>725</v>
      </c>
      <c r="G4" s="620" t="s">
        <v>717</v>
      </c>
    </row>
    <row r="5" spans="1:7" ht="21" customHeight="1">
      <c r="A5" s="677" t="s">
        <v>976</v>
      </c>
      <c r="B5" s="286">
        <v>3202242</v>
      </c>
      <c r="C5" s="286">
        <v>390241</v>
      </c>
      <c r="D5" s="390">
        <v>3186271</v>
      </c>
      <c r="E5" s="406">
        <v>480941</v>
      </c>
      <c r="F5" s="286">
        <v>3776178</v>
      </c>
      <c r="G5" s="406">
        <v>578653</v>
      </c>
    </row>
    <row r="6" spans="1:7" ht="21" customHeight="1">
      <c r="A6" s="677" t="s">
        <v>904</v>
      </c>
      <c r="B6" s="286">
        <v>42852</v>
      </c>
      <c r="C6" s="286">
        <v>504</v>
      </c>
      <c r="D6" s="390">
        <v>40527</v>
      </c>
      <c r="E6" s="406">
        <v>7</v>
      </c>
      <c r="F6" s="286">
        <v>41014</v>
      </c>
      <c r="G6" s="406">
        <v>7</v>
      </c>
    </row>
    <row r="7" spans="1:7" ht="21" customHeight="1">
      <c r="A7" s="677" t="s">
        <v>905</v>
      </c>
      <c r="B7" s="286">
        <v>7106</v>
      </c>
      <c r="C7" s="406">
        <v>52022</v>
      </c>
      <c r="D7" s="390">
        <v>1915797</v>
      </c>
      <c r="E7" s="406">
        <v>3946</v>
      </c>
      <c r="F7" s="286">
        <v>1915797</v>
      </c>
      <c r="G7" s="406">
        <v>3946</v>
      </c>
    </row>
    <row r="8" spans="1:7" ht="21" customHeight="1">
      <c r="A8" s="677" t="s">
        <v>906</v>
      </c>
      <c r="B8" s="286" t="s">
        <v>154</v>
      </c>
      <c r="C8" s="406" t="s">
        <v>154</v>
      </c>
      <c r="D8" s="390">
        <v>75469946</v>
      </c>
      <c r="E8" s="406">
        <v>745</v>
      </c>
      <c r="F8" s="286">
        <v>84976087</v>
      </c>
      <c r="G8" s="406">
        <v>858</v>
      </c>
    </row>
    <row r="9" spans="1:7" ht="15.75">
      <c r="A9" s="733" t="s">
        <v>92</v>
      </c>
      <c r="B9" s="614">
        <v>453</v>
      </c>
      <c r="C9" s="549">
        <v>3437</v>
      </c>
      <c r="D9" s="739">
        <v>471486615</v>
      </c>
      <c r="E9" s="549">
        <v>4581</v>
      </c>
      <c r="F9" s="614">
        <v>498969350</v>
      </c>
      <c r="G9" s="549">
        <v>4884</v>
      </c>
    </row>
    <row r="10" spans="1:7" ht="15.75">
      <c r="A10" s="226" t="s">
        <v>43</v>
      </c>
      <c r="B10" s="614"/>
      <c r="C10" s="614">
        <f>SUM(C5:C9)</f>
        <v>446204</v>
      </c>
      <c r="D10" s="739"/>
      <c r="E10" s="549">
        <v>490220</v>
      </c>
      <c r="F10" s="614"/>
      <c r="G10" s="736">
        <v>588349</v>
      </c>
    </row>
    <row r="11" spans="1:7">
      <c r="A11" s="110"/>
      <c r="B11" s="110"/>
      <c r="C11" s="110"/>
      <c r="D11" s="110"/>
      <c r="E11" s="110"/>
      <c r="F11" s="110"/>
      <c r="G11" s="110"/>
    </row>
    <row r="12" spans="1:7">
      <c r="A12" s="110"/>
      <c r="B12" s="110"/>
      <c r="C12" s="110"/>
      <c r="D12" s="110"/>
      <c r="E12" s="110"/>
      <c r="F12" s="110"/>
      <c r="G12" s="110"/>
    </row>
    <row r="13" spans="1:7" ht="18.75" customHeight="1">
      <c r="A13" s="110"/>
      <c r="B13" s="110"/>
      <c r="C13" s="110"/>
      <c r="D13" s="110"/>
      <c r="E13" s="110"/>
      <c r="F13" s="110"/>
      <c r="G13" s="244"/>
    </row>
    <row r="14" spans="1:7" ht="18.75">
      <c r="A14" s="621" t="s">
        <v>160</v>
      </c>
      <c r="B14" s="906" t="s">
        <v>667</v>
      </c>
      <c r="C14" s="907"/>
      <c r="D14" s="906" t="s">
        <v>981</v>
      </c>
      <c r="E14" s="907"/>
      <c r="F14" s="906" t="s">
        <v>982</v>
      </c>
      <c r="G14" s="907"/>
    </row>
    <row r="15" spans="1:7" ht="19.5" customHeight="1">
      <c r="A15" s="615"/>
      <c r="B15" s="616" t="s">
        <v>157</v>
      </c>
      <c r="C15" s="617" t="s">
        <v>158</v>
      </c>
      <c r="D15" s="616" t="s">
        <v>157</v>
      </c>
      <c r="E15" s="617" t="s">
        <v>158</v>
      </c>
      <c r="F15" s="616" t="s">
        <v>157</v>
      </c>
      <c r="G15" s="617" t="s">
        <v>158</v>
      </c>
    </row>
    <row r="16" spans="1:7" ht="19.5" customHeight="1">
      <c r="A16" s="618"/>
      <c r="B16" s="619" t="s">
        <v>726</v>
      </c>
      <c r="C16" s="620" t="s">
        <v>718</v>
      </c>
      <c r="D16" s="619" t="s">
        <v>749</v>
      </c>
      <c r="E16" s="620" t="s">
        <v>717</v>
      </c>
      <c r="F16" s="619" t="s">
        <v>749</v>
      </c>
      <c r="G16" s="620" t="s">
        <v>717</v>
      </c>
    </row>
    <row r="17" spans="1:9" ht="19.5" customHeight="1">
      <c r="A17" s="677" t="s">
        <v>161</v>
      </c>
      <c r="B17" s="286">
        <v>2510114</v>
      </c>
      <c r="C17" s="406">
        <v>28113</v>
      </c>
      <c r="D17" s="286">
        <v>2457396</v>
      </c>
      <c r="E17" s="406">
        <v>27529</v>
      </c>
      <c r="F17" s="286">
        <v>2797872</v>
      </c>
      <c r="G17" s="406">
        <v>31229</v>
      </c>
    </row>
    <row r="18" spans="1:9" ht="19.5" customHeight="1">
      <c r="A18" s="677" t="s">
        <v>162</v>
      </c>
      <c r="B18" s="286">
        <v>9393035</v>
      </c>
      <c r="C18" s="406">
        <v>156796</v>
      </c>
      <c r="D18" s="286">
        <v>6995066</v>
      </c>
      <c r="E18" s="406">
        <v>158482</v>
      </c>
      <c r="F18" s="286">
        <v>7910951</v>
      </c>
      <c r="G18" s="406">
        <v>183217</v>
      </c>
    </row>
    <row r="19" spans="1:9" ht="19.5" customHeight="1">
      <c r="A19" s="677" t="s">
        <v>668</v>
      </c>
      <c r="B19" s="286">
        <v>13456906</v>
      </c>
      <c r="C19" s="406">
        <v>184616</v>
      </c>
      <c r="D19" s="286">
        <v>11989609</v>
      </c>
      <c r="E19" s="406">
        <v>200008</v>
      </c>
      <c r="F19" s="286">
        <v>13268265</v>
      </c>
      <c r="G19" s="406">
        <v>228337</v>
      </c>
    </row>
    <row r="20" spans="1:9" ht="19.5" customHeight="1">
      <c r="A20" s="677" t="s">
        <v>163</v>
      </c>
      <c r="B20" s="286">
        <v>114914</v>
      </c>
      <c r="C20" s="406">
        <v>1483</v>
      </c>
      <c r="D20" s="286">
        <v>140057</v>
      </c>
      <c r="E20" s="406">
        <v>2464</v>
      </c>
      <c r="F20" s="286">
        <v>160636</v>
      </c>
      <c r="G20" s="406">
        <v>3569</v>
      </c>
    </row>
    <row r="21" spans="1:9" ht="15.75">
      <c r="A21" s="675" t="s">
        <v>164</v>
      </c>
      <c r="B21" s="735">
        <v>25474969</v>
      </c>
      <c r="C21" s="736">
        <v>371008</v>
      </c>
      <c r="D21" s="735">
        <v>21582128</v>
      </c>
      <c r="E21" s="736">
        <v>388483</v>
      </c>
      <c r="F21" s="735">
        <v>24137725</v>
      </c>
      <c r="G21" s="736">
        <v>446353</v>
      </c>
    </row>
    <row r="23" spans="1:9" ht="18" customHeight="1">
      <c r="H23" s="106"/>
      <c r="I23" s="106"/>
    </row>
    <row r="24" spans="1:9" ht="26.25" customHeight="1">
      <c r="A24" s="109" t="s">
        <v>669</v>
      </c>
      <c r="B24" s="106"/>
      <c r="C24" s="106"/>
      <c r="D24" s="106"/>
      <c r="E24" s="106"/>
      <c r="F24" s="106"/>
    </row>
    <row r="25" spans="1:9" ht="18.75" customHeight="1">
      <c r="A25" s="407" t="s">
        <v>156</v>
      </c>
      <c r="B25" s="391"/>
      <c r="C25" s="355" t="s">
        <v>165</v>
      </c>
      <c r="D25" s="905" t="s">
        <v>667</v>
      </c>
      <c r="E25" s="904"/>
      <c r="F25" s="906" t="s">
        <v>983</v>
      </c>
      <c r="G25" s="907"/>
      <c r="H25" s="906" t="s">
        <v>984</v>
      </c>
      <c r="I25" s="907"/>
    </row>
    <row r="26" spans="1:9" ht="17.25">
      <c r="A26" s="511"/>
      <c r="B26" s="405"/>
      <c r="C26" s="512"/>
      <c r="D26" s="513" t="s">
        <v>157</v>
      </c>
      <c r="E26" s="514" t="s">
        <v>166</v>
      </c>
      <c r="F26" s="513" t="s">
        <v>157</v>
      </c>
      <c r="G26" s="548" t="s">
        <v>166</v>
      </c>
      <c r="H26" s="513" t="s">
        <v>157</v>
      </c>
      <c r="I26" s="548" t="s">
        <v>166</v>
      </c>
    </row>
    <row r="27" spans="1:9" ht="15.75">
      <c r="A27" s="362" t="s">
        <v>167</v>
      </c>
      <c r="B27" s="392"/>
      <c r="C27" s="393" t="s">
        <v>168</v>
      </c>
      <c r="D27" s="390">
        <v>1912152</v>
      </c>
      <c r="E27" s="286">
        <v>23204</v>
      </c>
      <c r="F27" s="390">
        <v>2115469</v>
      </c>
      <c r="G27" s="550">
        <v>33168</v>
      </c>
      <c r="H27" s="390">
        <v>2284101</v>
      </c>
      <c r="I27" s="550">
        <v>36631</v>
      </c>
    </row>
    <row r="28" spans="1:9" ht="15.75">
      <c r="A28" s="852" t="s">
        <v>169</v>
      </c>
      <c r="B28" s="393" t="s">
        <v>170</v>
      </c>
      <c r="C28" s="408" t="s">
        <v>750</v>
      </c>
      <c r="D28" s="390">
        <v>764413</v>
      </c>
      <c r="E28" s="406">
        <v>4158</v>
      </c>
      <c r="F28" s="390">
        <v>589290185</v>
      </c>
      <c r="G28" s="406">
        <v>3605</v>
      </c>
      <c r="H28" s="390">
        <v>620920085</v>
      </c>
      <c r="I28" s="406">
        <v>3736</v>
      </c>
    </row>
    <row r="29" spans="1:9" ht="15.75">
      <c r="A29" s="852"/>
      <c r="B29" s="393" t="s">
        <v>751</v>
      </c>
      <c r="C29" s="408" t="s">
        <v>750</v>
      </c>
      <c r="D29" s="390">
        <v>4936909</v>
      </c>
      <c r="E29" s="406">
        <v>14943</v>
      </c>
      <c r="F29" s="390">
        <v>4239086</v>
      </c>
      <c r="G29" s="549">
        <v>9191</v>
      </c>
      <c r="H29" s="390">
        <v>6411225</v>
      </c>
      <c r="I29" s="549">
        <v>19398</v>
      </c>
    </row>
    <row r="30" spans="1:9" ht="18.75">
      <c r="A30" s="226" t="s">
        <v>43</v>
      </c>
      <c r="B30" s="409"/>
      <c r="C30" s="410"/>
      <c r="D30" s="411" t="s">
        <v>154</v>
      </c>
      <c r="E30" s="412">
        <v>42305</v>
      </c>
      <c r="F30" s="413"/>
      <c r="G30" s="412">
        <v>45964</v>
      </c>
      <c r="H30" s="413"/>
      <c r="I30" s="412">
        <f>SUM(I27:I29)</f>
        <v>59765</v>
      </c>
    </row>
  </sheetData>
  <mergeCells count="10">
    <mergeCell ref="H25:I25"/>
    <mergeCell ref="A28:A29"/>
    <mergeCell ref="D14:E14"/>
    <mergeCell ref="B14:C14"/>
    <mergeCell ref="F14:G14"/>
    <mergeCell ref="B2:C2"/>
    <mergeCell ref="D2:E2"/>
    <mergeCell ref="D25:E25"/>
    <mergeCell ref="F25:G25"/>
    <mergeCell ref="F2:G2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3:F49"/>
  <sheetViews>
    <sheetView rightToLeft="1" topLeftCell="A37" workbookViewId="0">
      <selection activeCell="H47" sqref="H47"/>
    </sheetView>
  </sheetViews>
  <sheetFormatPr defaultRowHeight="15"/>
  <cols>
    <col min="1" max="1" width="29.875" customWidth="1"/>
    <col min="2" max="2" width="26.625" customWidth="1"/>
    <col min="3" max="3" width="21" customWidth="1"/>
    <col min="4" max="4" width="12.875" customWidth="1"/>
    <col min="5" max="5" width="12.625" customWidth="1"/>
    <col min="6" max="6" width="12.875" customWidth="1"/>
    <col min="7" max="7" width="5.125" customWidth="1"/>
    <col min="8" max="8" width="11.75" bestFit="1" customWidth="1"/>
    <col min="9" max="9" width="18.625" bestFit="1" customWidth="1"/>
    <col min="10" max="10" width="20.75" bestFit="1" customWidth="1"/>
    <col min="11" max="12" width="9.125" customWidth="1"/>
    <col min="13" max="13" width="12.375" bestFit="1" customWidth="1"/>
  </cols>
  <sheetData>
    <row r="3" spans="1:6" ht="35.25" customHeight="1">
      <c r="A3" s="15"/>
      <c r="B3" s="15" t="s">
        <v>0</v>
      </c>
      <c r="C3" s="875" t="s">
        <v>47</v>
      </c>
      <c r="D3" s="875"/>
      <c r="E3" s="16" t="s">
        <v>68</v>
      </c>
    </row>
    <row r="4" spans="1:6" ht="27" customHeight="1">
      <c r="A4" s="17"/>
      <c r="B4" s="17"/>
      <c r="C4" s="17" t="s">
        <v>70</v>
      </c>
      <c r="D4" s="17" t="s">
        <v>69</v>
      </c>
      <c r="E4" s="18" t="s">
        <v>48</v>
      </c>
    </row>
    <row r="5" spans="1:6" ht="16.5">
      <c r="A5" s="913" t="s">
        <v>71</v>
      </c>
      <c r="B5" s="7" t="s">
        <v>90</v>
      </c>
      <c r="C5" s="1">
        <v>13571.374</v>
      </c>
      <c r="D5" s="1">
        <v>318.54199999999997</v>
      </c>
      <c r="E5" s="12">
        <f>(C5-D5)/D5</f>
        <v>41.604661237764567</v>
      </c>
    </row>
    <row r="6" spans="1:6" ht="16.5">
      <c r="A6" s="913"/>
      <c r="B6" s="8" t="s">
        <v>91</v>
      </c>
      <c r="C6" s="1">
        <v>22393.428</v>
      </c>
      <c r="D6" s="1">
        <v>48130.517</v>
      </c>
      <c r="E6" s="12">
        <f t="shared" ref="E6:E13" si="0">(C6-D6)/D6</f>
        <v>-0.53473535304015118</v>
      </c>
    </row>
    <row r="7" spans="1:6" ht="16.5">
      <c r="A7" s="913" t="s">
        <v>55</v>
      </c>
      <c r="B7" s="7" t="s">
        <v>90</v>
      </c>
      <c r="C7" s="13">
        <v>126.512345825</v>
      </c>
      <c r="D7" s="13">
        <v>19.07707482</v>
      </c>
      <c r="E7" s="14">
        <f t="shared" si="0"/>
        <v>5.6316427973730621</v>
      </c>
    </row>
    <row r="8" spans="1:6" ht="16.5">
      <c r="A8" s="913"/>
      <c r="B8" s="8" t="s">
        <v>91</v>
      </c>
      <c r="C8" s="1">
        <v>5932.5308401270004</v>
      </c>
      <c r="D8" s="1">
        <v>26793.391045553999</v>
      </c>
      <c r="E8" s="12">
        <f t="shared" si="0"/>
        <v>-0.77858230673226314</v>
      </c>
    </row>
    <row r="9" spans="1:6" ht="16.5">
      <c r="A9" s="913" t="s">
        <v>56</v>
      </c>
      <c r="B9" s="7" t="s">
        <v>90</v>
      </c>
      <c r="C9" s="13">
        <v>2930</v>
      </c>
      <c r="D9" s="13">
        <v>112</v>
      </c>
      <c r="E9" s="14">
        <f t="shared" si="0"/>
        <v>25.160714285714285</v>
      </c>
    </row>
    <row r="10" spans="1:6" ht="17.25" customHeight="1" thickBot="1">
      <c r="A10" s="913"/>
      <c r="B10" s="10" t="s">
        <v>91</v>
      </c>
      <c r="C10" s="1">
        <v>409</v>
      </c>
      <c r="D10" s="1">
        <v>1481</v>
      </c>
      <c r="E10" s="12">
        <f t="shared" si="0"/>
        <v>-0.72383524645509789</v>
      </c>
    </row>
    <row r="11" spans="1:6" ht="17.25" customHeight="1" thickTop="1">
      <c r="A11" s="913" t="s">
        <v>43</v>
      </c>
      <c r="B11" s="11" t="s">
        <v>71</v>
      </c>
      <c r="C11" s="3">
        <v>35964.802000000003</v>
      </c>
      <c r="D11" s="3">
        <v>48449.059000000001</v>
      </c>
      <c r="E11" s="5">
        <f t="shared" si="0"/>
        <v>-0.25767800774004707</v>
      </c>
    </row>
    <row r="12" spans="1:6" ht="16.5" customHeight="1">
      <c r="A12" s="913"/>
      <c r="B12" s="11" t="s">
        <v>55</v>
      </c>
      <c r="C12" s="4">
        <v>6059.0431859520004</v>
      </c>
      <c r="D12" s="4">
        <v>26812.468120374</v>
      </c>
      <c r="E12" s="6">
        <f t="shared" si="0"/>
        <v>-0.77402143067359352</v>
      </c>
    </row>
    <row r="13" spans="1:6" ht="16.5">
      <c r="A13" s="913"/>
      <c r="B13" s="11" t="s">
        <v>56</v>
      </c>
      <c r="C13" s="4">
        <v>3339</v>
      </c>
      <c r="D13" s="4">
        <v>1593</v>
      </c>
      <c r="E13" s="6">
        <f t="shared" si="0"/>
        <v>1.0960451977401129</v>
      </c>
    </row>
    <row r="14" spans="1:6">
      <c r="A14" s="841" t="s">
        <v>3</v>
      </c>
      <c r="B14" s="841"/>
      <c r="C14" s="841"/>
      <c r="D14" s="841"/>
    </row>
    <row r="15" spans="1:6" ht="31.5" customHeight="1">
      <c r="A15" s="15" t="s">
        <v>0</v>
      </c>
      <c r="B15" s="15" t="s">
        <v>60</v>
      </c>
      <c r="C15" s="15"/>
      <c r="D15" s="875" t="s">
        <v>47</v>
      </c>
      <c r="E15" s="875"/>
      <c r="F15" s="16" t="s">
        <v>68</v>
      </c>
    </row>
    <row r="16" spans="1:6" ht="26.25" customHeight="1">
      <c r="A16" s="17"/>
      <c r="B16" s="17"/>
      <c r="C16" s="17"/>
      <c r="D16" s="17" t="s">
        <v>70</v>
      </c>
      <c r="E16" s="17" t="s">
        <v>69</v>
      </c>
      <c r="F16" s="18" t="s">
        <v>48</v>
      </c>
    </row>
    <row r="17" spans="1:6" ht="16.5">
      <c r="A17" s="909" t="s">
        <v>90</v>
      </c>
      <c r="B17" s="910" t="s">
        <v>92</v>
      </c>
      <c r="C17" s="9" t="s">
        <v>56</v>
      </c>
      <c r="D17" s="13">
        <v>2930</v>
      </c>
      <c r="E17" s="13">
        <v>112</v>
      </c>
      <c r="F17" s="12">
        <f t="shared" ref="F17:F25" si="1">(D17-E17)/E17</f>
        <v>25.160714285714285</v>
      </c>
    </row>
    <row r="18" spans="1:6" ht="16.5">
      <c r="A18" s="909"/>
      <c r="B18" s="911"/>
      <c r="C18" s="7" t="s">
        <v>51</v>
      </c>
      <c r="D18" s="1">
        <v>13571.374</v>
      </c>
      <c r="E18" s="1">
        <v>318.54199999999997</v>
      </c>
      <c r="F18" s="12">
        <f t="shared" si="1"/>
        <v>41.604661237764567</v>
      </c>
    </row>
    <row r="19" spans="1:6" ht="16.5">
      <c r="A19" s="916"/>
      <c r="B19" s="917"/>
      <c r="C19" s="8" t="s">
        <v>55</v>
      </c>
      <c r="D19" s="19">
        <v>126.512345825</v>
      </c>
      <c r="E19" s="19">
        <v>19.07707482</v>
      </c>
      <c r="F19" s="24">
        <f t="shared" si="1"/>
        <v>5.6316427973730621</v>
      </c>
    </row>
    <row r="20" spans="1:6" ht="16.5">
      <c r="A20" s="914" t="s">
        <v>91</v>
      </c>
      <c r="B20" s="910" t="s">
        <v>93</v>
      </c>
      <c r="C20" s="9" t="s">
        <v>56</v>
      </c>
      <c r="D20" s="13">
        <v>409</v>
      </c>
      <c r="E20" s="13">
        <v>1481</v>
      </c>
      <c r="F20" s="14">
        <f t="shared" si="1"/>
        <v>-0.72383524645509789</v>
      </c>
    </row>
    <row r="21" spans="1:6" ht="16.5">
      <c r="A21" s="909"/>
      <c r="B21" s="911"/>
      <c r="C21" s="7" t="s">
        <v>51</v>
      </c>
      <c r="D21" s="1">
        <v>22393.428</v>
      </c>
      <c r="E21" s="1">
        <v>48130.517</v>
      </c>
      <c r="F21" s="12">
        <f t="shared" si="1"/>
        <v>-0.53473535304015118</v>
      </c>
    </row>
    <row r="22" spans="1:6" ht="17.25" thickBot="1">
      <c r="A22" s="915"/>
      <c r="B22" s="912"/>
      <c r="C22" s="10" t="s">
        <v>55</v>
      </c>
      <c r="D22" s="22">
        <v>5932.5308401270004</v>
      </c>
      <c r="E22" s="22">
        <v>26793.391045553999</v>
      </c>
      <c r="F22" s="25">
        <f t="shared" si="1"/>
        <v>-0.77858230673226314</v>
      </c>
    </row>
    <row r="23" spans="1:6" ht="17.25" thickTop="1">
      <c r="A23" s="909" t="s">
        <v>43</v>
      </c>
      <c r="B23" s="23"/>
      <c r="C23" s="23" t="s">
        <v>56</v>
      </c>
      <c r="D23" s="4">
        <v>600712</v>
      </c>
      <c r="E23" s="4">
        <v>438209</v>
      </c>
      <c r="F23" s="6">
        <f t="shared" si="1"/>
        <v>0.37083446483299065</v>
      </c>
    </row>
    <row r="24" spans="1:6" ht="16.5">
      <c r="A24" s="909"/>
      <c r="B24" s="23"/>
      <c r="C24" s="23" t="s">
        <v>51</v>
      </c>
      <c r="D24" s="4">
        <v>4238961.5329999998</v>
      </c>
      <c r="E24" s="4">
        <v>7223040.4950000001</v>
      </c>
      <c r="F24" s="6">
        <f t="shared" si="1"/>
        <v>-0.41313335624598352</v>
      </c>
    </row>
    <row r="25" spans="1:6" ht="16.5">
      <c r="A25" s="909"/>
      <c r="B25" s="23"/>
      <c r="C25" s="23" t="s">
        <v>55</v>
      </c>
      <c r="D25" s="4">
        <v>35703.827608027001</v>
      </c>
      <c r="E25" s="4">
        <v>29199.457541569998</v>
      </c>
      <c r="F25" s="6">
        <f t="shared" si="1"/>
        <v>0.22275653776091606</v>
      </c>
    </row>
    <row r="27" spans="1:6" ht="18.75">
      <c r="A27" s="15" t="s">
        <v>0</v>
      </c>
      <c r="B27" s="15" t="s">
        <v>4</v>
      </c>
      <c r="C27" s="876" t="s">
        <v>47</v>
      </c>
      <c r="D27" s="876"/>
      <c r="E27" s="16" t="s">
        <v>68</v>
      </c>
    </row>
    <row r="28" spans="1:6" ht="18.75">
      <c r="A28" s="17"/>
      <c r="B28" s="17"/>
      <c r="C28" s="17" t="s">
        <v>70</v>
      </c>
      <c r="D28" s="17" t="s">
        <v>69</v>
      </c>
      <c r="E28" s="18" t="s">
        <v>48</v>
      </c>
    </row>
    <row r="29" spans="1:6" ht="16.5">
      <c r="A29" s="908" t="s">
        <v>55</v>
      </c>
      <c r="B29" s="7" t="s">
        <v>9</v>
      </c>
      <c r="C29" s="1"/>
      <c r="D29" s="1">
        <v>9.6628699999999998E-2</v>
      </c>
      <c r="E29" s="12">
        <f>(C29-D29)/D29</f>
        <v>-1</v>
      </c>
    </row>
    <row r="30" spans="1:6" ht="16.5">
      <c r="A30" s="908"/>
      <c r="B30" s="7" t="s">
        <v>24</v>
      </c>
      <c r="C30" s="1">
        <v>16.862532219999999</v>
      </c>
      <c r="D30" s="1">
        <v>10.216914969999999</v>
      </c>
      <c r="E30" s="12">
        <f t="shared" ref="E30:E49" si="2">(C30-D30)/D30</f>
        <v>0.65045243789476304</v>
      </c>
    </row>
    <row r="31" spans="1:6" ht="16.5">
      <c r="A31" s="908"/>
      <c r="B31" s="7" t="s">
        <v>25</v>
      </c>
      <c r="C31" s="1"/>
      <c r="D31" s="1">
        <v>1.1805639999999999E-2</v>
      </c>
      <c r="E31" s="12">
        <f t="shared" si="2"/>
        <v>-1</v>
      </c>
    </row>
    <row r="32" spans="1:6" ht="16.5">
      <c r="A32" s="908"/>
      <c r="B32" s="7" t="s">
        <v>29</v>
      </c>
      <c r="C32" s="1">
        <v>242.73894999999999</v>
      </c>
      <c r="D32" s="1">
        <v>245.81343200000001</v>
      </c>
      <c r="E32" s="12">
        <f t="shared" si="2"/>
        <v>-1.2507379987274322E-2</v>
      </c>
    </row>
    <row r="33" spans="1:5" ht="16.5">
      <c r="A33" s="908"/>
      <c r="B33" s="7" t="s">
        <v>35</v>
      </c>
      <c r="C33" s="1">
        <v>50.661225553999998</v>
      </c>
      <c r="D33" s="1">
        <v>350.11135318700002</v>
      </c>
      <c r="E33" s="12">
        <f t="shared" si="2"/>
        <v>-0.855299677965767</v>
      </c>
    </row>
    <row r="34" spans="1:5" ht="17.25" thickBot="1">
      <c r="A34" s="908"/>
      <c r="B34" s="10" t="s">
        <v>36</v>
      </c>
      <c r="C34" s="22">
        <v>26502.2054126</v>
      </c>
      <c r="D34" s="22">
        <v>5452.7930514549998</v>
      </c>
      <c r="E34" s="25">
        <f t="shared" si="2"/>
        <v>3.8602991462381406</v>
      </c>
    </row>
    <row r="35" spans="1:5" ht="17.25" thickTop="1">
      <c r="A35" s="30" t="s">
        <v>43</v>
      </c>
      <c r="B35" s="30" t="s">
        <v>94</v>
      </c>
      <c r="C35" s="19">
        <v>26812.468120374</v>
      </c>
      <c r="D35" s="19">
        <v>6059.0431859520004</v>
      </c>
      <c r="E35" s="24">
        <f t="shared" si="2"/>
        <v>3.4251983848768708</v>
      </c>
    </row>
    <row r="36" spans="1:5" ht="16.5">
      <c r="A36" s="908" t="s">
        <v>51</v>
      </c>
      <c r="B36" s="7" t="s">
        <v>9</v>
      </c>
      <c r="C36" s="1"/>
      <c r="D36" s="1">
        <v>0.1</v>
      </c>
      <c r="E36" s="12">
        <f t="shared" si="2"/>
        <v>-1</v>
      </c>
    </row>
    <row r="37" spans="1:5" ht="16.5">
      <c r="A37" s="908"/>
      <c r="B37" s="7" t="s">
        <v>24</v>
      </c>
      <c r="C37" s="1">
        <v>15.18</v>
      </c>
      <c r="D37" s="1">
        <v>9.2899999999999991</v>
      </c>
      <c r="E37" s="12">
        <f t="shared" si="2"/>
        <v>0.63401506996770729</v>
      </c>
    </row>
    <row r="38" spans="1:5" ht="16.5">
      <c r="A38" s="908"/>
      <c r="B38" s="7" t="s">
        <v>25</v>
      </c>
      <c r="C38" s="1"/>
      <c r="D38" s="1">
        <v>0.01</v>
      </c>
      <c r="E38" s="12">
        <f t="shared" si="2"/>
        <v>-1</v>
      </c>
    </row>
    <row r="39" spans="1:5" ht="16.5">
      <c r="A39" s="908"/>
      <c r="B39" s="7" t="s">
        <v>29</v>
      </c>
      <c r="C39" s="1">
        <v>16035</v>
      </c>
      <c r="D39" s="1">
        <v>15958</v>
      </c>
      <c r="E39" s="12">
        <f t="shared" si="2"/>
        <v>4.8251660609098888E-3</v>
      </c>
    </row>
    <row r="40" spans="1:5" ht="16.5">
      <c r="A40" s="908"/>
      <c r="B40" s="7" t="s">
        <v>35</v>
      </c>
      <c r="C40" s="1">
        <v>63.616999999999997</v>
      </c>
      <c r="D40" s="1">
        <v>52.317999999999998</v>
      </c>
      <c r="E40" s="12">
        <f t="shared" si="2"/>
        <v>0.21596773576971598</v>
      </c>
    </row>
    <row r="41" spans="1:5" ht="17.25" thickBot="1">
      <c r="A41" s="908"/>
      <c r="B41" s="10" t="s">
        <v>36</v>
      </c>
      <c r="C41" s="22">
        <v>32335.261999999999</v>
      </c>
      <c r="D41" s="22">
        <v>19945.083999999999</v>
      </c>
      <c r="E41" s="25">
        <f t="shared" si="2"/>
        <v>0.62121463113416819</v>
      </c>
    </row>
    <row r="42" spans="1:5" ht="17.25" thickTop="1">
      <c r="A42" s="30" t="s">
        <v>43</v>
      </c>
      <c r="B42" s="30" t="s">
        <v>95</v>
      </c>
      <c r="C42" s="19">
        <v>48449.059000000001</v>
      </c>
      <c r="D42" s="19">
        <v>35964.802000000003</v>
      </c>
      <c r="E42" s="24">
        <f t="shared" si="2"/>
        <v>0.34712430781629205</v>
      </c>
    </row>
    <row r="43" spans="1:5" ht="16.5">
      <c r="A43" s="908" t="s">
        <v>56</v>
      </c>
      <c r="B43" s="7" t="s">
        <v>9</v>
      </c>
      <c r="C43" s="1"/>
      <c r="D43" s="1">
        <v>1</v>
      </c>
      <c r="E43" s="12">
        <f t="shared" si="2"/>
        <v>-1</v>
      </c>
    </row>
    <row r="44" spans="1:5" ht="16.5">
      <c r="A44" s="908"/>
      <c r="B44" s="7" t="s">
        <v>24</v>
      </c>
      <c r="C44" s="1">
        <v>70</v>
      </c>
      <c r="D44" s="1">
        <v>60</v>
      </c>
      <c r="E44" s="12">
        <f t="shared" si="2"/>
        <v>0.16666666666666666</v>
      </c>
    </row>
    <row r="45" spans="1:5" ht="16.5">
      <c r="A45" s="908"/>
      <c r="B45" s="7" t="s">
        <v>25</v>
      </c>
      <c r="C45" s="1"/>
      <c r="D45" s="1">
        <v>1</v>
      </c>
      <c r="E45" s="12">
        <f t="shared" si="2"/>
        <v>-1</v>
      </c>
    </row>
    <row r="46" spans="1:5" ht="16.5">
      <c r="A46" s="908"/>
      <c r="B46" s="7" t="s">
        <v>29</v>
      </c>
      <c r="C46" s="1">
        <v>22</v>
      </c>
      <c r="D46" s="1">
        <v>51</v>
      </c>
      <c r="E46" s="12">
        <f t="shared" si="2"/>
        <v>-0.56862745098039214</v>
      </c>
    </row>
    <row r="47" spans="1:5" ht="16.5">
      <c r="A47" s="908"/>
      <c r="B47" s="7" t="s">
        <v>35</v>
      </c>
      <c r="C47" s="1">
        <v>24</v>
      </c>
      <c r="D47" s="1">
        <v>70</v>
      </c>
      <c r="E47" s="12">
        <f t="shared" si="2"/>
        <v>-0.65714285714285714</v>
      </c>
    </row>
    <row r="48" spans="1:5" ht="17.25" thickBot="1">
      <c r="A48" s="908"/>
      <c r="B48" s="10" t="s">
        <v>36</v>
      </c>
      <c r="C48" s="22">
        <v>1477</v>
      </c>
      <c r="D48" s="22">
        <v>3156</v>
      </c>
      <c r="E48" s="25">
        <f t="shared" si="2"/>
        <v>-0.53200253485424587</v>
      </c>
    </row>
    <row r="49" spans="1:5" ht="17.25" thickTop="1">
      <c r="A49" s="30" t="s">
        <v>43</v>
      </c>
      <c r="B49" s="30" t="s">
        <v>96</v>
      </c>
      <c r="C49" s="19">
        <v>1593</v>
      </c>
      <c r="D49" s="19">
        <v>3339</v>
      </c>
      <c r="E49" s="24">
        <f t="shared" si="2"/>
        <v>-0.52291105121293802</v>
      </c>
    </row>
  </sheetData>
  <mergeCells count="16">
    <mergeCell ref="C3:D3"/>
    <mergeCell ref="A5:A6"/>
    <mergeCell ref="D15:E15"/>
    <mergeCell ref="A17:A19"/>
    <mergeCell ref="B17:B19"/>
    <mergeCell ref="B20:B22"/>
    <mergeCell ref="A7:A8"/>
    <mergeCell ref="A9:A10"/>
    <mergeCell ref="A11:A13"/>
    <mergeCell ref="A14:D14"/>
    <mergeCell ref="A20:A22"/>
    <mergeCell ref="A36:A41"/>
    <mergeCell ref="A43:A48"/>
    <mergeCell ref="C27:D27"/>
    <mergeCell ref="A23:A25"/>
    <mergeCell ref="A29:A3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3:F37"/>
  <sheetViews>
    <sheetView rightToLeft="1" workbookViewId="0">
      <selection activeCell="H12" sqref="H12"/>
    </sheetView>
  </sheetViews>
  <sheetFormatPr defaultRowHeight="15"/>
  <cols>
    <col min="1" max="1" width="29.875" customWidth="1"/>
    <col min="2" max="2" width="26.625" customWidth="1"/>
    <col min="3" max="3" width="19.375" customWidth="1"/>
    <col min="4" max="4" width="12.875" customWidth="1"/>
    <col min="5" max="5" width="12.625" customWidth="1"/>
    <col min="6" max="6" width="12.875" customWidth="1"/>
    <col min="7" max="7" width="5.125" customWidth="1"/>
    <col min="8" max="8" width="11.75" bestFit="1" customWidth="1"/>
    <col min="9" max="9" width="18.625" bestFit="1" customWidth="1"/>
    <col min="10" max="10" width="20.75" bestFit="1" customWidth="1"/>
    <col min="11" max="12" width="9.125" customWidth="1"/>
    <col min="13" max="13" width="12.375" bestFit="1" customWidth="1"/>
  </cols>
  <sheetData>
    <row r="3" spans="1:6" ht="18.75">
      <c r="A3" s="15"/>
      <c r="B3" s="15" t="s">
        <v>0</v>
      </c>
      <c r="C3" s="875" t="s">
        <v>47</v>
      </c>
      <c r="D3" s="875"/>
      <c r="E3" s="16" t="s">
        <v>68</v>
      </c>
    </row>
    <row r="4" spans="1:6" ht="18.75">
      <c r="A4" s="17"/>
      <c r="B4" s="17"/>
      <c r="C4" s="17" t="s">
        <v>70</v>
      </c>
      <c r="D4" s="17" t="s">
        <v>69</v>
      </c>
      <c r="E4" s="18" t="s">
        <v>48</v>
      </c>
    </row>
    <row r="5" spans="1:6" ht="16.5">
      <c r="A5" s="11" t="s">
        <v>71</v>
      </c>
      <c r="B5" s="7" t="s">
        <v>91</v>
      </c>
      <c r="C5" s="1">
        <v>1334.075</v>
      </c>
      <c r="D5" s="1">
        <v>16380.913</v>
      </c>
      <c r="E5" s="12">
        <f t="shared" ref="E5:E10" si="0">(C5-D5)/D5</f>
        <v>-0.91855917921058483</v>
      </c>
    </row>
    <row r="6" spans="1:6" ht="16.5">
      <c r="A6" s="11" t="s">
        <v>55</v>
      </c>
      <c r="B6" s="31" t="s">
        <v>91</v>
      </c>
      <c r="C6" s="13">
        <v>629.20879582999999</v>
      </c>
      <c r="D6" s="13">
        <v>4791.3035152900002</v>
      </c>
      <c r="E6" s="14">
        <f t="shared" si="0"/>
        <v>-0.86867690727125302</v>
      </c>
    </row>
    <row r="7" spans="1:6" ht="17.25" thickBot="1">
      <c r="A7" s="11" t="s">
        <v>56</v>
      </c>
      <c r="B7" s="32" t="s">
        <v>91</v>
      </c>
      <c r="C7" s="13">
        <v>1023</v>
      </c>
      <c r="D7" s="13">
        <v>2225</v>
      </c>
      <c r="E7" s="14">
        <f t="shared" si="0"/>
        <v>-0.54022471910112357</v>
      </c>
    </row>
    <row r="8" spans="1:6" ht="17.25" thickTop="1">
      <c r="A8" s="913" t="s">
        <v>43</v>
      </c>
      <c r="B8" s="11" t="s">
        <v>71</v>
      </c>
      <c r="C8" s="3">
        <v>1334.075</v>
      </c>
      <c r="D8" s="3">
        <v>16380.913</v>
      </c>
      <c r="E8" s="5">
        <f t="shared" si="0"/>
        <v>-0.91855917921058483</v>
      </c>
    </row>
    <row r="9" spans="1:6" ht="16.5">
      <c r="A9" s="913"/>
      <c r="B9" s="11" t="s">
        <v>55</v>
      </c>
      <c r="C9" s="4">
        <v>629.20879582999999</v>
      </c>
      <c r="D9" s="4">
        <v>4791.3035152900002</v>
      </c>
      <c r="E9" s="6">
        <f t="shared" si="0"/>
        <v>-0.86867690727125302</v>
      </c>
    </row>
    <row r="10" spans="1:6" ht="16.5">
      <c r="A10" s="913"/>
      <c r="B10" s="11" t="s">
        <v>56</v>
      </c>
      <c r="C10" s="4">
        <v>1023</v>
      </c>
      <c r="D10" s="4">
        <v>2225</v>
      </c>
      <c r="E10" s="6">
        <f t="shared" si="0"/>
        <v>-0.54022471910112357</v>
      </c>
    </row>
    <row r="11" spans="1:6">
      <c r="A11" s="841" t="s">
        <v>3</v>
      </c>
      <c r="B11" s="841"/>
      <c r="C11" s="841"/>
      <c r="D11" s="841"/>
    </row>
    <row r="12" spans="1:6" ht="18.75">
      <c r="A12" s="15" t="s">
        <v>0</v>
      </c>
      <c r="B12" s="15" t="s">
        <v>60</v>
      </c>
      <c r="C12" s="15"/>
      <c r="D12" s="875" t="s">
        <v>47</v>
      </c>
      <c r="E12" s="875"/>
      <c r="F12" s="16" t="s">
        <v>68</v>
      </c>
    </row>
    <row r="13" spans="1:6" ht="18.75">
      <c r="A13" s="17"/>
      <c r="B13" s="17"/>
      <c r="C13" s="17"/>
      <c r="D13" s="17" t="s">
        <v>70</v>
      </c>
      <c r="E13" s="17" t="s">
        <v>69</v>
      </c>
      <c r="F13" s="18" t="s">
        <v>48</v>
      </c>
    </row>
    <row r="14" spans="1:6" ht="16.5" customHeight="1">
      <c r="A14" s="909" t="s">
        <v>91</v>
      </c>
      <c r="B14" s="910" t="s">
        <v>97</v>
      </c>
      <c r="C14" s="9" t="s">
        <v>56</v>
      </c>
      <c r="D14" s="13">
        <v>51</v>
      </c>
      <c r="E14" s="13">
        <v>231</v>
      </c>
      <c r="F14" s="12">
        <f t="shared" ref="F14:F25" si="1">(D14-E14)/E14</f>
        <v>-0.77922077922077926</v>
      </c>
    </row>
    <row r="15" spans="1:6" ht="16.5" customHeight="1">
      <c r="A15" s="909"/>
      <c r="B15" s="911"/>
      <c r="C15" s="7" t="s">
        <v>51</v>
      </c>
      <c r="D15" s="1">
        <v>1267.32</v>
      </c>
      <c r="E15" s="1">
        <v>16233.24</v>
      </c>
      <c r="F15" s="12">
        <f t="shared" si="1"/>
        <v>-0.92193055730094553</v>
      </c>
    </row>
    <row r="16" spans="1:6" ht="16.5" customHeight="1">
      <c r="A16" s="909"/>
      <c r="B16" s="917"/>
      <c r="C16" s="8" t="s">
        <v>55</v>
      </c>
      <c r="D16" s="19">
        <v>326.41902686999998</v>
      </c>
      <c r="E16" s="19">
        <v>3959.8509033300002</v>
      </c>
      <c r="F16" s="24">
        <f t="shared" si="1"/>
        <v>-0.91756784918454859</v>
      </c>
    </row>
    <row r="17" spans="1:6" ht="16.5" customHeight="1">
      <c r="A17" s="909"/>
      <c r="B17" s="910" t="s">
        <v>98</v>
      </c>
      <c r="C17" s="9" t="s">
        <v>56</v>
      </c>
      <c r="D17" s="1">
        <v>958</v>
      </c>
      <c r="E17" s="1">
        <v>1994</v>
      </c>
      <c r="F17" s="12">
        <f t="shared" si="1"/>
        <v>-0.51955867602808425</v>
      </c>
    </row>
    <row r="18" spans="1:6" ht="16.5" customHeight="1">
      <c r="A18" s="909"/>
      <c r="B18" s="911"/>
      <c r="C18" s="7" t="s">
        <v>51</v>
      </c>
      <c r="D18" s="1">
        <v>65.932000000000002</v>
      </c>
      <c r="E18" s="1">
        <v>147.673</v>
      </c>
      <c r="F18" s="12">
        <f t="shared" si="1"/>
        <v>-0.5535270496299256</v>
      </c>
    </row>
    <row r="19" spans="1:6" ht="16.5" customHeight="1">
      <c r="A19" s="909"/>
      <c r="B19" s="917"/>
      <c r="C19" s="8" t="s">
        <v>55</v>
      </c>
      <c r="D19" s="1">
        <v>275.01712895999998</v>
      </c>
      <c r="E19" s="1">
        <v>831.45261196000001</v>
      </c>
      <c r="F19" s="24">
        <f t="shared" si="1"/>
        <v>-0.66923294845187076</v>
      </c>
    </row>
    <row r="20" spans="1:6" ht="16.5" customHeight="1">
      <c r="A20" s="909"/>
      <c r="B20" s="910" t="s">
        <v>99</v>
      </c>
      <c r="C20" s="9" t="s">
        <v>56</v>
      </c>
      <c r="D20" s="13">
        <v>14</v>
      </c>
      <c r="E20" s="13"/>
      <c r="F20" s="14"/>
    </row>
    <row r="21" spans="1:6" ht="16.5" customHeight="1">
      <c r="A21" s="909"/>
      <c r="B21" s="911"/>
      <c r="C21" s="7" t="s">
        <v>51</v>
      </c>
      <c r="D21" s="1">
        <v>0.82299999999999995</v>
      </c>
      <c r="E21" s="1"/>
      <c r="F21" s="12"/>
    </row>
    <row r="22" spans="1:6" ht="17.25" customHeight="1" thickBot="1">
      <c r="A22" s="915"/>
      <c r="B22" s="912"/>
      <c r="C22" s="10" t="s">
        <v>55</v>
      </c>
      <c r="D22" s="22">
        <v>27.772639999999999</v>
      </c>
      <c r="E22" s="22"/>
      <c r="F22" s="25"/>
    </row>
    <row r="23" spans="1:6" ht="17.25" thickTop="1">
      <c r="A23" s="909" t="s">
        <v>43</v>
      </c>
      <c r="B23" s="23"/>
      <c r="C23" s="23" t="s">
        <v>56</v>
      </c>
      <c r="D23" s="4">
        <v>1023</v>
      </c>
      <c r="E23" s="4">
        <v>2225</v>
      </c>
      <c r="F23" s="6">
        <f t="shared" si="1"/>
        <v>-0.54022471910112357</v>
      </c>
    </row>
    <row r="24" spans="1:6" ht="16.5">
      <c r="A24" s="909"/>
      <c r="B24" s="23"/>
      <c r="C24" s="23" t="s">
        <v>51</v>
      </c>
      <c r="D24" s="4">
        <v>1334.075</v>
      </c>
      <c r="E24" s="4">
        <v>16380.913</v>
      </c>
      <c r="F24" s="6">
        <f t="shared" si="1"/>
        <v>-0.91855917921058483</v>
      </c>
    </row>
    <row r="25" spans="1:6" ht="16.5">
      <c r="A25" s="909"/>
      <c r="B25" s="23"/>
      <c r="C25" s="23" t="s">
        <v>55</v>
      </c>
      <c r="D25" s="4">
        <v>629.20879582999999</v>
      </c>
      <c r="E25" s="4">
        <v>4791.3035152900002</v>
      </c>
      <c r="F25" s="6">
        <f t="shared" si="1"/>
        <v>-0.86867690727125302</v>
      </c>
    </row>
    <row r="27" spans="1:6" ht="18.75">
      <c r="A27" s="15" t="s">
        <v>0</v>
      </c>
      <c r="B27" s="15" t="s">
        <v>4</v>
      </c>
      <c r="C27" s="876" t="s">
        <v>47</v>
      </c>
      <c r="D27" s="876"/>
      <c r="E27" s="16" t="s">
        <v>68</v>
      </c>
    </row>
    <row r="28" spans="1:6" ht="18.75">
      <c r="A28" s="17"/>
      <c r="B28" s="17"/>
      <c r="C28" s="17" t="s">
        <v>70</v>
      </c>
      <c r="D28" s="17" t="s">
        <v>69</v>
      </c>
      <c r="E28" s="18" t="s">
        <v>48</v>
      </c>
    </row>
    <row r="29" spans="1:6" ht="16.5">
      <c r="A29" s="908" t="s">
        <v>55</v>
      </c>
      <c r="B29" s="7" t="s">
        <v>27</v>
      </c>
      <c r="C29" s="1">
        <v>353.13008616000002</v>
      </c>
      <c r="D29" s="1">
        <v>831.45261196000001</v>
      </c>
      <c r="E29" s="12">
        <f>(C29-D29)/D29</f>
        <v>-0.5752853727555689</v>
      </c>
    </row>
    <row r="30" spans="1:6" ht="17.25" thickBot="1">
      <c r="A30" s="908"/>
      <c r="B30" s="10" t="s">
        <v>28</v>
      </c>
      <c r="C30" s="22">
        <v>276.07870967000002</v>
      </c>
      <c r="D30" s="22">
        <v>3959.8509033300002</v>
      </c>
      <c r="E30" s="25">
        <f t="shared" ref="E30:E37" si="2">(C30-D30)/D30</f>
        <v>-0.93028052913865156</v>
      </c>
    </row>
    <row r="31" spans="1:6" ht="17.25" thickTop="1">
      <c r="A31" s="30" t="s">
        <v>43</v>
      </c>
      <c r="B31" s="30" t="s">
        <v>94</v>
      </c>
      <c r="C31" s="19">
        <v>629.20879582999999</v>
      </c>
      <c r="D31" s="19">
        <v>4791.3035152900002</v>
      </c>
      <c r="E31" s="24">
        <f t="shared" si="2"/>
        <v>-0.86867690727125302</v>
      </c>
    </row>
    <row r="32" spans="1:6" ht="16.5">
      <c r="A32" s="908" t="s">
        <v>51</v>
      </c>
      <c r="B32" s="7" t="s">
        <v>27</v>
      </c>
      <c r="C32" s="1">
        <v>166.755</v>
      </c>
      <c r="D32" s="1">
        <v>147.673</v>
      </c>
      <c r="E32" s="12">
        <f t="shared" si="2"/>
        <v>0.12921793421952552</v>
      </c>
    </row>
    <row r="33" spans="1:5" ht="17.25" thickBot="1">
      <c r="A33" s="908"/>
      <c r="B33" s="10" t="s">
        <v>28</v>
      </c>
      <c r="C33" s="22">
        <v>1167.32</v>
      </c>
      <c r="D33" s="22">
        <v>16233.24</v>
      </c>
      <c r="E33" s="25">
        <f t="shared" si="2"/>
        <v>-0.92809075698997856</v>
      </c>
    </row>
    <row r="34" spans="1:5" ht="17.25" thickTop="1">
      <c r="A34" s="30" t="s">
        <v>43</v>
      </c>
      <c r="B34" s="30" t="s">
        <v>95</v>
      </c>
      <c r="C34" s="19">
        <v>1334.075</v>
      </c>
      <c r="D34" s="19">
        <v>16380.913</v>
      </c>
      <c r="E34" s="24">
        <f t="shared" si="2"/>
        <v>-0.91855917921058483</v>
      </c>
    </row>
    <row r="35" spans="1:5" ht="16.5">
      <c r="A35" s="908" t="s">
        <v>56</v>
      </c>
      <c r="B35" s="7" t="s">
        <v>27</v>
      </c>
      <c r="C35" s="1">
        <v>980</v>
      </c>
      <c r="D35" s="1">
        <v>1994</v>
      </c>
      <c r="E35" s="12">
        <f t="shared" si="2"/>
        <v>-0.50852557673019061</v>
      </c>
    </row>
    <row r="36" spans="1:5" ht="17.25" thickBot="1">
      <c r="A36" s="908"/>
      <c r="B36" s="10" t="s">
        <v>28</v>
      </c>
      <c r="C36" s="22">
        <v>43</v>
      </c>
      <c r="D36" s="22">
        <v>231</v>
      </c>
      <c r="E36" s="25">
        <f t="shared" si="2"/>
        <v>-0.81385281385281383</v>
      </c>
    </row>
    <row r="37" spans="1:5" ht="17.25" thickTop="1">
      <c r="A37" s="30" t="s">
        <v>43</v>
      </c>
      <c r="B37" s="30" t="s">
        <v>96</v>
      </c>
      <c r="C37" s="19">
        <v>1023</v>
      </c>
      <c r="D37" s="19">
        <v>2225</v>
      </c>
      <c r="E37" s="24">
        <f t="shared" si="2"/>
        <v>-0.54022471910112357</v>
      </c>
    </row>
  </sheetData>
  <mergeCells count="13">
    <mergeCell ref="D12:E12"/>
    <mergeCell ref="B14:B16"/>
    <mergeCell ref="B20:B22"/>
    <mergeCell ref="A23:A25"/>
    <mergeCell ref="C3:D3"/>
    <mergeCell ref="A8:A10"/>
    <mergeCell ref="A11:D11"/>
    <mergeCell ref="C27:D27"/>
    <mergeCell ref="A29:A30"/>
    <mergeCell ref="A32:A33"/>
    <mergeCell ref="A35:A36"/>
    <mergeCell ref="A14:A22"/>
    <mergeCell ref="B17:B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9" tint="0.59999389629810485"/>
  </sheetPr>
  <dimension ref="B2:G59"/>
  <sheetViews>
    <sheetView showGridLines="0" rightToLeft="1" zoomScaleNormal="100" workbookViewId="0">
      <selection activeCell="G15" sqref="G15"/>
    </sheetView>
  </sheetViews>
  <sheetFormatPr defaultRowHeight="15"/>
  <cols>
    <col min="1" max="1" width="3.625" customWidth="1"/>
    <col min="2" max="2" width="13.125" customWidth="1"/>
    <col min="3" max="3" width="11.75" customWidth="1"/>
    <col min="4" max="4" width="12" customWidth="1"/>
    <col min="5" max="5" width="15.75" customWidth="1"/>
    <col min="6" max="6" width="18.75" customWidth="1"/>
    <col min="7" max="7" width="20.25" customWidth="1"/>
    <col min="8" max="8" width="16.625" customWidth="1"/>
    <col min="9" max="9" width="12" customWidth="1"/>
    <col min="10" max="10" width="13.375" customWidth="1"/>
  </cols>
  <sheetData>
    <row r="2" spans="2:7" ht="19.5">
      <c r="B2" s="70" t="s">
        <v>341</v>
      </c>
      <c r="C2" s="780" t="s">
        <v>371</v>
      </c>
      <c r="D2" s="780"/>
      <c r="E2" s="782"/>
      <c r="F2" s="781" t="s">
        <v>68</v>
      </c>
      <c r="G2" s="782"/>
    </row>
    <row r="3" spans="2:7" ht="18.75">
      <c r="B3" s="257" t="s">
        <v>143</v>
      </c>
      <c r="C3" s="258" t="s">
        <v>977</v>
      </c>
      <c r="D3" s="258" t="s">
        <v>902</v>
      </c>
      <c r="E3" s="258" t="s">
        <v>457</v>
      </c>
      <c r="F3" s="258" t="s">
        <v>48</v>
      </c>
      <c r="G3" s="268" t="s">
        <v>458</v>
      </c>
    </row>
    <row r="4" spans="2:7" ht="17.25">
      <c r="B4" s="250" t="s">
        <v>1</v>
      </c>
      <c r="C4" s="789">
        <v>2493702.5334386299</v>
      </c>
      <c r="D4" s="789">
        <v>2521452.7502433299</v>
      </c>
      <c r="E4" s="790">
        <v>2075322</v>
      </c>
      <c r="F4" s="783">
        <f>(C4/D4)-1</f>
        <v>-1.1005646170455519E-2</v>
      </c>
      <c r="G4" s="784">
        <f>(C4/E4)-1</f>
        <v>0.20159788863541661</v>
      </c>
    </row>
    <row r="5" spans="2:7" ht="17.25">
      <c r="B5" s="250" t="s">
        <v>2</v>
      </c>
      <c r="C5" s="150">
        <v>1417410.6406942101</v>
      </c>
      <c r="D5" s="150">
        <v>1418079.02708842</v>
      </c>
      <c r="E5" s="177">
        <v>1144724</v>
      </c>
      <c r="F5" s="785">
        <f>(C5/D5)-1</f>
        <v>-4.7133226106743642E-4</v>
      </c>
      <c r="G5" s="786">
        <f t="shared" ref="G5:G12" si="0">(C5/E5)-1</f>
        <v>0.23821169180886415</v>
      </c>
    </row>
    <row r="6" spans="2:7" ht="18">
      <c r="B6" s="246" t="s">
        <v>43</v>
      </c>
      <c r="C6" s="181">
        <v>3911113.1741328398</v>
      </c>
      <c r="D6" s="181">
        <v>3939531.7773317499</v>
      </c>
      <c r="E6" s="182">
        <v>3220046</v>
      </c>
      <c r="F6" s="295">
        <f>(C6/D6)-1</f>
        <v>-7.2137007150017141E-3</v>
      </c>
      <c r="G6" s="270">
        <f>(C6/E6)-1</f>
        <v>0.21461406890859314</v>
      </c>
    </row>
    <row r="7" spans="2:7" ht="18.75">
      <c r="B7" s="257" t="s">
        <v>372</v>
      </c>
      <c r="C7" s="258" t="s">
        <v>977</v>
      </c>
      <c r="D7" s="258" t="s">
        <v>902</v>
      </c>
      <c r="E7" s="258" t="s">
        <v>457</v>
      </c>
      <c r="F7" s="258" t="s">
        <v>48</v>
      </c>
      <c r="G7" s="268" t="s">
        <v>458</v>
      </c>
    </row>
    <row r="8" spans="2:7" ht="17.25">
      <c r="B8" s="250" t="s">
        <v>73</v>
      </c>
      <c r="C8" s="789">
        <v>378890.114475913</v>
      </c>
      <c r="D8" s="789">
        <v>285980.08030534798</v>
      </c>
      <c r="E8" s="790">
        <v>221780</v>
      </c>
      <c r="F8" s="783">
        <f>(C8/D8)-1</f>
        <v>0.32488288719746738</v>
      </c>
      <c r="G8" s="784">
        <f t="shared" si="0"/>
        <v>0.70840524157233742</v>
      </c>
    </row>
    <row r="9" spans="2:7" ht="21" customHeight="1">
      <c r="B9" s="250" t="s">
        <v>1</v>
      </c>
      <c r="C9" s="789">
        <v>106765.022</v>
      </c>
      <c r="D9" s="789">
        <v>107774.938027121</v>
      </c>
      <c r="E9" s="790">
        <v>97695</v>
      </c>
      <c r="F9" s="783">
        <f>(C9/D9)-1</f>
        <v>-9.3706017893219196E-3</v>
      </c>
      <c r="G9" s="784">
        <f t="shared" si="0"/>
        <v>9.2840186294078419E-2</v>
      </c>
    </row>
    <row r="10" spans="2:7" ht="17.25">
      <c r="B10" s="250" t="s">
        <v>2</v>
      </c>
      <c r="C10" s="789">
        <v>547280.115702949</v>
      </c>
      <c r="D10" s="789">
        <v>537341.59366311296</v>
      </c>
      <c r="E10" s="790">
        <v>449330</v>
      </c>
      <c r="F10" s="783">
        <f>(C10/D10)-1</f>
        <v>1.8495724427517457E-2</v>
      </c>
      <c r="G10" s="784">
        <f t="shared" si="0"/>
        <v>0.21799148889001185</v>
      </c>
    </row>
    <row r="11" spans="2:7" ht="17.25">
      <c r="B11" s="250" t="s">
        <v>75</v>
      </c>
      <c r="C11" s="150">
        <v>326357.40503337502</v>
      </c>
      <c r="D11" s="150">
        <v>322879.91030926298</v>
      </c>
      <c r="E11" s="177">
        <v>274838</v>
      </c>
      <c r="F11" s="785">
        <f>(C11/D11)-1</f>
        <v>1.0770241854877849E-2</v>
      </c>
      <c r="G11" s="786">
        <f t="shared" si="0"/>
        <v>0.18745371831178748</v>
      </c>
    </row>
    <row r="12" spans="2:7" ht="18">
      <c r="B12" s="246" t="s">
        <v>43</v>
      </c>
      <c r="C12" s="181">
        <v>1359292.6572122369</v>
      </c>
      <c r="D12" s="181">
        <v>1253976.522304845</v>
      </c>
      <c r="E12" s="182">
        <v>1043643</v>
      </c>
      <c r="F12" s="295">
        <f>(C12/D12)-1</f>
        <v>8.3985731019762477E-2</v>
      </c>
      <c r="G12" s="270">
        <f t="shared" si="0"/>
        <v>0.30244983889341182</v>
      </c>
    </row>
    <row r="13" spans="2:7" ht="18.75">
      <c r="B13" s="454" t="s">
        <v>148</v>
      </c>
      <c r="C13" s="455">
        <f>SUM(C12,C6)</f>
        <v>5270405.8313450767</v>
      </c>
      <c r="D13" s="604">
        <v>5193508.2996365903</v>
      </c>
      <c r="E13" s="456">
        <f>E12+E6</f>
        <v>4263689</v>
      </c>
      <c r="F13" s="452">
        <f t="shared" ref="F13" si="1">(C13/D13)-1</f>
        <v>1.4806471323800086E-2</v>
      </c>
      <c r="G13" s="453">
        <f>(C13/E13)-1</f>
        <v>0.23611403912083562</v>
      </c>
    </row>
    <row r="15" spans="2:7">
      <c r="C15" s="65"/>
    </row>
    <row r="16" spans="2:7" ht="19.5">
      <c r="B16" s="70" t="s">
        <v>341</v>
      </c>
      <c r="C16" s="75" t="s">
        <v>371</v>
      </c>
      <c r="D16" s="180"/>
    </row>
    <row r="17" spans="2:5" ht="19.5">
      <c r="B17" s="71" t="s">
        <v>143</v>
      </c>
      <c r="C17" s="258" t="s">
        <v>977</v>
      </c>
      <c r="D17" s="269" t="s">
        <v>342</v>
      </c>
    </row>
    <row r="18" spans="2:5" ht="17.25">
      <c r="B18" s="72" t="s">
        <v>144</v>
      </c>
      <c r="C18" s="602">
        <v>2493702.5334386299</v>
      </c>
      <c r="D18" s="139">
        <f>C18/C27</f>
        <v>0.47315190010751113</v>
      </c>
    </row>
    <row r="19" spans="2:5" ht="17.25">
      <c r="B19" s="72" t="s">
        <v>145</v>
      </c>
      <c r="C19" s="602">
        <v>1417410.6406942101</v>
      </c>
      <c r="D19" s="139">
        <f>C19/C27</f>
        <v>0.26893766553314324</v>
      </c>
    </row>
    <row r="20" spans="2:5" ht="18">
      <c r="B20" s="73" t="s">
        <v>43</v>
      </c>
      <c r="C20" s="197">
        <v>3911113.1741328398</v>
      </c>
      <c r="D20" s="509">
        <f>C20/C27</f>
        <v>0.74208956564065431</v>
      </c>
    </row>
    <row r="21" spans="2:5" ht="18.75">
      <c r="B21" s="71" t="s">
        <v>372</v>
      </c>
      <c r="C21" s="258" t="s">
        <v>977</v>
      </c>
      <c r="D21" s="178"/>
    </row>
    <row r="22" spans="2:5" ht="27" customHeight="1">
      <c r="B22" s="72" t="s">
        <v>73</v>
      </c>
      <c r="C22" s="255">
        <v>378890.114475913</v>
      </c>
      <c r="D22" s="139">
        <f>C22/$C$27</f>
        <v>7.1890121292465109E-2</v>
      </c>
    </row>
    <row r="23" spans="2:5" ht="17.25">
      <c r="B23" s="72" t="s">
        <v>146</v>
      </c>
      <c r="C23" s="255">
        <v>106765.022</v>
      </c>
      <c r="D23" s="139">
        <f>C23/$C$27</f>
        <v>2.0257457474152831E-2</v>
      </c>
    </row>
    <row r="24" spans="2:5" ht="17.25">
      <c r="B24" s="72" t="s">
        <v>147</v>
      </c>
      <c r="C24" s="255">
        <v>547280.115702949</v>
      </c>
      <c r="D24" s="139">
        <f>C24/$C$27</f>
        <v>0.10384022278665321</v>
      </c>
    </row>
    <row r="25" spans="2:5" ht="17.25">
      <c r="B25" s="72" t="s">
        <v>75</v>
      </c>
      <c r="C25" s="602">
        <v>326357.40503337502</v>
      </c>
      <c r="D25" s="139">
        <f>C25/$C$27</f>
        <v>6.1922632806074504E-2</v>
      </c>
    </row>
    <row r="26" spans="2:5" ht="18">
      <c r="B26" s="73" t="s">
        <v>43</v>
      </c>
      <c r="C26" s="197">
        <v>1359292.6572122369</v>
      </c>
      <c r="D26" s="608">
        <f>C26/$C$27</f>
        <v>0.25791043435934563</v>
      </c>
    </row>
    <row r="27" spans="2:5" ht="18.75">
      <c r="B27" s="74" t="s">
        <v>148</v>
      </c>
      <c r="C27" s="256">
        <v>5270405.8313450767</v>
      </c>
      <c r="D27" s="471">
        <f>D26+D20</f>
        <v>1</v>
      </c>
    </row>
    <row r="28" spans="2:5" ht="19.5" customHeight="1"/>
    <row r="30" spans="2:5">
      <c r="E30" s="65"/>
    </row>
    <row r="31" spans="2:5">
      <c r="E31" s="65"/>
    </row>
    <row r="32" spans="2:5">
      <c r="E32" s="65"/>
    </row>
    <row r="33" spans="5:5">
      <c r="E33" s="65"/>
    </row>
    <row r="34" spans="5:5">
      <c r="E34" s="65"/>
    </row>
    <row r="35" spans="5:5">
      <c r="E35" s="65"/>
    </row>
    <row r="36" spans="5:5">
      <c r="E36" s="65"/>
    </row>
    <row r="39" spans="5:5" ht="18" customHeight="1"/>
    <row r="40" spans="5:5" ht="17.25" customHeight="1"/>
    <row r="52" spans="4:4" ht="18.75">
      <c r="D52" s="77"/>
    </row>
    <row r="59" spans="4:4" ht="35.25" customHeight="1"/>
  </sheetData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6" tint="0.79998168889431442"/>
  </sheetPr>
  <dimension ref="A2:H23"/>
  <sheetViews>
    <sheetView showGridLines="0" rightToLeft="1" zoomScaleNormal="100" workbookViewId="0">
      <selection activeCell="G11" sqref="G11"/>
    </sheetView>
  </sheetViews>
  <sheetFormatPr defaultRowHeight="15"/>
  <cols>
    <col min="1" max="1" width="9" style="26"/>
    <col min="2" max="2" width="19.125" style="26" bestFit="1" customWidth="1"/>
    <col min="3" max="3" width="18.875" style="26" bestFit="1" customWidth="1"/>
    <col min="4" max="4" width="10.375" style="26" bestFit="1" customWidth="1"/>
    <col min="5" max="5" width="10.375" style="26" customWidth="1"/>
    <col min="6" max="6" width="10.375" style="26" bestFit="1" customWidth="1"/>
    <col min="7" max="7" width="12.125" style="26" bestFit="1" customWidth="1"/>
    <col min="8" max="8" width="15" style="26" bestFit="1" customWidth="1"/>
  </cols>
  <sheetData>
    <row r="2" spans="2:8" ht="24" customHeight="1">
      <c r="B2" s="586" t="s">
        <v>49</v>
      </c>
      <c r="C2" s="587" t="s">
        <v>100</v>
      </c>
      <c r="D2" s="848" t="s">
        <v>47</v>
      </c>
      <c r="E2" s="848"/>
      <c r="F2" s="848"/>
      <c r="G2" s="848" t="s">
        <v>68</v>
      </c>
      <c r="H2" s="847"/>
    </row>
    <row r="3" spans="2:8" ht="25.5" customHeight="1">
      <c r="B3" s="598"/>
      <c r="C3" s="589"/>
      <c r="D3" s="624" t="s">
        <v>977</v>
      </c>
      <c r="E3" s="624" t="s">
        <v>902</v>
      </c>
      <c r="F3" s="624" t="s">
        <v>457</v>
      </c>
      <c r="G3" s="344" t="s">
        <v>48</v>
      </c>
      <c r="H3" s="380" t="s">
        <v>102</v>
      </c>
    </row>
    <row r="4" spans="2:8" ht="25.5" customHeight="1">
      <c r="B4" s="844" t="s">
        <v>50</v>
      </c>
      <c r="C4" s="111" t="s">
        <v>630</v>
      </c>
      <c r="D4" s="533">
        <v>98148.523199999996</v>
      </c>
      <c r="E4" s="533">
        <v>98817.280700000003</v>
      </c>
      <c r="F4" s="533">
        <v>77230</v>
      </c>
      <c r="G4" s="636">
        <f>D4/E4-1</f>
        <v>-6.767616911360852E-3</v>
      </c>
      <c r="H4" s="637">
        <f>D4/F4-1</f>
        <v>0.27086006992101508</v>
      </c>
    </row>
    <row r="5" spans="2:8" ht="17.25" customHeight="1">
      <c r="B5" s="844"/>
      <c r="C5" s="111" t="s">
        <v>106</v>
      </c>
      <c r="D5" s="533">
        <v>17584.254099999998</v>
      </c>
      <c r="E5" s="533">
        <v>17447.4882</v>
      </c>
      <c r="F5" s="533">
        <v>15723</v>
      </c>
      <c r="G5" s="636">
        <f t="shared" ref="G5:G10" si="0">D5/E5-1</f>
        <v>7.8387157184034439E-3</v>
      </c>
      <c r="H5" s="637">
        <f t="shared" ref="H5:H10" si="1">D5/F5-1</f>
        <v>0.1183777968581059</v>
      </c>
    </row>
    <row r="6" spans="2:8" ht="24" customHeight="1">
      <c r="B6" s="844"/>
      <c r="C6" s="111" t="s">
        <v>105</v>
      </c>
      <c r="D6" s="533">
        <v>31291.647499999999</v>
      </c>
      <c r="E6" s="533">
        <v>31577.4254</v>
      </c>
      <c r="F6" s="533">
        <v>26826</v>
      </c>
      <c r="G6" s="636">
        <f t="shared" si="0"/>
        <v>-9.0500696741413478E-3</v>
      </c>
      <c r="H6" s="637">
        <f t="shared" si="1"/>
        <v>0.16646714008797425</v>
      </c>
    </row>
    <row r="7" spans="2:8" ht="17.25" customHeight="1">
      <c r="B7" s="844"/>
      <c r="C7" s="111" t="s">
        <v>631</v>
      </c>
      <c r="D7" s="533">
        <v>13178.0137</v>
      </c>
      <c r="E7" s="533">
        <v>13137.5726</v>
      </c>
      <c r="F7" s="533">
        <v>12377</v>
      </c>
      <c r="G7" s="636">
        <f t="shared" si="0"/>
        <v>3.0782779461100418E-3</v>
      </c>
      <c r="H7" s="637">
        <f t="shared" si="1"/>
        <v>6.4717920336107237E-2</v>
      </c>
    </row>
    <row r="8" spans="2:8" ht="17.25" customHeight="1">
      <c r="B8" s="844"/>
      <c r="C8" s="111" t="s">
        <v>103</v>
      </c>
      <c r="D8" s="533">
        <v>4348.4172600000002</v>
      </c>
      <c r="E8" s="533">
        <v>4371.1400400000002</v>
      </c>
      <c r="F8" s="533">
        <v>3098</v>
      </c>
      <c r="G8" s="636">
        <f t="shared" si="0"/>
        <v>-5.198364681082146E-3</v>
      </c>
      <c r="H8" s="637">
        <f t="shared" si="1"/>
        <v>0.40362080697224023</v>
      </c>
    </row>
    <row r="9" spans="2:8" ht="17.25" customHeight="1">
      <c r="B9" s="844"/>
      <c r="C9" s="111" t="s">
        <v>104</v>
      </c>
      <c r="D9" s="533">
        <v>87288.619500000001</v>
      </c>
      <c r="E9" s="533">
        <v>87380.617599999998</v>
      </c>
      <c r="F9" s="533">
        <v>66100</v>
      </c>
      <c r="G9" s="636">
        <f t="shared" si="0"/>
        <v>-1.0528433252913194E-3</v>
      </c>
      <c r="H9" s="637">
        <f t="shared" si="1"/>
        <v>0.3205540015128594</v>
      </c>
    </row>
    <row r="10" spans="2:8" ht="24.75" customHeight="1">
      <c r="B10" s="845"/>
      <c r="C10" s="588" t="s">
        <v>632</v>
      </c>
      <c r="D10" s="533">
        <v>4091.78973</v>
      </c>
      <c r="E10" s="533">
        <v>4119.9575699999996</v>
      </c>
      <c r="F10" s="638">
        <v>3035</v>
      </c>
      <c r="G10" s="636">
        <f t="shared" si="0"/>
        <v>-6.836924779300535E-3</v>
      </c>
      <c r="H10" s="637">
        <f t="shared" si="1"/>
        <v>0.34820089950576616</v>
      </c>
    </row>
    <row r="11" spans="2:8" ht="18">
      <c r="B11" s="585" t="s">
        <v>101</v>
      </c>
      <c r="C11" s="588" t="s">
        <v>108</v>
      </c>
      <c r="D11" s="639">
        <v>1098.2</v>
      </c>
      <c r="E11" s="639">
        <v>1083.5</v>
      </c>
      <c r="F11" s="640">
        <v>875</v>
      </c>
      <c r="G11" s="641">
        <f>D11/E11-1</f>
        <v>1.3567143516382218E-2</v>
      </c>
      <c r="H11" s="642">
        <f>D11/F11-1</f>
        <v>0.25508571428571436</v>
      </c>
    </row>
    <row r="14" spans="2:8">
      <c r="B14"/>
      <c r="C14"/>
      <c r="D14"/>
      <c r="E14"/>
      <c r="F14"/>
      <c r="G14"/>
      <c r="H14"/>
    </row>
    <row r="15" spans="2:8">
      <c r="B15"/>
      <c r="C15"/>
      <c r="D15"/>
      <c r="E15"/>
      <c r="F15"/>
      <c r="G15"/>
      <c r="H15"/>
    </row>
    <row r="16" spans="2:8">
      <c r="B16"/>
      <c r="C16"/>
      <c r="D16"/>
      <c r="E16"/>
      <c r="F16"/>
      <c r="G16"/>
      <c r="H16"/>
    </row>
    <row r="17" spans="2:8">
      <c r="B17"/>
      <c r="C17"/>
      <c r="D17"/>
      <c r="E17"/>
      <c r="F17"/>
      <c r="G17"/>
      <c r="H17"/>
    </row>
    <row r="18" spans="2:8">
      <c r="B18"/>
      <c r="C18"/>
      <c r="D18"/>
      <c r="E18"/>
      <c r="F18"/>
      <c r="G18"/>
      <c r="H18"/>
    </row>
    <row r="19" spans="2:8">
      <c r="B19"/>
      <c r="C19"/>
      <c r="D19"/>
      <c r="E19"/>
      <c r="F19"/>
      <c r="G19"/>
      <c r="H19"/>
    </row>
    <row r="20" spans="2:8">
      <c r="B20"/>
      <c r="C20"/>
      <c r="D20"/>
      <c r="E20"/>
      <c r="F20"/>
      <c r="G20"/>
      <c r="H20"/>
    </row>
    <row r="21" spans="2:8">
      <c r="B21"/>
      <c r="C21"/>
      <c r="D21"/>
      <c r="E21"/>
      <c r="F21"/>
      <c r="G21"/>
      <c r="H21"/>
    </row>
    <row r="22" spans="2:8">
      <c r="B22"/>
      <c r="C22"/>
      <c r="D22"/>
      <c r="E22"/>
      <c r="F22"/>
      <c r="G22"/>
      <c r="H22"/>
    </row>
    <row r="23" spans="2:8">
      <c r="B23"/>
      <c r="C23"/>
      <c r="D23"/>
      <c r="E23"/>
      <c r="F23"/>
      <c r="G23"/>
      <c r="H23"/>
    </row>
  </sheetData>
  <mergeCells count="3">
    <mergeCell ref="B4:B10"/>
    <mergeCell ref="D2:F2"/>
    <mergeCell ref="G2:H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6" tint="0.79998168889431442"/>
  </sheetPr>
  <dimension ref="A1:C465"/>
  <sheetViews>
    <sheetView showGridLines="0" rightToLeft="1" zoomScaleNormal="100" workbookViewId="0">
      <selection activeCell="H2" sqref="H2"/>
    </sheetView>
  </sheetViews>
  <sheetFormatPr defaultColWidth="9.125" defaultRowHeight="15"/>
  <cols>
    <col min="1" max="1" width="17.25" style="163" customWidth="1"/>
    <col min="2" max="2" width="15.375" style="163" customWidth="1"/>
    <col min="3" max="3" width="11.875" style="163" customWidth="1"/>
    <col min="4" max="4" width="6.625" style="60" customWidth="1"/>
    <col min="5" max="6" width="5.875" style="60" customWidth="1"/>
    <col min="7" max="16384" width="9.125" style="60"/>
  </cols>
  <sheetData>
    <row r="1" spans="1:3">
      <c r="A1" s="161" t="s">
        <v>171</v>
      </c>
      <c r="B1" s="161" t="s">
        <v>108</v>
      </c>
      <c r="C1" s="162" t="s">
        <v>107</v>
      </c>
    </row>
    <row r="2" spans="1:3">
      <c r="A2" s="89" t="s">
        <v>172</v>
      </c>
      <c r="B2" s="90">
        <v>822.9</v>
      </c>
      <c r="C2" s="91">
        <v>81200.3</v>
      </c>
    </row>
    <row r="3" spans="1:3">
      <c r="A3" s="89" t="s">
        <v>173</v>
      </c>
      <c r="B3" s="90">
        <v>823.7</v>
      </c>
      <c r="C3" s="91">
        <v>81261</v>
      </c>
    </row>
    <row r="4" spans="1:3">
      <c r="A4" s="89" t="s">
        <v>174</v>
      </c>
      <c r="B4" s="90">
        <v>820.5</v>
      </c>
      <c r="C4" s="91">
        <v>80935.7</v>
      </c>
    </row>
    <row r="5" spans="1:3">
      <c r="A5" s="89" t="s">
        <v>175</v>
      </c>
      <c r="B5" s="90">
        <v>806.5</v>
      </c>
      <c r="C5" s="91">
        <v>80561.3</v>
      </c>
    </row>
    <row r="6" spans="1:3">
      <c r="A6" s="89" t="s">
        <v>176</v>
      </c>
      <c r="B6" s="90">
        <v>814.2</v>
      </c>
      <c r="C6" s="91">
        <v>81480.399999999994</v>
      </c>
    </row>
    <row r="7" spans="1:3">
      <c r="A7" s="89" t="s">
        <v>177</v>
      </c>
      <c r="B7" s="90">
        <v>809.5</v>
      </c>
      <c r="C7" s="91">
        <v>81536.899999999994</v>
      </c>
    </row>
    <row r="8" spans="1:3">
      <c r="A8" s="89" t="s">
        <v>178</v>
      </c>
      <c r="B8" s="90">
        <v>797.3</v>
      </c>
      <c r="C8" s="91">
        <v>80852.7</v>
      </c>
    </row>
    <row r="9" spans="1:3">
      <c r="A9" s="89" t="s">
        <v>179</v>
      </c>
      <c r="B9" s="90">
        <v>800.5</v>
      </c>
      <c r="C9" s="91">
        <v>80872.100000000006</v>
      </c>
    </row>
    <row r="10" spans="1:3">
      <c r="A10" s="89" t="s">
        <v>180</v>
      </c>
      <c r="B10" s="90">
        <v>808.6</v>
      </c>
      <c r="C10" s="91">
        <v>80965.8</v>
      </c>
    </row>
    <row r="11" spans="1:3">
      <c r="A11" s="89" t="s">
        <v>181</v>
      </c>
      <c r="B11" s="90">
        <v>807</v>
      </c>
      <c r="C11" s="91">
        <v>80752.7</v>
      </c>
    </row>
    <row r="12" spans="1:3">
      <c r="A12" s="89" t="s">
        <v>182</v>
      </c>
      <c r="B12" s="90">
        <v>811.6</v>
      </c>
      <c r="C12" s="91">
        <v>80654</v>
      </c>
    </row>
    <row r="13" spans="1:3">
      <c r="A13" s="89" t="s">
        <v>183</v>
      </c>
      <c r="B13" s="90">
        <v>805.2</v>
      </c>
      <c r="C13" s="91">
        <v>80280.7</v>
      </c>
    </row>
    <row r="14" spans="1:3">
      <c r="A14" s="89" t="s">
        <v>184</v>
      </c>
      <c r="B14" s="90">
        <v>802.9</v>
      </c>
      <c r="C14" s="91">
        <v>80262.399999999994</v>
      </c>
    </row>
    <row r="15" spans="1:3">
      <c r="A15" s="89" t="s">
        <v>185</v>
      </c>
      <c r="B15" s="90">
        <v>804.1</v>
      </c>
      <c r="C15" s="91">
        <v>80109.3</v>
      </c>
    </row>
    <row r="16" spans="1:3">
      <c r="A16" s="89" t="s">
        <v>186</v>
      </c>
      <c r="B16" s="90">
        <v>791.2</v>
      </c>
      <c r="C16" s="91">
        <v>79588.3</v>
      </c>
    </row>
    <row r="17" spans="1:3">
      <c r="A17" s="89" t="s">
        <v>187</v>
      </c>
      <c r="B17" s="90">
        <v>769.1</v>
      </c>
      <c r="C17" s="91">
        <v>77984.800000000003</v>
      </c>
    </row>
    <row r="18" spans="1:3">
      <c r="A18" s="89" t="s">
        <v>188</v>
      </c>
      <c r="B18" s="90">
        <v>758.5</v>
      </c>
      <c r="C18" s="91">
        <v>77516.2</v>
      </c>
    </row>
    <row r="19" spans="1:3">
      <c r="A19" s="89" t="s">
        <v>189</v>
      </c>
      <c r="B19" s="90">
        <v>774.4</v>
      </c>
      <c r="C19" s="91">
        <v>78435.399999999994</v>
      </c>
    </row>
    <row r="20" spans="1:3">
      <c r="A20" s="89" t="s">
        <v>190</v>
      </c>
      <c r="B20" s="90">
        <v>779.6</v>
      </c>
      <c r="C20" s="91">
        <v>78430.899999999994</v>
      </c>
    </row>
    <row r="21" spans="1:3">
      <c r="A21" s="89" t="s">
        <v>191</v>
      </c>
      <c r="B21" s="90">
        <v>792.9</v>
      </c>
      <c r="C21" s="91">
        <v>78269</v>
      </c>
    </row>
    <row r="22" spans="1:3">
      <c r="A22" s="89" t="s">
        <v>192</v>
      </c>
      <c r="B22" s="90">
        <v>794.6</v>
      </c>
      <c r="C22" s="91">
        <v>78281.7</v>
      </c>
    </row>
    <row r="23" spans="1:3">
      <c r="A23" s="89" t="s">
        <v>193</v>
      </c>
      <c r="B23" s="90">
        <v>795.4</v>
      </c>
      <c r="C23" s="91">
        <v>78448.3</v>
      </c>
    </row>
    <row r="24" spans="1:3">
      <c r="A24" s="89" t="s">
        <v>194</v>
      </c>
      <c r="B24" s="90">
        <v>801.8</v>
      </c>
      <c r="C24" s="91">
        <v>78688.399999999994</v>
      </c>
    </row>
    <row r="25" spans="1:3">
      <c r="A25" s="89" t="s">
        <v>195</v>
      </c>
      <c r="B25" s="90">
        <v>800.9</v>
      </c>
      <c r="C25" s="91">
        <v>78394.399999999994</v>
      </c>
    </row>
    <row r="26" spans="1:3">
      <c r="A26" s="89" t="s">
        <v>196</v>
      </c>
      <c r="B26" s="90">
        <v>802.2</v>
      </c>
      <c r="C26" s="91">
        <v>78404.7</v>
      </c>
    </row>
    <row r="27" spans="1:3">
      <c r="A27" s="89" t="s">
        <v>197</v>
      </c>
      <c r="B27" s="90">
        <v>800.5</v>
      </c>
      <c r="C27" s="91">
        <v>78414.600000000006</v>
      </c>
    </row>
    <row r="28" spans="1:3">
      <c r="A28" s="89" t="s">
        <v>198</v>
      </c>
      <c r="B28" s="90">
        <v>802.6</v>
      </c>
      <c r="C28" s="91">
        <v>78384.399999999994</v>
      </c>
    </row>
    <row r="29" spans="1:3">
      <c r="A29" s="89" t="s">
        <v>199</v>
      </c>
      <c r="B29" s="90">
        <v>800.2</v>
      </c>
      <c r="C29" s="91">
        <v>78285.399999999994</v>
      </c>
    </row>
    <row r="30" spans="1:3">
      <c r="A30" s="89" t="s">
        <v>200</v>
      </c>
      <c r="B30" s="90">
        <v>798.7</v>
      </c>
      <c r="C30" s="91">
        <v>78044.399999999994</v>
      </c>
    </row>
    <row r="31" spans="1:3">
      <c r="A31" s="89" t="s">
        <v>201</v>
      </c>
      <c r="B31" s="90">
        <v>798.5</v>
      </c>
      <c r="C31" s="91">
        <v>78033.8</v>
      </c>
    </row>
    <row r="32" spans="1:3">
      <c r="A32" s="89" t="s">
        <v>202</v>
      </c>
      <c r="B32" s="90">
        <v>796.4</v>
      </c>
      <c r="C32" s="91">
        <v>77423.899999999994</v>
      </c>
    </row>
    <row r="33" spans="1:3">
      <c r="A33" s="89" t="s">
        <v>203</v>
      </c>
      <c r="B33" s="90">
        <v>795.4</v>
      </c>
      <c r="C33" s="91">
        <v>77045.3</v>
      </c>
    </row>
    <row r="34" spans="1:3">
      <c r="A34" s="89" t="s">
        <v>204</v>
      </c>
      <c r="B34" s="90">
        <v>801.3</v>
      </c>
      <c r="C34" s="91">
        <v>77106</v>
      </c>
    </row>
    <row r="35" spans="1:3">
      <c r="A35" s="89" t="s">
        <v>205</v>
      </c>
      <c r="B35" s="90">
        <v>802.9</v>
      </c>
      <c r="C35" s="91">
        <v>76630.399999999994</v>
      </c>
    </row>
    <row r="36" spans="1:3">
      <c r="A36" s="89" t="s">
        <v>206</v>
      </c>
      <c r="B36" s="90">
        <v>794.1</v>
      </c>
      <c r="C36" s="91">
        <v>75982.600000000006</v>
      </c>
    </row>
    <row r="37" spans="1:3">
      <c r="A37" s="89" t="s">
        <v>207</v>
      </c>
      <c r="B37" s="90">
        <v>797.1</v>
      </c>
      <c r="C37" s="91">
        <v>76138.600000000006</v>
      </c>
    </row>
    <row r="38" spans="1:3">
      <c r="A38" s="89" t="s">
        <v>208</v>
      </c>
      <c r="B38" s="90">
        <v>799</v>
      </c>
      <c r="C38" s="91">
        <v>75863.199999999997</v>
      </c>
    </row>
    <row r="39" spans="1:3">
      <c r="A39" s="89" t="s">
        <v>209</v>
      </c>
      <c r="B39" s="90">
        <v>801.1</v>
      </c>
      <c r="C39" s="91">
        <v>75980.5</v>
      </c>
    </row>
    <row r="40" spans="1:3">
      <c r="A40" s="89" t="s">
        <v>210</v>
      </c>
      <c r="B40" s="90">
        <v>804.8</v>
      </c>
      <c r="C40" s="91">
        <v>76292.899999999994</v>
      </c>
    </row>
    <row r="41" spans="1:3">
      <c r="A41" s="89" t="s">
        <v>211</v>
      </c>
      <c r="B41" s="90">
        <v>818.4</v>
      </c>
      <c r="C41" s="91">
        <v>76413.3</v>
      </c>
    </row>
    <row r="42" spans="1:3">
      <c r="A42" s="89" t="s">
        <v>212</v>
      </c>
      <c r="B42" s="90">
        <v>812.4</v>
      </c>
      <c r="C42" s="91">
        <v>76448.3</v>
      </c>
    </row>
    <row r="43" spans="1:3">
      <c r="A43" s="89" t="s">
        <v>213</v>
      </c>
      <c r="B43" s="90">
        <v>814</v>
      </c>
      <c r="C43" s="91">
        <v>76613.899999999994</v>
      </c>
    </row>
    <row r="44" spans="1:3">
      <c r="A44" s="89" t="s">
        <v>214</v>
      </c>
      <c r="B44" s="90">
        <v>814.1</v>
      </c>
      <c r="C44" s="91">
        <v>76692.800000000003</v>
      </c>
    </row>
    <row r="45" spans="1:3">
      <c r="A45" s="89" t="s">
        <v>215</v>
      </c>
      <c r="B45" s="90">
        <v>817.2</v>
      </c>
      <c r="C45" s="91">
        <v>76853</v>
      </c>
    </row>
    <row r="46" spans="1:3">
      <c r="A46" s="89" t="s">
        <v>216</v>
      </c>
      <c r="B46" s="90">
        <v>825.3</v>
      </c>
      <c r="C46" s="91">
        <v>76690.600000000006</v>
      </c>
    </row>
    <row r="47" spans="1:3">
      <c r="A47" s="89" t="s">
        <v>217</v>
      </c>
      <c r="B47" s="90">
        <v>819.9</v>
      </c>
      <c r="C47" s="91">
        <v>76387</v>
      </c>
    </row>
    <row r="48" spans="1:3">
      <c r="A48" s="89" t="s">
        <v>218</v>
      </c>
      <c r="B48" s="90">
        <v>819.9</v>
      </c>
      <c r="C48" s="91">
        <v>76431.5</v>
      </c>
    </row>
    <row r="49" spans="1:3">
      <c r="A49" s="89" t="s">
        <v>219</v>
      </c>
      <c r="B49" s="90">
        <v>816.5</v>
      </c>
      <c r="C49" s="91">
        <v>76144.2</v>
      </c>
    </row>
    <row r="50" spans="1:3">
      <c r="A50" s="89" t="s">
        <v>220</v>
      </c>
      <c r="B50" s="90">
        <v>814.7</v>
      </c>
      <c r="C50" s="91">
        <v>76084.2</v>
      </c>
    </row>
    <row r="51" spans="1:3">
      <c r="A51" s="89" t="s">
        <v>221</v>
      </c>
      <c r="B51" s="90">
        <v>820.5</v>
      </c>
      <c r="C51" s="91">
        <v>76160.600000000006</v>
      </c>
    </row>
    <row r="52" spans="1:3">
      <c r="A52" s="89" t="s">
        <v>222</v>
      </c>
      <c r="B52" s="90">
        <v>814.8</v>
      </c>
      <c r="C52" s="91">
        <v>76128.600000000006</v>
      </c>
    </row>
    <row r="53" spans="1:3">
      <c r="A53" s="89" t="s">
        <v>223</v>
      </c>
      <c r="B53" s="90">
        <v>812.7</v>
      </c>
      <c r="C53" s="91">
        <v>75874.5</v>
      </c>
    </row>
    <row r="54" spans="1:3">
      <c r="A54" s="89" t="s">
        <v>224</v>
      </c>
      <c r="B54" s="90">
        <v>808.3</v>
      </c>
      <c r="C54" s="91">
        <v>75876.2</v>
      </c>
    </row>
    <row r="55" spans="1:3">
      <c r="A55" s="89" t="s">
        <v>225</v>
      </c>
      <c r="B55" s="90">
        <v>796.8</v>
      </c>
      <c r="C55" s="91">
        <v>74850.100000000006</v>
      </c>
    </row>
    <row r="56" spans="1:3">
      <c r="A56" s="89" t="s">
        <v>226</v>
      </c>
      <c r="B56" s="90">
        <v>789.8</v>
      </c>
      <c r="C56" s="91">
        <v>74817.8</v>
      </c>
    </row>
    <row r="57" spans="1:3">
      <c r="A57" s="89" t="s">
        <v>227</v>
      </c>
      <c r="B57" s="90">
        <v>789.1</v>
      </c>
      <c r="C57" s="91">
        <v>74700.5</v>
      </c>
    </row>
    <row r="58" spans="1:3">
      <c r="A58" s="89" t="s">
        <v>228</v>
      </c>
      <c r="B58" s="90">
        <v>781.2</v>
      </c>
      <c r="C58" s="91">
        <v>73959.7</v>
      </c>
    </row>
    <row r="59" spans="1:3">
      <c r="A59" s="89" t="s">
        <v>229</v>
      </c>
      <c r="B59" s="90">
        <v>777.1</v>
      </c>
      <c r="C59" s="91">
        <v>73877.100000000006</v>
      </c>
    </row>
    <row r="60" spans="1:3">
      <c r="A60" s="89" t="s">
        <v>230</v>
      </c>
      <c r="B60" s="90">
        <v>773.9</v>
      </c>
      <c r="C60" s="91">
        <v>73906.5</v>
      </c>
    </row>
    <row r="61" spans="1:3">
      <c r="A61" s="89" t="s">
        <v>231</v>
      </c>
      <c r="B61" s="90">
        <v>765.4</v>
      </c>
      <c r="C61" s="91">
        <v>73027.899999999994</v>
      </c>
    </row>
    <row r="62" spans="1:3">
      <c r="A62" s="89" t="s">
        <v>232</v>
      </c>
      <c r="B62" s="90">
        <v>757.7</v>
      </c>
      <c r="C62" s="91">
        <v>72615</v>
      </c>
    </row>
    <row r="63" spans="1:3">
      <c r="A63" s="89" t="s">
        <v>233</v>
      </c>
      <c r="B63" s="90">
        <v>764</v>
      </c>
      <c r="C63" s="91">
        <v>72799.199999999997</v>
      </c>
    </row>
    <row r="64" spans="1:3">
      <c r="A64" s="89" t="s">
        <v>234</v>
      </c>
      <c r="B64" s="90">
        <v>777.4</v>
      </c>
      <c r="C64" s="91">
        <v>73644.800000000003</v>
      </c>
    </row>
    <row r="65" spans="1:3">
      <c r="A65" s="89" t="s">
        <v>235</v>
      </c>
      <c r="B65" s="90">
        <v>770.6</v>
      </c>
      <c r="C65" s="91">
        <v>73672</v>
      </c>
    </row>
    <row r="66" spans="1:3">
      <c r="A66" s="89" t="s">
        <v>236</v>
      </c>
      <c r="B66" s="90">
        <v>773.8</v>
      </c>
      <c r="C66" s="91">
        <v>73743.5</v>
      </c>
    </row>
    <row r="67" spans="1:3">
      <c r="A67" s="89" t="s">
        <v>237</v>
      </c>
      <c r="B67" s="90">
        <v>779.5</v>
      </c>
      <c r="C67" s="91">
        <v>74190.5</v>
      </c>
    </row>
    <row r="68" spans="1:3">
      <c r="A68" s="89" t="s">
        <v>238</v>
      </c>
      <c r="B68" s="90">
        <v>775.9</v>
      </c>
      <c r="C68" s="91">
        <v>73940.3</v>
      </c>
    </row>
    <row r="69" spans="1:3">
      <c r="A69" s="89" t="s">
        <v>239</v>
      </c>
      <c r="B69" s="90">
        <v>777.7</v>
      </c>
      <c r="C69" s="91">
        <v>73965.5</v>
      </c>
    </row>
    <row r="70" spans="1:3">
      <c r="A70" s="89" t="s">
        <v>240</v>
      </c>
      <c r="B70" s="90">
        <v>779.8</v>
      </c>
      <c r="C70" s="91">
        <v>74064</v>
      </c>
    </row>
    <row r="71" spans="1:3">
      <c r="A71" s="89" t="s">
        <v>241</v>
      </c>
      <c r="B71" s="90">
        <v>781.3</v>
      </c>
      <c r="C71" s="91">
        <v>73947.199999999997</v>
      </c>
    </row>
    <row r="72" spans="1:3">
      <c r="A72" s="89" t="s">
        <v>242</v>
      </c>
      <c r="B72" s="90">
        <v>783.7</v>
      </c>
      <c r="C72" s="91">
        <v>74049.100000000006</v>
      </c>
    </row>
    <row r="73" spans="1:3">
      <c r="A73" s="89" t="s">
        <v>243</v>
      </c>
      <c r="B73" s="90">
        <v>780.6</v>
      </c>
      <c r="C73" s="91">
        <v>73716.600000000006</v>
      </c>
    </row>
    <row r="74" spans="1:3">
      <c r="A74" s="89" t="s">
        <v>244</v>
      </c>
      <c r="B74" s="90">
        <v>778.5</v>
      </c>
      <c r="C74" s="91">
        <v>73764.2</v>
      </c>
    </row>
    <row r="75" spans="1:3">
      <c r="A75" s="89" t="s">
        <v>245</v>
      </c>
      <c r="B75" s="90">
        <v>776</v>
      </c>
      <c r="C75" s="91">
        <v>73816.7</v>
      </c>
    </row>
    <row r="76" spans="1:3">
      <c r="A76" s="89" t="s">
        <v>246</v>
      </c>
      <c r="B76" s="90">
        <v>770.4</v>
      </c>
      <c r="C76" s="91">
        <v>73736</v>
      </c>
    </row>
    <row r="77" spans="1:3">
      <c r="A77" s="89" t="s">
        <v>247</v>
      </c>
      <c r="B77" s="90">
        <v>766.9</v>
      </c>
      <c r="C77" s="91">
        <v>73763</v>
      </c>
    </row>
    <row r="78" spans="1:3">
      <c r="A78" s="89" t="s">
        <v>248</v>
      </c>
      <c r="B78" s="90">
        <v>770.4</v>
      </c>
      <c r="C78" s="91">
        <v>73868</v>
      </c>
    </row>
    <row r="79" spans="1:3">
      <c r="A79" s="89" t="s">
        <v>249</v>
      </c>
      <c r="B79" s="90">
        <v>772</v>
      </c>
      <c r="C79" s="91">
        <v>74194.8</v>
      </c>
    </row>
    <row r="80" spans="1:3">
      <c r="A80" s="89" t="s">
        <v>250</v>
      </c>
      <c r="B80" s="90">
        <v>771.8</v>
      </c>
      <c r="C80" s="91">
        <v>74196.899999999994</v>
      </c>
    </row>
    <row r="81" spans="1:3">
      <c r="A81" s="89" t="s">
        <v>251</v>
      </c>
      <c r="B81" s="90">
        <v>780.1</v>
      </c>
      <c r="C81" s="91">
        <v>74313.600000000006</v>
      </c>
    </row>
    <row r="82" spans="1:3">
      <c r="A82" s="89" t="s">
        <v>252</v>
      </c>
      <c r="B82" s="90">
        <v>787.6</v>
      </c>
      <c r="C82" s="91">
        <v>74514.100000000006</v>
      </c>
    </row>
    <row r="83" spans="1:3">
      <c r="A83" s="89" t="s">
        <v>253</v>
      </c>
      <c r="B83" s="90">
        <v>793.6</v>
      </c>
      <c r="C83" s="91">
        <v>74934.3</v>
      </c>
    </row>
    <row r="84" spans="1:3">
      <c r="A84" s="89" t="s">
        <v>254</v>
      </c>
      <c r="B84" s="90">
        <v>792.9</v>
      </c>
      <c r="C84" s="91">
        <v>75183.899999999994</v>
      </c>
    </row>
    <row r="85" spans="1:3">
      <c r="A85" s="89" t="s">
        <v>255</v>
      </c>
      <c r="B85" s="90">
        <v>796.6</v>
      </c>
      <c r="C85" s="91">
        <v>75466.5</v>
      </c>
    </row>
    <row r="86" spans="1:3">
      <c r="A86" s="89" t="s">
        <v>256</v>
      </c>
      <c r="B86" s="90">
        <v>796.5</v>
      </c>
      <c r="C86" s="91">
        <v>75501</v>
      </c>
    </row>
    <row r="87" spans="1:3">
      <c r="A87" s="89" t="s">
        <v>257</v>
      </c>
      <c r="B87" s="90">
        <v>799.7</v>
      </c>
      <c r="C87" s="91">
        <v>76225.7</v>
      </c>
    </row>
    <row r="88" spans="1:3">
      <c r="A88" s="89" t="s">
        <v>258</v>
      </c>
      <c r="B88" s="90">
        <v>801.5</v>
      </c>
      <c r="C88" s="91">
        <v>76579.7</v>
      </c>
    </row>
    <row r="89" spans="1:3">
      <c r="A89" s="89" t="s">
        <v>259</v>
      </c>
      <c r="B89" s="90">
        <v>799.7</v>
      </c>
      <c r="C89" s="91">
        <v>76647.399999999994</v>
      </c>
    </row>
    <row r="90" spans="1:3">
      <c r="A90" s="89" t="s">
        <v>260</v>
      </c>
      <c r="B90" s="90">
        <v>808.1</v>
      </c>
      <c r="C90" s="91">
        <v>77089.8</v>
      </c>
    </row>
    <row r="91" spans="1:3">
      <c r="A91" s="89" t="s">
        <v>261</v>
      </c>
      <c r="B91" s="90">
        <v>813.9</v>
      </c>
      <c r="C91" s="91">
        <v>77882.899999999994</v>
      </c>
    </row>
    <row r="92" spans="1:3">
      <c r="A92" s="89" t="s">
        <v>262</v>
      </c>
      <c r="B92" s="90">
        <v>815.1</v>
      </c>
      <c r="C92" s="91">
        <v>78324.899999999994</v>
      </c>
    </row>
    <row r="93" spans="1:3">
      <c r="A93" s="89" t="s">
        <v>263</v>
      </c>
      <c r="B93" s="90">
        <v>817</v>
      </c>
      <c r="C93" s="91">
        <v>78704.600000000006</v>
      </c>
    </row>
    <row r="94" spans="1:3">
      <c r="A94" s="89" t="s">
        <v>264</v>
      </c>
      <c r="B94" s="90">
        <v>815.2</v>
      </c>
      <c r="C94" s="91">
        <v>78324.899999999994</v>
      </c>
    </row>
    <row r="95" spans="1:3">
      <c r="A95" s="89" t="s">
        <v>265</v>
      </c>
      <c r="B95" s="90">
        <v>818.1</v>
      </c>
      <c r="C95" s="91">
        <v>78368.399999999994</v>
      </c>
    </row>
    <row r="96" spans="1:3">
      <c r="A96" s="89" t="s">
        <v>266</v>
      </c>
      <c r="B96" s="90">
        <v>817.1</v>
      </c>
      <c r="C96" s="91">
        <v>78190.5</v>
      </c>
    </row>
    <row r="97" spans="1:3">
      <c r="A97" s="89" t="s">
        <v>267</v>
      </c>
      <c r="B97" s="90">
        <v>816</v>
      </c>
      <c r="C97" s="91">
        <v>78218.8</v>
      </c>
    </row>
    <row r="98" spans="1:3">
      <c r="A98" s="89" t="s">
        <v>268</v>
      </c>
      <c r="B98" s="90">
        <v>816.3</v>
      </c>
      <c r="C98" s="91">
        <v>78205.100000000006</v>
      </c>
    </row>
    <row r="99" spans="1:3">
      <c r="A99" s="89" t="s">
        <v>269</v>
      </c>
      <c r="B99" s="90">
        <v>813.5</v>
      </c>
      <c r="C99" s="91">
        <v>77828.800000000003</v>
      </c>
    </row>
    <row r="100" spans="1:3">
      <c r="A100" s="89" t="s">
        <v>270</v>
      </c>
      <c r="B100" s="90">
        <v>809</v>
      </c>
      <c r="C100" s="91">
        <v>77855.5</v>
      </c>
    </row>
    <row r="101" spans="1:3">
      <c r="A101" s="89" t="s">
        <v>271</v>
      </c>
      <c r="B101" s="90">
        <v>803.7</v>
      </c>
      <c r="C101" s="91">
        <v>77879</v>
      </c>
    </row>
    <row r="102" spans="1:3">
      <c r="A102" s="89" t="s">
        <v>272</v>
      </c>
      <c r="B102" s="90">
        <v>800.3</v>
      </c>
      <c r="C102" s="91">
        <v>77968.7</v>
      </c>
    </row>
    <row r="103" spans="1:3">
      <c r="A103" s="89" t="s">
        <v>273</v>
      </c>
      <c r="B103" s="90">
        <v>805.3</v>
      </c>
      <c r="C103" s="91">
        <v>78086.399999999994</v>
      </c>
    </row>
    <row r="104" spans="1:3">
      <c r="A104" s="89" t="s">
        <v>274</v>
      </c>
      <c r="B104" s="90">
        <v>802.6</v>
      </c>
      <c r="C104" s="91">
        <v>78086.100000000006</v>
      </c>
    </row>
    <row r="105" spans="1:3">
      <c r="A105" s="89" t="s">
        <v>275</v>
      </c>
      <c r="B105" s="90">
        <v>800.7</v>
      </c>
      <c r="C105" s="91">
        <v>77964</v>
      </c>
    </row>
    <row r="106" spans="1:3">
      <c r="A106" s="89" t="s">
        <v>276</v>
      </c>
      <c r="B106" s="90">
        <v>798.6</v>
      </c>
      <c r="C106" s="91">
        <v>78081.5</v>
      </c>
    </row>
    <row r="107" spans="1:3">
      <c r="A107" s="89" t="s">
        <v>277</v>
      </c>
      <c r="B107" s="90">
        <v>808.3</v>
      </c>
      <c r="C107" s="91">
        <v>77757.600000000006</v>
      </c>
    </row>
    <row r="108" spans="1:3">
      <c r="A108" s="89" t="s">
        <v>278</v>
      </c>
      <c r="B108" s="90">
        <v>815.8</v>
      </c>
      <c r="C108" s="91">
        <v>77313.600000000006</v>
      </c>
    </row>
    <row r="109" spans="1:3">
      <c r="A109" s="89" t="s">
        <v>279</v>
      </c>
      <c r="B109" s="90">
        <v>820.5</v>
      </c>
      <c r="C109" s="91">
        <v>77345.600000000006</v>
      </c>
    </row>
    <row r="110" spans="1:3">
      <c r="A110" s="89" t="s">
        <v>280</v>
      </c>
      <c r="B110" s="90">
        <v>816.9</v>
      </c>
      <c r="C110" s="91">
        <v>77358.600000000006</v>
      </c>
    </row>
    <row r="111" spans="1:3">
      <c r="A111" s="89" t="s">
        <v>281</v>
      </c>
      <c r="B111" s="90">
        <v>809.3</v>
      </c>
      <c r="C111" s="91">
        <v>77167.899999999994</v>
      </c>
    </row>
    <row r="112" spans="1:3">
      <c r="A112" s="89" t="s">
        <v>282</v>
      </c>
      <c r="B112" s="90">
        <v>796.6</v>
      </c>
      <c r="C112" s="91">
        <v>76747</v>
      </c>
    </row>
    <row r="113" spans="1:3">
      <c r="A113" s="89" t="s">
        <v>283</v>
      </c>
      <c r="B113" s="90">
        <v>793</v>
      </c>
      <c r="C113" s="91">
        <v>76509.399999999994</v>
      </c>
    </row>
    <row r="114" spans="1:3">
      <c r="A114" s="89" t="s">
        <v>284</v>
      </c>
      <c r="B114" s="90">
        <v>797.4</v>
      </c>
      <c r="C114" s="91">
        <v>76522.2</v>
      </c>
    </row>
    <row r="115" spans="1:3">
      <c r="A115" s="89" t="s">
        <v>285</v>
      </c>
      <c r="B115" s="90">
        <v>802.5</v>
      </c>
      <c r="C115" s="91">
        <v>76669.600000000006</v>
      </c>
    </row>
    <row r="116" spans="1:3">
      <c r="A116" s="89" t="s">
        <v>286</v>
      </c>
      <c r="B116" s="90">
        <v>802.6</v>
      </c>
      <c r="C116" s="91">
        <v>76742.2</v>
      </c>
    </row>
    <row r="117" spans="1:3">
      <c r="A117" s="89" t="s">
        <v>287</v>
      </c>
      <c r="B117" s="90">
        <v>804.3</v>
      </c>
      <c r="C117" s="91">
        <v>76640.3</v>
      </c>
    </row>
    <row r="118" spans="1:3">
      <c r="A118" s="89" t="s">
        <v>288</v>
      </c>
      <c r="B118" s="90">
        <v>807.1</v>
      </c>
      <c r="C118" s="91">
        <v>76643.899999999994</v>
      </c>
    </row>
    <row r="119" spans="1:3">
      <c r="A119" s="89" t="s">
        <v>289</v>
      </c>
      <c r="B119" s="90">
        <v>796.9</v>
      </c>
      <c r="C119" s="91">
        <v>76444.2</v>
      </c>
    </row>
    <row r="120" spans="1:3">
      <c r="A120" s="89" t="s">
        <v>290</v>
      </c>
      <c r="B120" s="90">
        <v>800</v>
      </c>
      <c r="C120" s="91">
        <v>76455.399999999994</v>
      </c>
    </row>
    <row r="121" spans="1:3">
      <c r="A121" s="89" t="s">
        <v>291</v>
      </c>
      <c r="B121" s="90">
        <v>801</v>
      </c>
      <c r="C121" s="91">
        <v>76104.899999999994</v>
      </c>
    </row>
    <row r="122" spans="1:3">
      <c r="A122" s="89" t="s">
        <v>292</v>
      </c>
      <c r="B122" s="90">
        <v>809.4</v>
      </c>
      <c r="C122" s="91">
        <v>76166.7</v>
      </c>
    </row>
    <row r="123" spans="1:3">
      <c r="A123" s="89" t="s">
        <v>293</v>
      </c>
      <c r="B123" s="90">
        <v>810.9</v>
      </c>
      <c r="C123" s="91">
        <v>76272.600000000006</v>
      </c>
    </row>
    <row r="124" spans="1:3">
      <c r="A124" s="89" t="s">
        <v>151</v>
      </c>
      <c r="B124" s="90">
        <v>816</v>
      </c>
      <c r="C124" s="91">
        <v>76450.899999999994</v>
      </c>
    </row>
    <row r="125" spans="1:3">
      <c r="A125" s="89" t="s">
        <v>294</v>
      </c>
      <c r="B125" s="90">
        <v>823.1</v>
      </c>
      <c r="C125" s="91">
        <v>76906.899999999994</v>
      </c>
    </row>
    <row r="126" spans="1:3">
      <c r="A126" s="89" t="s">
        <v>295</v>
      </c>
      <c r="B126" s="90">
        <v>822.5</v>
      </c>
      <c r="C126" s="91">
        <v>77081.5</v>
      </c>
    </row>
    <row r="127" spans="1:3">
      <c r="A127" s="89" t="s">
        <v>296</v>
      </c>
      <c r="B127" s="90">
        <v>820.7</v>
      </c>
      <c r="C127" s="91">
        <v>77089.8</v>
      </c>
    </row>
    <row r="128" spans="1:3">
      <c r="A128" s="89" t="s">
        <v>297</v>
      </c>
      <c r="B128" s="90">
        <v>816.2</v>
      </c>
      <c r="C128" s="91">
        <v>77143.100000000006</v>
      </c>
    </row>
    <row r="129" spans="1:3">
      <c r="A129" s="89" t="s">
        <v>298</v>
      </c>
      <c r="B129" s="90">
        <v>817.1</v>
      </c>
      <c r="C129" s="91">
        <v>77300.3</v>
      </c>
    </row>
    <row r="130" spans="1:3">
      <c r="A130" s="89" t="s">
        <v>299</v>
      </c>
      <c r="B130" s="90">
        <v>823.3</v>
      </c>
      <c r="C130" s="91">
        <v>77478.8</v>
      </c>
    </row>
    <row r="131" spans="1:3">
      <c r="A131" s="89" t="s">
        <v>300</v>
      </c>
      <c r="B131" s="90">
        <v>819.8</v>
      </c>
      <c r="C131" s="91">
        <v>77287.600000000006</v>
      </c>
    </row>
    <row r="132" spans="1:3">
      <c r="A132" s="89" t="s">
        <v>301</v>
      </c>
      <c r="B132" s="90">
        <v>818.6</v>
      </c>
      <c r="C132" s="91">
        <v>77265.3</v>
      </c>
    </row>
    <row r="133" spans="1:3">
      <c r="A133" s="89" t="s">
        <v>302</v>
      </c>
      <c r="B133" s="90">
        <v>818.3</v>
      </c>
      <c r="C133" s="91">
        <v>77335.3</v>
      </c>
    </row>
    <row r="134" spans="1:3">
      <c r="A134" s="89" t="s">
        <v>303</v>
      </c>
      <c r="B134" s="90">
        <v>811.8</v>
      </c>
      <c r="C134" s="91">
        <v>77183</v>
      </c>
    </row>
    <row r="135" spans="1:3">
      <c r="A135" s="89" t="s">
        <v>304</v>
      </c>
      <c r="B135" s="90">
        <v>815.5</v>
      </c>
      <c r="C135" s="91">
        <v>77217</v>
      </c>
    </row>
    <row r="136" spans="1:3">
      <c r="A136" s="89" t="s">
        <v>305</v>
      </c>
      <c r="B136" s="90">
        <v>818.2</v>
      </c>
      <c r="C136" s="91">
        <v>77435.8</v>
      </c>
    </row>
    <row r="137" spans="1:3">
      <c r="A137" s="89" t="s">
        <v>306</v>
      </c>
      <c r="B137" s="90">
        <v>823.4</v>
      </c>
      <c r="C137" s="91">
        <v>77655.100000000006</v>
      </c>
    </row>
    <row r="138" spans="1:3">
      <c r="A138" s="89" t="s">
        <v>307</v>
      </c>
      <c r="B138" s="90">
        <v>825.7</v>
      </c>
      <c r="C138" s="91">
        <v>77886.399999999994</v>
      </c>
    </row>
    <row r="139" spans="1:3">
      <c r="A139" s="89" t="s">
        <v>308</v>
      </c>
      <c r="B139" s="90">
        <v>822.3</v>
      </c>
      <c r="C139" s="91">
        <v>77569.100000000006</v>
      </c>
    </row>
    <row r="140" spans="1:3">
      <c r="A140" s="89" t="s">
        <v>309</v>
      </c>
      <c r="B140" s="90">
        <v>823.2</v>
      </c>
      <c r="C140" s="91">
        <v>77707.199999999997</v>
      </c>
    </row>
    <row r="141" spans="1:3">
      <c r="A141" s="89" t="s">
        <v>310</v>
      </c>
      <c r="B141" s="90">
        <v>827.4</v>
      </c>
      <c r="C141" s="91">
        <v>77849.5</v>
      </c>
    </row>
    <row r="142" spans="1:3">
      <c r="A142" s="89" t="s">
        <v>150</v>
      </c>
      <c r="B142" s="90">
        <v>824.5</v>
      </c>
      <c r="C142" s="91">
        <v>78091.5</v>
      </c>
    </row>
    <row r="143" spans="1:3">
      <c r="A143" s="89" t="s">
        <v>311</v>
      </c>
      <c r="B143" s="90">
        <v>831.4</v>
      </c>
      <c r="C143" s="91">
        <v>78387.199999999997</v>
      </c>
    </row>
    <row r="144" spans="1:3">
      <c r="A144" s="89" t="s">
        <v>312</v>
      </c>
      <c r="B144" s="90">
        <v>829.4</v>
      </c>
      <c r="C144" s="91">
        <v>78370.3</v>
      </c>
    </row>
    <row r="145" spans="1:3">
      <c r="A145" s="89" t="s">
        <v>313</v>
      </c>
      <c r="B145" s="90">
        <v>826.7</v>
      </c>
      <c r="C145" s="91">
        <v>78568.800000000003</v>
      </c>
    </row>
    <row r="146" spans="1:3">
      <c r="A146" s="89" t="s">
        <v>314</v>
      </c>
      <c r="B146" s="90">
        <v>827.7</v>
      </c>
      <c r="C146" s="91">
        <v>78761.899999999994</v>
      </c>
    </row>
    <row r="147" spans="1:3">
      <c r="A147" s="89" t="s">
        <v>315</v>
      </c>
      <c r="B147" s="90">
        <v>828.6</v>
      </c>
      <c r="C147" s="91">
        <v>79299.600000000006</v>
      </c>
    </row>
    <row r="148" spans="1:3">
      <c r="A148" s="89" t="s">
        <v>316</v>
      </c>
      <c r="B148" s="90">
        <v>839.2</v>
      </c>
      <c r="C148" s="91">
        <v>80340.7</v>
      </c>
    </row>
    <row r="149" spans="1:3">
      <c r="A149" s="89" t="s">
        <v>317</v>
      </c>
      <c r="B149" s="90">
        <v>837.3</v>
      </c>
      <c r="C149" s="91">
        <v>80339.199999999997</v>
      </c>
    </row>
    <row r="150" spans="1:3">
      <c r="A150" s="89" t="s">
        <v>318</v>
      </c>
      <c r="B150" s="90">
        <v>838.2</v>
      </c>
      <c r="C150" s="91">
        <v>80263.7</v>
      </c>
    </row>
    <row r="151" spans="1:3">
      <c r="A151" s="89" t="s">
        <v>319</v>
      </c>
      <c r="B151" s="90">
        <v>841.4</v>
      </c>
      <c r="C151" s="91">
        <v>79659.199999999997</v>
      </c>
    </row>
    <row r="152" spans="1:3">
      <c r="A152" s="89" t="s">
        <v>320</v>
      </c>
      <c r="B152" s="90">
        <v>842.8</v>
      </c>
      <c r="C152" s="91">
        <v>79670.899999999994</v>
      </c>
    </row>
    <row r="153" spans="1:3">
      <c r="A153" s="89" t="s">
        <v>321</v>
      </c>
      <c r="B153" s="90">
        <v>838.5</v>
      </c>
      <c r="C153" s="91">
        <v>79253.5</v>
      </c>
    </row>
    <row r="154" spans="1:3">
      <c r="A154" s="89" t="s">
        <v>322</v>
      </c>
      <c r="B154" s="90">
        <v>836.9</v>
      </c>
      <c r="C154" s="91">
        <v>79137.5</v>
      </c>
    </row>
    <row r="155" spans="1:3">
      <c r="A155" s="89" t="s">
        <v>323</v>
      </c>
      <c r="B155" s="90">
        <v>835.1</v>
      </c>
      <c r="C155" s="91">
        <v>79632.3</v>
      </c>
    </row>
    <row r="156" spans="1:3">
      <c r="A156" s="89" t="s">
        <v>324</v>
      </c>
      <c r="B156" s="90">
        <v>839.3</v>
      </c>
      <c r="C156" s="91">
        <v>79871.399999999994</v>
      </c>
    </row>
    <row r="157" spans="1:3">
      <c r="A157" s="89" t="s">
        <v>325</v>
      </c>
      <c r="B157" s="90">
        <v>819.2</v>
      </c>
      <c r="C157" s="91">
        <v>78411.600000000006</v>
      </c>
    </row>
    <row r="158" spans="1:3">
      <c r="A158" s="89" t="s">
        <v>326</v>
      </c>
      <c r="B158" s="90">
        <v>835.3</v>
      </c>
      <c r="C158" s="91">
        <v>79010.7</v>
      </c>
    </row>
    <row r="159" spans="1:3">
      <c r="A159" s="89" t="s">
        <v>327</v>
      </c>
      <c r="B159" s="90">
        <v>837.4</v>
      </c>
      <c r="C159" s="91">
        <v>79048.5</v>
      </c>
    </row>
    <row r="160" spans="1:3">
      <c r="A160" s="89" t="s">
        <v>328</v>
      </c>
      <c r="B160" s="90">
        <v>842.7</v>
      </c>
      <c r="C160" s="91">
        <v>79341.5</v>
      </c>
    </row>
    <row r="161" spans="1:3">
      <c r="A161" s="89" t="s">
        <v>329</v>
      </c>
      <c r="B161" s="90">
        <v>841.1</v>
      </c>
      <c r="C161" s="91">
        <v>79236.2</v>
      </c>
    </row>
    <row r="162" spans="1:3">
      <c r="A162" s="89" t="s">
        <v>330</v>
      </c>
      <c r="B162" s="90">
        <v>831.8</v>
      </c>
      <c r="C162" s="91">
        <v>79268.399999999994</v>
      </c>
    </row>
    <row r="163" spans="1:3">
      <c r="A163" s="89" t="s">
        <v>331</v>
      </c>
      <c r="B163" s="92">
        <v>833</v>
      </c>
      <c r="C163" s="93">
        <v>79278.600000000006</v>
      </c>
    </row>
    <row r="164" spans="1:3">
      <c r="A164" s="89" t="s">
        <v>343</v>
      </c>
      <c r="B164" s="92">
        <v>833</v>
      </c>
      <c r="C164" s="93">
        <v>77931.8</v>
      </c>
    </row>
    <row r="165" spans="1:3">
      <c r="A165" s="89" t="s">
        <v>344</v>
      </c>
      <c r="B165" s="92">
        <v>833</v>
      </c>
      <c r="C165" s="93">
        <v>79393.8</v>
      </c>
    </row>
    <row r="166" spans="1:3">
      <c r="A166" s="89" t="s">
        <v>345</v>
      </c>
      <c r="B166" s="92">
        <v>833.7</v>
      </c>
      <c r="C166" s="93">
        <v>79385.600000000006</v>
      </c>
    </row>
    <row r="167" spans="1:3">
      <c r="A167" s="89" t="s">
        <v>346</v>
      </c>
      <c r="B167" s="92">
        <v>831.5</v>
      </c>
      <c r="C167" s="93">
        <v>79541.399999999994</v>
      </c>
    </row>
    <row r="168" spans="1:3">
      <c r="A168" s="89" t="s">
        <v>347</v>
      </c>
      <c r="B168" s="92">
        <v>830.5</v>
      </c>
      <c r="C168" s="93">
        <v>79625.899999999994</v>
      </c>
    </row>
    <row r="169" spans="1:3">
      <c r="A169" s="89" t="s">
        <v>348</v>
      </c>
      <c r="B169" s="92">
        <v>830.9</v>
      </c>
      <c r="C169" s="93">
        <v>80018.600000000006</v>
      </c>
    </row>
    <row r="170" spans="1:3">
      <c r="A170" s="89" t="s">
        <v>349</v>
      </c>
      <c r="B170" s="92">
        <v>830.5</v>
      </c>
      <c r="C170" s="93">
        <v>80058.8</v>
      </c>
    </row>
    <row r="171" spans="1:3">
      <c r="A171" s="89" t="s">
        <v>350</v>
      </c>
      <c r="B171" s="92">
        <v>838.5</v>
      </c>
      <c r="C171" s="93">
        <v>80063.7</v>
      </c>
    </row>
    <row r="172" spans="1:3">
      <c r="A172" s="89" t="s">
        <v>351</v>
      </c>
      <c r="B172" s="92">
        <v>841.9</v>
      </c>
      <c r="C172" s="93">
        <v>80081.2</v>
      </c>
    </row>
    <row r="173" spans="1:3">
      <c r="A173" s="89" t="s">
        <v>352</v>
      </c>
      <c r="B173" s="92">
        <v>852.2</v>
      </c>
      <c r="C173" s="93">
        <v>80830.5</v>
      </c>
    </row>
    <row r="174" spans="1:3">
      <c r="A174" s="89" t="s">
        <v>353</v>
      </c>
      <c r="B174" s="92">
        <v>862.7</v>
      </c>
      <c r="C174" s="93">
        <v>81341.600000000006</v>
      </c>
    </row>
    <row r="175" spans="1:3">
      <c r="A175" s="89" t="s">
        <v>354</v>
      </c>
      <c r="B175" s="92">
        <v>870.2</v>
      </c>
      <c r="C175" s="93">
        <v>81250.5</v>
      </c>
    </row>
    <row r="176" spans="1:3">
      <c r="A176" s="89" t="s">
        <v>355</v>
      </c>
      <c r="B176" s="92">
        <v>868.7</v>
      </c>
      <c r="C176" s="93">
        <v>80925.899999999994</v>
      </c>
    </row>
    <row r="177" spans="1:3">
      <c r="A177" s="89" t="s">
        <v>356</v>
      </c>
      <c r="B177" s="92">
        <v>869.7</v>
      </c>
      <c r="C177" s="93">
        <v>80915.5</v>
      </c>
    </row>
    <row r="178" spans="1:3">
      <c r="A178" s="89" t="s">
        <v>357</v>
      </c>
      <c r="B178" s="92">
        <v>868</v>
      </c>
      <c r="C178" s="93">
        <v>80741.2</v>
      </c>
    </row>
    <row r="179" spans="1:3">
      <c r="A179" s="89" t="s">
        <v>358</v>
      </c>
      <c r="B179" s="92">
        <v>865.9</v>
      </c>
      <c r="C179" s="93">
        <v>80683.600000000006</v>
      </c>
    </row>
    <row r="180" spans="1:3">
      <c r="A180" s="89" t="s">
        <v>359</v>
      </c>
      <c r="B180" s="92">
        <v>866.9</v>
      </c>
      <c r="C180" s="93">
        <v>80709</v>
      </c>
    </row>
    <row r="181" spans="1:3">
      <c r="A181" s="89" t="s">
        <v>360</v>
      </c>
      <c r="B181" s="92">
        <v>867.1</v>
      </c>
      <c r="C181" s="93">
        <v>80413.100000000006</v>
      </c>
    </row>
    <row r="182" spans="1:3">
      <c r="A182" s="89" t="s">
        <v>361</v>
      </c>
      <c r="B182" s="92">
        <v>868.3</v>
      </c>
      <c r="C182" s="93">
        <v>80122.7</v>
      </c>
    </row>
    <row r="183" spans="1:3">
      <c r="A183" s="94" t="s">
        <v>495</v>
      </c>
      <c r="B183" s="95">
        <v>871.8</v>
      </c>
      <c r="C183" s="96">
        <v>80250</v>
      </c>
    </row>
    <row r="184" spans="1:3">
      <c r="A184" s="94" t="s">
        <v>496</v>
      </c>
      <c r="B184" s="95">
        <v>867.8</v>
      </c>
      <c r="C184" s="96">
        <v>80161.2</v>
      </c>
    </row>
    <row r="185" spans="1:3">
      <c r="A185" s="94" t="s">
        <v>497</v>
      </c>
      <c r="B185" s="95">
        <v>860.7</v>
      </c>
      <c r="C185" s="96">
        <v>79898.899999999994</v>
      </c>
    </row>
    <row r="186" spans="1:3">
      <c r="A186" s="94" t="s">
        <v>498</v>
      </c>
      <c r="B186" s="95">
        <v>862</v>
      </c>
      <c r="C186" s="96">
        <v>79966.5</v>
      </c>
    </row>
    <row r="187" spans="1:3">
      <c r="A187" s="94" t="s">
        <v>499</v>
      </c>
      <c r="B187" s="95">
        <v>857</v>
      </c>
      <c r="C187" s="96">
        <v>79800.800000000003</v>
      </c>
    </row>
    <row r="188" spans="1:3">
      <c r="A188" s="94" t="s">
        <v>500</v>
      </c>
      <c r="B188" s="95">
        <v>865.1</v>
      </c>
      <c r="C188" s="96">
        <v>79691.8</v>
      </c>
    </row>
    <row r="189" spans="1:3">
      <c r="A189" s="94" t="s">
        <v>501</v>
      </c>
      <c r="B189" s="95">
        <v>868.6</v>
      </c>
      <c r="C189" s="96">
        <v>79486.600000000006</v>
      </c>
    </row>
    <row r="190" spans="1:3">
      <c r="A190" s="94" t="s">
        <v>502</v>
      </c>
      <c r="B190" s="95">
        <v>852.9</v>
      </c>
      <c r="C190" s="96">
        <v>78896</v>
      </c>
    </row>
    <row r="191" spans="1:3">
      <c r="A191" s="94" t="s">
        <v>503</v>
      </c>
      <c r="B191" s="95">
        <v>852.5</v>
      </c>
      <c r="C191" s="96">
        <v>78968.899999999994</v>
      </c>
    </row>
    <row r="192" spans="1:3">
      <c r="A192" s="94" t="s">
        <v>504</v>
      </c>
      <c r="B192" s="95">
        <v>851.4</v>
      </c>
      <c r="C192" s="96">
        <v>78983.7</v>
      </c>
    </row>
    <row r="193" spans="1:3">
      <c r="A193" s="94" t="s">
        <v>505</v>
      </c>
      <c r="B193" s="95">
        <v>845.2</v>
      </c>
      <c r="C193" s="96">
        <v>78990.3</v>
      </c>
    </row>
    <row r="194" spans="1:3">
      <c r="A194" s="94" t="s">
        <v>506</v>
      </c>
      <c r="B194" s="95">
        <v>837</v>
      </c>
      <c r="C194" s="96">
        <v>78826.5</v>
      </c>
    </row>
    <row r="195" spans="1:3">
      <c r="A195" s="94" t="s">
        <v>507</v>
      </c>
      <c r="B195" s="95">
        <v>835.3</v>
      </c>
      <c r="C195" s="96">
        <v>78833.399999999994</v>
      </c>
    </row>
    <row r="196" spans="1:3">
      <c r="A196" s="94" t="s">
        <v>508</v>
      </c>
      <c r="B196" s="95">
        <v>826.9</v>
      </c>
      <c r="C196" s="96">
        <v>78609.5</v>
      </c>
    </row>
    <row r="197" spans="1:3">
      <c r="A197" s="94" t="s">
        <v>509</v>
      </c>
      <c r="B197" s="95">
        <v>830.5</v>
      </c>
      <c r="C197" s="96">
        <v>78622</v>
      </c>
    </row>
    <row r="198" spans="1:3">
      <c r="A198" s="94" t="s">
        <v>510</v>
      </c>
      <c r="B198" s="95">
        <v>829</v>
      </c>
      <c r="C198" s="96">
        <v>78876.2</v>
      </c>
    </row>
    <row r="199" spans="1:3">
      <c r="A199" s="94" t="s">
        <v>511</v>
      </c>
      <c r="B199" s="95">
        <v>826.5</v>
      </c>
      <c r="C199" s="96">
        <v>79073.2</v>
      </c>
    </row>
    <row r="200" spans="1:3">
      <c r="A200" s="94" t="s">
        <v>512</v>
      </c>
      <c r="B200" s="95">
        <v>831.5</v>
      </c>
      <c r="C200" s="96">
        <v>79084.2</v>
      </c>
    </row>
    <row r="201" spans="1:3">
      <c r="A201" s="94" t="s">
        <v>513</v>
      </c>
      <c r="B201" s="95">
        <v>835</v>
      </c>
      <c r="C201" s="96">
        <v>79280.399999999994</v>
      </c>
    </row>
    <row r="202" spans="1:3">
      <c r="A202" s="94" t="s">
        <v>514</v>
      </c>
      <c r="B202" s="95">
        <v>845.4</v>
      </c>
      <c r="C202" s="96">
        <v>79382.2</v>
      </c>
    </row>
    <row r="203" spans="1:3">
      <c r="A203" s="94" t="s">
        <v>515</v>
      </c>
      <c r="B203" s="95">
        <v>842.8</v>
      </c>
      <c r="C203" s="96">
        <v>79206.600000000006</v>
      </c>
    </row>
    <row r="204" spans="1:3">
      <c r="A204" s="94" t="s">
        <v>516</v>
      </c>
      <c r="B204" s="95">
        <v>838.8</v>
      </c>
      <c r="C204" s="96">
        <v>79218</v>
      </c>
    </row>
    <row r="205" spans="1:3">
      <c r="A205" s="94" t="s">
        <v>517</v>
      </c>
      <c r="B205" s="95">
        <v>840.4</v>
      </c>
      <c r="C205" s="96">
        <v>79263.5</v>
      </c>
    </row>
    <row r="206" spans="1:3">
      <c r="A206" s="94" t="s">
        <v>518</v>
      </c>
      <c r="B206" s="95">
        <v>837.5</v>
      </c>
      <c r="C206" s="96">
        <v>78249.100000000006</v>
      </c>
    </row>
    <row r="207" spans="1:3">
      <c r="A207" s="94" t="s">
        <v>519</v>
      </c>
      <c r="B207" s="95">
        <v>837.3</v>
      </c>
      <c r="C207" s="96">
        <v>78049</v>
      </c>
    </row>
    <row r="208" spans="1:3">
      <c r="A208" s="94" t="s">
        <v>520</v>
      </c>
      <c r="B208" s="95">
        <v>837.2</v>
      </c>
      <c r="C208" s="96">
        <v>77714.100000000006</v>
      </c>
    </row>
    <row r="209" spans="1:3">
      <c r="A209" s="94" t="s">
        <v>521</v>
      </c>
      <c r="B209" s="95">
        <v>844.7</v>
      </c>
      <c r="C209" s="96">
        <v>77707.3</v>
      </c>
    </row>
    <row r="210" spans="1:3">
      <c r="A210" s="94" t="s">
        <v>522</v>
      </c>
      <c r="B210" s="95">
        <v>850</v>
      </c>
      <c r="C210" s="96">
        <v>77961.399999999994</v>
      </c>
    </row>
    <row r="211" spans="1:3">
      <c r="A211" s="94" t="s">
        <v>523</v>
      </c>
      <c r="B211" s="95">
        <v>850.2</v>
      </c>
      <c r="C211" s="96">
        <v>77975.399999999994</v>
      </c>
    </row>
    <row r="212" spans="1:3">
      <c r="A212" s="94" t="s">
        <v>524</v>
      </c>
      <c r="B212" s="95">
        <v>849.6</v>
      </c>
      <c r="C212" s="96">
        <v>77414.899999999994</v>
      </c>
    </row>
    <row r="213" spans="1:3">
      <c r="A213" s="94" t="s">
        <v>525</v>
      </c>
      <c r="B213" s="95">
        <v>839.4</v>
      </c>
      <c r="C213" s="96">
        <v>76825.7</v>
      </c>
    </row>
    <row r="214" spans="1:3">
      <c r="A214" s="94" t="s">
        <v>526</v>
      </c>
      <c r="B214" s="95">
        <v>836.9</v>
      </c>
      <c r="C214" s="96">
        <v>76616</v>
      </c>
    </row>
    <row r="215" spans="1:3">
      <c r="A215" s="94" t="s">
        <v>527</v>
      </c>
      <c r="B215" s="95">
        <v>835.3</v>
      </c>
      <c r="C215" s="96">
        <v>76678.7</v>
      </c>
    </row>
    <row r="216" spans="1:3">
      <c r="A216" s="94" t="s">
        <v>528</v>
      </c>
      <c r="B216" s="95">
        <v>835.7</v>
      </c>
      <c r="C216" s="96">
        <v>76766</v>
      </c>
    </row>
    <row r="217" spans="1:3">
      <c r="A217" s="94" t="s">
        <v>529</v>
      </c>
      <c r="B217" s="95">
        <v>834.9</v>
      </c>
      <c r="C217" s="96">
        <v>76792.800000000003</v>
      </c>
    </row>
    <row r="218" spans="1:3">
      <c r="A218" s="94" t="s">
        <v>530</v>
      </c>
      <c r="B218" s="95">
        <v>835.1</v>
      </c>
      <c r="C218" s="96">
        <v>76816.800000000003</v>
      </c>
    </row>
    <row r="219" spans="1:3">
      <c r="A219" s="94" t="s">
        <v>531</v>
      </c>
      <c r="B219" s="95">
        <v>835</v>
      </c>
      <c r="C219" s="96">
        <v>76827.7</v>
      </c>
    </row>
    <row r="220" spans="1:3">
      <c r="A220" s="94" t="s">
        <v>532</v>
      </c>
      <c r="B220" s="95">
        <v>839.5</v>
      </c>
      <c r="C220" s="96">
        <v>76975.5</v>
      </c>
    </row>
    <row r="221" spans="1:3">
      <c r="A221" s="94" t="s">
        <v>533</v>
      </c>
      <c r="B221" s="95">
        <v>840.5</v>
      </c>
      <c r="C221" s="96">
        <v>77000.2</v>
      </c>
    </row>
    <row r="222" spans="1:3">
      <c r="A222" s="94" t="s">
        <v>534</v>
      </c>
      <c r="B222" s="95">
        <v>849.2</v>
      </c>
      <c r="C222" s="96">
        <v>77189.7</v>
      </c>
    </row>
    <row r="223" spans="1:3">
      <c r="A223" s="94" t="s">
        <v>388</v>
      </c>
      <c r="B223" s="95">
        <v>852.8</v>
      </c>
      <c r="C223" s="96">
        <v>77599.100000000006</v>
      </c>
    </row>
    <row r="224" spans="1:3">
      <c r="A224" s="94" t="s">
        <v>535</v>
      </c>
      <c r="B224" s="95">
        <v>850.1</v>
      </c>
      <c r="C224" s="96">
        <v>77658.600000000006</v>
      </c>
    </row>
    <row r="225" spans="1:3">
      <c r="A225" s="94" t="s">
        <v>536</v>
      </c>
      <c r="B225" s="95">
        <v>864.9</v>
      </c>
      <c r="C225" s="96">
        <v>77698.2</v>
      </c>
    </row>
    <row r="226" spans="1:3">
      <c r="A226" s="94" t="s">
        <v>537</v>
      </c>
      <c r="B226" s="95">
        <v>866.1</v>
      </c>
      <c r="C226" s="96">
        <v>77800.2</v>
      </c>
    </row>
    <row r="227" spans="1:3">
      <c r="A227" s="94" t="s">
        <v>538</v>
      </c>
      <c r="B227" s="95">
        <v>867</v>
      </c>
      <c r="C227" s="96">
        <v>77847.199999999997</v>
      </c>
    </row>
    <row r="228" spans="1:3">
      <c r="A228" s="94" t="s">
        <v>539</v>
      </c>
      <c r="B228" s="95">
        <v>865.2</v>
      </c>
      <c r="C228" s="96">
        <v>77863.5</v>
      </c>
    </row>
    <row r="229" spans="1:3">
      <c r="A229" s="94" t="s">
        <v>540</v>
      </c>
      <c r="B229" s="95">
        <v>866.3</v>
      </c>
      <c r="C229" s="96">
        <v>77574.7</v>
      </c>
    </row>
    <row r="230" spans="1:3">
      <c r="A230" s="94" t="s">
        <v>541</v>
      </c>
      <c r="B230" s="95">
        <v>869.4</v>
      </c>
      <c r="C230" s="96">
        <v>77590.7</v>
      </c>
    </row>
    <row r="231" spans="1:3">
      <c r="A231" s="94" t="s">
        <v>542</v>
      </c>
      <c r="B231" s="95">
        <v>869.3</v>
      </c>
      <c r="C231" s="96">
        <v>77602.3</v>
      </c>
    </row>
    <row r="232" spans="1:3">
      <c r="A232" s="94" t="s">
        <v>543</v>
      </c>
      <c r="B232" s="95">
        <v>870.2</v>
      </c>
      <c r="C232" s="96">
        <v>77475.199999999997</v>
      </c>
    </row>
    <row r="233" spans="1:3">
      <c r="A233" s="94" t="s">
        <v>544</v>
      </c>
      <c r="B233" s="95">
        <v>871.3</v>
      </c>
      <c r="C233" s="96">
        <v>77135.100000000006</v>
      </c>
    </row>
    <row r="234" spans="1:3">
      <c r="A234" s="94" t="s">
        <v>545</v>
      </c>
      <c r="B234" s="95">
        <v>870.3</v>
      </c>
      <c r="C234" s="96">
        <v>76766.899999999994</v>
      </c>
    </row>
    <row r="235" spans="1:3">
      <c r="A235" s="94" t="s">
        <v>546</v>
      </c>
      <c r="B235" s="95">
        <v>865.9</v>
      </c>
      <c r="C235" s="96">
        <v>76789.7</v>
      </c>
    </row>
    <row r="236" spans="1:3">
      <c r="A236" s="94" t="s">
        <v>547</v>
      </c>
      <c r="B236" s="95">
        <v>863.9</v>
      </c>
      <c r="C236" s="96">
        <v>76800.399999999994</v>
      </c>
    </row>
    <row r="237" spans="1:3">
      <c r="A237" s="94" t="s">
        <v>548</v>
      </c>
      <c r="B237" s="95">
        <v>865</v>
      </c>
      <c r="C237" s="96">
        <v>76285.5</v>
      </c>
    </row>
    <row r="238" spans="1:3">
      <c r="A238" s="94" t="s">
        <v>549</v>
      </c>
      <c r="B238" s="95">
        <v>851</v>
      </c>
      <c r="C238" s="96">
        <v>76315.600000000006</v>
      </c>
    </row>
    <row r="239" spans="1:3">
      <c r="A239" s="94" t="s">
        <v>550</v>
      </c>
      <c r="B239" s="95">
        <v>846.9</v>
      </c>
      <c r="C239" s="96">
        <v>76329</v>
      </c>
    </row>
    <row r="240" spans="1:3">
      <c r="A240" s="94" t="s">
        <v>551</v>
      </c>
      <c r="B240" s="95">
        <v>853.6</v>
      </c>
      <c r="C240" s="96">
        <v>76332</v>
      </c>
    </row>
    <row r="241" spans="1:3">
      <c r="A241" s="94" t="s">
        <v>552</v>
      </c>
      <c r="B241" s="95">
        <v>866.5</v>
      </c>
      <c r="C241" s="96">
        <v>76639</v>
      </c>
    </row>
    <row r="242" spans="1:3">
      <c r="A242" s="94" t="s">
        <v>553</v>
      </c>
      <c r="B242" s="95">
        <v>871.4</v>
      </c>
      <c r="C242" s="96">
        <v>76737.899999999994</v>
      </c>
    </row>
    <row r="243" spans="1:3">
      <c r="A243" s="97" t="s">
        <v>435</v>
      </c>
      <c r="B243" s="98">
        <v>875.4</v>
      </c>
      <c r="C243" s="99">
        <v>77230</v>
      </c>
    </row>
    <row r="244" spans="1:3">
      <c r="A244" s="94" t="s">
        <v>554</v>
      </c>
      <c r="B244" s="95">
        <v>880.4</v>
      </c>
      <c r="C244" s="96">
        <v>77485.8</v>
      </c>
    </row>
    <row r="245" spans="1:3">
      <c r="A245" s="94" t="s">
        <v>555</v>
      </c>
      <c r="B245" s="95">
        <v>882.9</v>
      </c>
      <c r="C245" s="96">
        <v>77502.899999999994</v>
      </c>
    </row>
    <row r="246" spans="1:3">
      <c r="A246" s="94" t="s">
        <v>556</v>
      </c>
      <c r="B246" s="95">
        <v>885.9</v>
      </c>
      <c r="C246" s="96">
        <v>77523.3</v>
      </c>
    </row>
    <row r="247" spans="1:3">
      <c r="A247" s="94" t="s">
        <v>557</v>
      </c>
      <c r="B247" s="95">
        <v>883.6</v>
      </c>
      <c r="C247" s="96">
        <v>77548.5</v>
      </c>
    </row>
    <row r="248" spans="1:3">
      <c r="A248" s="94" t="s">
        <v>558</v>
      </c>
      <c r="B248" s="95">
        <v>887.5</v>
      </c>
      <c r="C248" s="96">
        <v>77584.399999999994</v>
      </c>
    </row>
    <row r="249" spans="1:3">
      <c r="A249" s="94" t="s">
        <v>559</v>
      </c>
      <c r="B249" s="95">
        <v>886.9</v>
      </c>
      <c r="C249" s="96">
        <v>77616.800000000003</v>
      </c>
    </row>
    <row r="250" spans="1:3">
      <c r="A250" s="94" t="s">
        <v>560</v>
      </c>
      <c r="B250" s="95">
        <v>885.8</v>
      </c>
      <c r="C250" s="96">
        <v>77647.100000000006</v>
      </c>
    </row>
    <row r="251" spans="1:3">
      <c r="A251" s="94" t="s">
        <v>561</v>
      </c>
      <c r="B251" s="95">
        <v>889</v>
      </c>
      <c r="C251" s="96">
        <v>77689.899999999994</v>
      </c>
    </row>
    <row r="252" spans="1:3">
      <c r="A252" s="94" t="s">
        <v>562</v>
      </c>
      <c r="B252" s="95">
        <v>890.1</v>
      </c>
      <c r="C252" s="96">
        <v>77804.7</v>
      </c>
    </row>
    <row r="253" spans="1:3">
      <c r="A253" s="94" t="s">
        <v>563</v>
      </c>
      <c r="B253" s="95">
        <v>890.3</v>
      </c>
      <c r="C253" s="96">
        <v>77860.399999999994</v>
      </c>
    </row>
    <row r="254" spans="1:3">
      <c r="A254" s="94" t="s">
        <v>564</v>
      </c>
      <c r="B254" s="95">
        <v>899.4</v>
      </c>
      <c r="C254" s="96">
        <v>78107.8</v>
      </c>
    </row>
    <row r="255" spans="1:3">
      <c r="A255" s="94" t="s">
        <v>565</v>
      </c>
      <c r="B255" s="95">
        <v>896.4</v>
      </c>
      <c r="C255" s="96">
        <v>78132.399999999994</v>
      </c>
    </row>
    <row r="256" spans="1:3">
      <c r="A256" s="94" t="s">
        <v>566</v>
      </c>
      <c r="B256" s="95">
        <v>909.1</v>
      </c>
      <c r="C256" s="96">
        <v>78383.3</v>
      </c>
    </row>
    <row r="257" spans="1:3">
      <c r="A257" s="94" t="s">
        <v>567</v>
      </c>
      <c r="B257" s="95">
        <v>906</v>
      </c>
      <c r="C257" s="96">
        <v>78471.7</v>
      </c>
    </row>
    <row r="258" spans="1:3">
      <c r="A258" s="94" t="s">
        <v>568</v>
      </c>
      <c r="B258" s="95">
        <v>902</v>
      </c>
      <c r="C258" s="96">
        <v>78247.5</v>
      </c>
    </row>
    <row r="259" spans="1:3">
      <c r="A259" s="94" t="s">
        <v>569</v>
      </c>
      <c r="B259" s="95">
        <v>905.1</v>
      </c>
      <c r="C259" s="96">
        <v>78339.8</v>
      </c>
    </row>
    <row r="260" spans="1:3">
      <c r="A260" s="94" t="s">
        <v>570</v>
      </c>
      <c r="B260" s="95">
        <v>907.8</v>
      </c>
      <c r="C260" s="96">
        <v>78651.399999999994</v>
      </c>
    </row>
    <row r="261" spans="1:3">
      <c r="A261" s="94" t="s">
        <v>571</v>
      </c>
      <c r="B261" s="95">
        <v>916.9</v>
      </c>
      <c r="C261" s="96">
        <v>79302.7</v>
      </c>
    </row>
    <row r="262" spans="1:3">
      <c r="A262" s="94" t="s">
        <v>572</v>
      </c>
      <c r="B262" s="95">
        <v>912.1</v>
      </c>
      <c r="C262" s="96">
        <v>79390.600000000006</v>
      </c>
    </row>
    <row r="263" spans="1:3">
      <c r="A263" s="94" t="s">
        <v>573</v>
      </c>
      <c r="B263" s="95">
        <v>913.5</v>
      </c>
      <c r="C263" s="96">
        <v>79425.899999999994</v>
      </c>
    </row>
    <row r="264" spans="1:3">
      <c r="A264" s="94" t="s">
        <v>574</v>
      </c>
      <c r="B264" s="95">
        <v>922.3</v>
      </c>
      <c r="C264" s="96">
        <v>79596.899999999994</v>
      </c>
    </row>
    <row r="265" spans="1:3">
      <c r="A265" s="94" t="s">
        <v>575</v>
      </c>
      <c r="B265" s="95">
        <v>921.3</v>
      </c>
      <c r="C265" s="96">
        <v>79755.600000000006</v>
      </c>
    </row>
    <row r="266" spans="1:3">
      <c r="A266" s="94" t="s">
        <v>576</v>
      </c>
      <c r="B266" s="95">
        <v>925</v>
      </c>
      <c r="C266" s="96">
        <v>79785</v>
      </c>
    </row>
    <row r="267" spans="1:3">
      <c r="A267" s="94" t="s">
        <v>577</v>
      </c>
      <c r="B267" s="95">
        <v>932.8</v>
      </c>
      <c r="C267" s="96">
        <v>79826.600000000006</v>
      </c>
    </row>
    <row r="268" spans="1:3">
      <c r="A268" s="94" t="s">
        <v>578</v>
      </c>
      <c r="B268" s="95">
        <v>933.6</v>
      </c>
      <c r="C268" s="96">
        <v>79942.100000000006</v>
      </c>
    </row>
    <row r="269" spans="1:3">
      <c r="A269" s="94" t="s">
        <v>579</v>
      </c>
      <c r="B269" s="95">
        <v>936.9</v>
      </c>
      <c r="C269" s="96">
        <v>79969.2</v>
      </c>
    </row>
    <row r="270" spans="1:3">
      <c r="A270" s="94" t="s">
        <v>580</v>
      </c>
      <c r="B270" s="95">
        <v>929</v>
      </c>
      <c r="C270" s="96">
        <v>79697.399999999994</v>
      </c>
    </row>
    <row r="271" spans="1:3">
      <c r="A271" s="94" t="s">
        <v>581</v>
      </c>
      <c r="B271" s="95">
        <v>932.9</v>
      </c>
      <c r="C271" s="96">
        <v>79660.899999999994</v>
      </c>
    </row>
    <row r="272" spans="1:3">
      <c r="A272" s="94" t="s">
        <v>582</v>
      </c>
      <c r="B272" s="95">
        <v>923.7</v>
      </c>
      <c r="C272" s="96">
        <v>79744.100000000006</v>
      </c>
    </row>
    <row r="273" spans="1:3">
      <c r="A273" s="94" t="s">
        <v>583</v>
      </c>
      <c r="B273" s="95">
        <v>924.6</v>
      </c>
      <c r="C273" s="96">
        <v>79858.8</v>
      </c>
    </row>
    <row r="274" spans="1:3">
      <c r="A274" s="94" t="s">
        <v>584</v>
      </c>
      <c r="B274" s="95">
        <v>924.2</v>
      </c>
      <c r="C274" s="96">
        <v>80127.100000000006</v>
      </c>
    </row>
    <row r="275" spans="1:3">
      <c r="A275" s="94" t="s">
        <v>585</v>
      </c>
      <c r="B275" s="95">
        <v>922.5</v>
      </c>
      <c r="C275" s="96">
        <v>80142</v>
      </c>
    </row>
    <row r="276" spans="1:3">
      <c r="A276" s="94" t="s">
        <v>586</v>
      </c>
      <c r="B276" s="95">
        <v>916.9</v>
      </c>
      <c r="C276" s="96">
        <v>79963</v>
      </c>
    </row>
    <row r="277" spans="1:3">
      <c r="A277" s="94" t="s">
        <v>587</v>
      </c>
      <c r="B277" s="95">
        <v>915</v>
      </c>
      <c r="C277" s="96">
        <v>79957.5</v>
      </c>
    </row>
    <row r="278" spans="1:3">
      <c r="A278" s="94" t="s">
        <v>588</v>
      </c>
      <c r="B278" s="95">
        <v>916.1</v>
      </c>
      <c r="C278" s="96">
        <v>80129.3</v>
      </c>
    </row>
    <row r="279" spans="1:3">
      <c r="A279" s="94" t="s">
        <v>589</v>
      </c>
      <c r="B279" s="95">
        <v>915.6</v>
      </c>
      <c r="C279" s="96">
        <v>80344.2</v>
      </c>
    </row>
    <row r="280" spans="1:3">
      <c r="A280" s="94" t="s">
        <v>590</v>
      </c>
      <c r="B280" s="95">
        <v>927.2</v>
      </c>
      <c r="C280" s="96">
        <v>81077.600000000006</v>
      </c>
    </row>
    <row r="281" spans="1:3">
      <c r="A281" s="94" t="s">
        <v>591</v>
      </c>
      <c r="B281" s="95">
        <v>926.9</v>
      </c>
      <c r="C281" s="96">
        <v>81194</v>
      </c>
    </row>
    <row r="282" spans="1:3">
      <c r="A282" s="94" t="s">
        <v>592</v>
      </c>
      <c r="B282" s="95">
        <v>928.3</v>
      </c>
      <c r="C282" s="96">
        <v>81124.399999999994</v>
      </c>
    </row>
    <row r="283" spans="1:3">
      <c r="A283" s="94" t="s">
        <v>593</v>
      </c>
      <c r="B283" s="95">
        <v>925.6</v>
      </c>
      <c r="C283" s="96">
        <v>81124.399999999994</v>
      </c>
    </row>
    <row r="284" spans="1:3">
      <c r="A284" s="94" t="s">
        <v>594</v>
      </c>
      <c r="B284" s="95">
        <v>926.6</v>
      </c>
      <c r="C284" s="96">
        <v>81146.2</v>
      </c>
    </row>
    <row r="285" spans="1:3">
      <c r="A285" s="94" t="s">
        <v>595</v>
      </c>
      <c r="B285" s="95">
        <v>923.2</v>
      </c>
      <c r="C285" s="96">
        <v>80921.2</v>
      </c>
    </row>
    <row r="286" spans="1:3">
      <c r="A286" s="94" t="s">
        <v>596</v>
      </c>
      <c r="B286" s="95">
        <v>918.2</v>
      </c>
      <c r="C286" s="96">
        <v>80713.2</v>
      </c>
    </row>
    <row r="287" spans="1:3">
      <c r="A287" s="94" t="s">
        <v>597</v>
      </c>
      <c r="B287" s="95">
        <v>916.6</v>
      </c>
      <c r="C287" s="96">
        <v>80607.899999999994</v>
      </c>
    </row>
    <row r="288" spans="1:3">
      <c r="A288" s="94" t="s">
        <v>598</v>
      </c>
      <c r="B288" s="95">
        <v>914.7</v>
      </c>
      <c r="C288" s="96">
        <v>80511.5</v>
      </c>
    </row>
    <row r="289" spans="1:3">
      <c r="A289" s="94" t="s">
        <v>599</v>
      </c>
      <c r="B289" s="95">
        <v>916</v>
      </c>
      <c r="C289" s="96">
        <v>80513.3</v>
      </c>
    </row>
    <row r="290" spans="1:3">
      <c r="A290" s="94" t="s">
        <v>600</v>
      </c>
      <c r="B290" s="95">
        <v>909.4</v>
      </c>
      <c r="C290" s="96">
        <v>80288.899999999994</v>
      </c>
    </row>
    <row r="291" spans="1:3">
      <c r="A291" s="94" t="s">
        <v>601</v>
      </c>
      <c r="B291" s="95">
        <v>912.1</v>
      </c>
      <c r="C291" s="96">
        <v>80293.5</v>
      </c>
    </row>
    <row r="292" spans="1:3">
      <c r="A292" s="94" t="s">
        <v>602</v>
      </c>
      <c r="B292" s="95">
        <v>901</v>
      </c>
      <c r="C292" s="96">
        <v>79758.5</v>
      </c>
    </row>
    <row r="293" spans="1:3">
      <c r="A293" s="94" t="s">
        <v>603</v>
      </c>
      <c r="B293" s="95">
        <v>903</v>
      </c>
      <c r="C293" s="96">
        <v>79855.7</v>
      </c>
    </row>
    <row r="294" spans="1:3">
      <c r="A294" s="94" t="s">
        <v>604</v>
      </c>
      <c r="B294" s="95">
        <v>904.3</v>
      </c>
      <c r="C294" s="96">
        <v>79870.7</v>
      </c>
    </row>
    <row r="295" spans="1:3">
      <c r="A295" s="94" t="s">
        <v>605</v>
      </c>
      <c r="B295" s="95">
        <v>896.9</v>
      </c>
      <c r="C295" s="96">
        <v>79564.100000000006</v>
      </c>
    </row>
    <row r="296" spans="1:3">
      <c r="A296" s="94" t="s">
        <v>606</v>
      </c>
      <c r="B296" s="95">
        <v>895.8</v>
      </c>
      <c r="C296" s="96">
        <v>79426.899999999994</v>
      </c>
    </row>
    <row r="297" spans="1:3">
      <c r="A297" s="94" t="s">
        <v>607</v>
      </c>
      <c r="B297" s="95">
        <v>902.4</v>
      </c>
      <c r="C297" s="96">
        <v>79465.7</v>
      </c>
    </row>
    <row r="298" spans="1:3">
      <c r="A298" s="94" t="s">
        <v>608</v>
      </c>
      <c r="B298" s="95">
        <v>900.6</v>
      </c>
      <c r="C298" s="96">
        <v>79285</v>
      </c>
    </row>
    <row r="299" spans="1:3">
      <c r="A299" s="94" t="s">
        <v>609</v>
      </c>
      <c r="B299" s="95">
        <v>891.5</v>
      </c>
      <c r="C299" s="96">
        <v>78990.399999999994</v>
      </c>
    </row>
    <row r="300" spans="1:3">
      <c r="A300" s="94" t="s">
        <v>610</v>
      </c>
      <c r="B300" s="95">
        <v>895.9</v>
      </c>
      <c r="C300" s="96">
        <v>78859.199999999997</v>
      </c>
    </row>
    <row r="301" spans="1:3">
      <c r="A301" s="94" t="s">
        <v>611</v>
      </c>
      <c r="B301" s="95">
        <v>900</v>
      </c>
      <c r="C301" s="96">
        <v>78867.5</v>
      </c>
    </row>
    <row r="302" spans="1:3">
      <c r="A302" s="97" t="s">
        <v>455</v>
      </c>
      <c r="B302" s="98">
        <v>903.5</v>
      </c>
      <c r="C302" s="99">
        <v>78736.2</v>
      </c>
    </row>
    <row r="303" spans="1:3">
      <c r="A303" s="100" t="s">
        <v>612</v>
      </c>
      <c r="B303" s="101">
        <v>898.4</v>
      </c>
      <c r="C303" s="102">
        <v>78652.7</v>
      </c>
    </row>
    <row r="304" spans="1:3">
      <c r="A304" s="100" t="s">
        <v>613</v>
      </c>
      <c r="B304" s="101">
        <v>900</v>
      </c>
      <c r="C304" s="102">
        <v>78665.5</v>
      </c>
    </row>
    <row r="305" spans="1:3">
      <c r="A305" s="100" t="s">
        <v>614</v>
      </c>
      <c r="B305" s="101">
        <v>910.3</v>
      </c>
      <c r="C305" s="102">
        <v>78704.5</v>
      </c>
    </row>
    <row r="306" spans="1:3">
      <c r="A306" s="100" t="s">
        <v>615</v>
      </c>
      <c r="B306" s="101">
        <v>903.9</v>
      </c>
      <c r="C306" s="102">
        <v>78799.7</v>
      </c>
    </row>
    <row r="307" spans="1:3">
      <c r="A307" s="100" t="s">
        <v>616</v>
      </c>
      <c r="B307" s="101">
        <v>900</v>
      </c>
      <c r="C307" s="102">
        <v>78765.3</v>
      </c>
    </row>
    <row r="308" spans="1:3">
      <c r="A308" s="100" t="s">
        <v>617</v>
      </c>
      <c r="B308" s="101">
        <v>897.1</v>
      </c>
      <c r="C308" s="102">
        <v>78659.199999999997</v>
      </c>
    </row>
    <row r="309" spans="1:3">
      <c r="A309" s="100" t="s">
        <v>618</v>
      </c>
      <c r="B309" s="101">
        <v>897</v>
      </c>
      <c r="C309" s="102">
        <v>78632.5</v>
      </c>
    </row>
    <row r="310" spans="1:3">
      <c r="A310" s="100" t="s">
        <v>619</v>
      </c>
      <c r="B310" s="101">
        <v>899.6</v>
      </c>
      <c r="C310" s="102">
        <v>78700.2</v>
      </c>
    </row>
    <row r="311" spans="1:3">
      <c r="A311" s="100" t="s">
        <v>620</v>
      </c>
      <c r="B311" s="101">
        <v>896.8</v>
      </c>
      <c r="C311" s="102">
        <v>78881.600000000006</v>
      </c>
    </row>
    <row r="312" spans="1:3">
      <c r="A312" s="100" t="s">
        <v>621</v>
      </c>
      <c r="B312" s="101">
        <v>900.5</v>
      </c>
      <c r="C312" s="102">
        <v>78985.399999999994</v>
      </c>
    </row>
    <row r="313" spans="1:3">
      <c r="A313" s="100" t="s">
        <v>622</v>
      </c>
      <c r="B313" s="101">
        <v>901.5</v>
      </c>
      <c r="C313" s="102">
        <v>79377</v>
      </c>
    </row>
    <row r="314" spans="1:3">
      <c r="A314" s="100" t="s">
        <v>623</v>
      </c>
      <c r="B314" s="101">
        <v>905.4</v>
      </c>
      <c r="C314" s="102">
        <v>79490.399999999994</v>
      </c>
    </row>
    <row r="315" spans="1:3">
      <c r="A315" s="100" t="s">
        <v>624</v>
      </c>
      <c r="B315" s="101">
        <v>909.2</v>
      </c>
      <c r="C315" s="102">
        <v>79509.600000000006</v>
      </c>
    </row>
    <row r="316" spans="1:3">
      <c r="A316" s="100" t="s">
        <v>625</v>
      </c>
      <c r="B316" s="101">
        <v>911.4</v>
      </c>
      <c r="C316" s="102">
        <v>79658.899999999994</v>
      </c>
    </row>
    <row r="317" spans="1:3">
      <c r="A317" s="100" t="s">
        <v>626</v>
      </c>
      <c r="B317" s="101">
        <v>910.3</v>
      </c>
      <c r="C317" s="102">
        <v>79620.800000000003</v>
      </c>
    </row>
    <row r="318" spans="1:3">
      <c r="A318" s="100" t="s">
        <v>627</v>
      </c>
      <c r="B318" s="101">
        <v>910.6</v>
      </c>
      <c r="C318" s="102">
        <v>79692.899999999994</v>
      </c>
    </row>
    <row r="319" spans="1:3">
      <c r="A319" s="100" t="s">
        <v>628</v>
      </c>
      <c r="B319" s="101">
        <v>912</v>
      </c>
      <c r="C319" s="102">
        <v>79735.7</v>
      </c>
    </row>
    <row r="320" spans="1:3">
      <c r="A320" s="100" t="s">
        <v>629</v>
      </c>
      <c r="B320" s="101">
        <v>920.4</v>
      </c>
      <c r="C320" s="102">
        <v>80162.5</v>
      </c>
    </row>
    <row r="321" spans="1:3">
      <c r="A321" s="103" t="s">
        <v>456</v>
      </c>
      <c r="B321" s="104">
        <v>923.8</v>
      </c>
      <c r="C321" s="105">
        <v>80670.8</v>
      </c>
    </row>
    <row r="322" spans="1:3">
      <c r="A322" s="100" t="s">
        <v>727</v>
      </c>
      <c r="B322" s="101">
        <v>924.2</v>
      </c>
      <c r="C322" s="102">
        <v>80863</v>
      </c>
    </row>
    <row r="323" spans="1:3">
      <c r="A323" s="100" t="s">
        <v>728</v>
      </c>
      <c r="B323" s="101">
        <v>923.6</v>
      </c>
      <c r="C323" s="102">
        <v>80933.899999999994</v>
      </c>
    </row>
    <row r="324" spans="1:3">
      <c r="A324" s="100" t="s">
        <v>729</v>
      </c>
      <c r="B324" s="101">
        <v>921</v>
      </c>
      <c r="C324" s="102">
        <v>81181.7</v>
      </c>
    </row>
    <row r="325" spans="1:3">
      <c r="A325" s="100" t="s">
        <v>730</v>
      </c>
      <c r="B325" s="101">
        <v>920.1</v>
      </c>
      <c r="C325" s="102">
        <v>81509.3</v>
      </c>
    </row>
    <row r="326" spans="1:3">
      <c r="A326" s="100" t="s">
        <v>731</v>
      </c>
      <c r="B326" s="101">
        <v>920.8</v>
      </c>
      <c r="C326" s="102">
        <v>81420.899999999994</v>
      </c>
    </row>
    <row r="327" spans="1:3">
      <c r="A327" s="100" t="s">
        <v>732</v>
      </c>
      <c r="B327" s="101">
        <v>920.3</v>
      </c>
      <c r="C327" s="102">
        <v>81491.399999999994</v>
      </c>
    </row>
    <row r="328" spans="1:3">
      <c r="A328" s="100" t="s">
        <v>733</v>
      </c>
      <c r="B328" s="101">
        <v>929.1</v>
      </c>
      <c r="C328" s="102">
        <v>81533.5</v>
      </c>
    </row>
    <row r="329" spans="1:3">
      <c r="A329" s="100" t="s">
        <v>734</v>
      </c>
      <c r="B329" s="101">
        <v>933.8</v>
      </c>
      <c r="C329" s="102">
        <v>81415.899999999994</v>
      </c>
    </row>
    <row r="330" spans="1:3">
      <c r="A330" s="100" t="s">
        <v>735</v>
      </c>
      <c r="B330" s="101">
        <v>931.2</v>
      </c>
      <c r="C330" s="102">
        <v>81265.899999999994</v>
      </c>
    </row>
    <row r="331" spans="1:3">
      <c r="A331" s="103" t="s">
        <v>736</v>
      </c>
      <c r="B331" s="104">
        <v>930.6</v>
      </c>
      <c r="C331" s="105">
        <v>81384.100000000006</v>
      </c>
    </row>
    <row r="332" spans="1:3">
      <c r="A332" s="100" t="s">
        <v>737</v>
      </c>
      <c r="B332" s="101">
        <v>925.6</v>
      </c>
      <c r="C332" s="102">
        <v>81285.7</v>
      </c>
    </row>
    <row r="333" spans="1:3">
      <c r="A333" s="100" t="s">
        <v>738</v>
      </c>
      <c r="B333" s="101">
        <v>922.7</v>
      </c>
      <c r="C333" s="102">
        <v>81313.899999999994</v>
      </c>
    </row>
    <row r="334" spans="1:3">
      <c r="A334" s="100" t="s">
        <v>739</v>
      </c>
      <c r="B334" s="101">
        <v>924</v>
      </c>
      <c r="C334" s="102">
        <v>81579.3</v>
      </c>
    </row>
    <row r="335" spans="1:3">
      <c r="A335" s="100" t="s">
        <v>740</v>
      </c>
      <c r="B335" s="101">
        <v>919.6</v>
      </c>
      <c r="C335" s="102">
        <v>81763.100000000006</v>
      </c>
    </row>
    <row r="336" spans="1:3">
      <c r="A336" s="100" t="s">
        <v>741</v>
      </c>
      <c r="B336" s="101">
        <v>920.8</v>
      </c>
      <c r="C336" s="102">
        <v>81661.5</v>
      </c>
    </row>
    <row r="337" spans="1:3">
      <c r="A337" s="100" t="s">
        <v>742</v>
      </c>
      <c r="B337" s="101">
        <v>918.7</v>
      </c>
      <c r="C337" s="102">
        <v>81659.3</v>
      </c>
    </row>
    <row r="338" spans="1:3">
      <c r="A338" s="100" t="s">
        <v>743</v>
      </c>
      <c r="B338" s="101">
        <v>918.7</v>
      </c>
      <c r="C338" s="102">
        <v>81696.3</v>
      </c>
    </row>
    <row r="339" spans="1:3">
      <c r="A339" s="100" t="s">
        <v>744</v>
      </c>
      <c r="B339" s="101">
        <v>918.7</v>
      </c>
      <c r="C339" s="102">
        <v>81741.899999999994</v>
      </c>
    </row>
    <row r="340" spans="1:3">
      <c r="A340" s="100" t="s">
        <v>745</v>
      </c>
      <c r="B340" s="101">
        <v>920</v>
      </c>
      <c r="C340" s="102">
        <v>81954.899999999994</v>
      </c>
    </row>
    <row r="341" spans="1:3">
      <c r="A341" s="103" t="s">
        <v>746</v>
      </c>
      <c r="B341" s="104">
        <v>922.9</v>
      </c>
      <c r="C341" s="105">
        <v>82016.2</v>
      </c>
    </row>
    <row r="342" spans="1:3">
      <c r="A342" s="100" t="s">
        <v>747</v>
      </c>
      <c r="B342" s="101">
        <v>929.1</v>
      </c>
      <c r="C342" s="102">
        <v>82075</v>
      </c>
    </row>
    <row r="343" spans="1:3">
      <c r="A343" s="103" t="s">
        <v>719</v>
      </c>
      <c r="B343" s="104">
        <v>936.6</v>
      </c>
      <c r="C343" s="105">
        <v>82372.399999999994</v>
      </c>
    </row>
    <row r="344" spans="1:3">
      <c r="A344" s="100" t="s">
        <v>752</v>
      </c>
      <c r="B344" s="101">
        <v>940.1</v>
      </c>
      <c r="C344" s="102">
        <v>82541.8</v>
      </c>
    </row>
    <row r="345" spans="1:3">
      <c r="A345" s="103" t="s">
        <v>753</v>
      </c>
      <c r="B345" s="104">
        <v>947.9</v>
      </c>
      <c r="C345" s="105">
        <v>82897.100000000006</v>
      </c>
    </row>
    <row r="346" spans="1:3">
      <c r="A346" s="100" t="s">
        <v>754</v>
      </c>
      <c r="B346" s="101">
        <v>947</v>
      </c>
      <c r="C346" s="102">
        <v>82885</v>
      </c>
    </row>
    <row r="347" spans="1:3">
      <c r="A347" s="103" t="s">
        <v>755</v>
      </c>
      <c r="B347" s="104">
        <v>947.9</v>
      </c>
      <c r="C347" s="105">
        <v>83012.100000000006</v>
      </c>
    </row>
    <row r="348" spans="1:3">
      <c r="A348" s="100" t="s">
        <v>756</v>
      </c>
      <c r="B348" s="101">
        <v>951.5</v>
      </c>
      <c r="C348" s="102">
        <v>83252</v>
      </c>
    </row>
    <row r="349" spans="1:3">
      <c r="A349" s="103" t="s">
        <v>757</v>
      </c>
      <c r="B349" s="104">
        <v>953.5</v>
      </c>
      <c r="C349" s="105">
        <v>83272.899999999994</v>
      </c>
    </row>
    <row r="350" spans="1:3">
      <c r="A350" s="100" t="s">
        <v>758</v>
      </c>
      <c r="B350" s="101">
        <v>953.3</v>
      </c>
      <c r="C350" s="102">
        <v>83428.2</v>
      </c>
    </row>
    <row r="351" spans="1:3">
      <c r="A351" s="103" t="s">
        <v>759</v>
      </c>
      <c r="B351" s="104">
        <v>952.8</v>
      </c>
      <c r="C351" s="105">
        <v>83345.2</v>
      </c>
    </row>
    <row r="352" spans="1:3">
      <c r="A352" s="100" t="s">
        <v>760</v>
      </c>
      <c r="B352" s="101">
        <v>953</v>
      </c>
      <c r="C352" s="102">
        <v>83452.100000000006</v>
      </c>
    </row>
    <row r="353" spans="1:3">
      <c r="A353" s="103" t="s">
        <v>761</v>
      </c>
      <c r="B353" s="104">
        <v>951.3</v>
      </c>
      <c r="C353" s="105">
        <v>83733.5</v>
      </c>
    </row>
    <row r="354" spans="1:3">
      <c r="A354" s="100" t="s">
        <v>762</v>
      </c>
      <c r="B354" s="101">
        <v>948.4</v>
      </c>
      <c r="C354" s="102">
        <v>83675.3</v>
      </c>
    </row>
    <row r="355" spans="1:3">
      <c r="A355" s="103" t="s">
        <v>763</v>
      </c>
      <c r="B355" s="104">
        <v>943.5</v>
      </c>
      <c r="C355" s="105">
        <v>83255.7</v>
      </c>
    </row>
    <row r="356" spans="1:3">
      <c r="A356" s="100" t="s">
        <v>764</v>
      </c>
      <c r="B356" s="101">
        <v>943.4</v>
      </c>
      <c r="C356" s="102">
        <v>83369.100000000006</v>
      </c>
    </row>
    <row r="357" spans="1:3">
      <c r="A357" s="103" t="s">
        <v>765</v>
      </c>
      <c r="B357" s="104">
        <v>943.7</v>
      </c>
      <c r="C357" s="105">
        <v>83469.2</v>
      </c>
    </row>
    <row r="358" spans="1:3">
      <c r="A358" s="100" t="s">
        <v>766</v>
      </c>
      <c r="B358" s="101">
        <v>944.2</v>
      </c>
      <c r="C358" s="102">
        <v>83523.8</v>
      </c>
    </row>
    <row r="359" spans="1:3">
      <c r="A359" s="103" t="s">
        <v>767</v>
      </c>
      <c r="B359" s="104">
        <v>951.3</v>
      </c>
      <c r="C359" s="105">
        <v>83683.199999999997</v>
      </c>
    </row>
    <row r="360" spans="1:3">
      <c r="A360" s="100" t="s">
        <v>768</v>
      </c>
      <c r="B360" s="101">
        <v>948.9</v>
      </c>
      <c r="C360" s="102">
        <v>83916.6</v>
      </c>
    </row>
    <row r="361" spans="1:3">
      <c r="A361" s="103" t="s">
        <v>769</v>
      </c>
      <c r="B361" s="104">
        <v>952</v>
      </c>
      <c r="C361" s="105">
        <v>84414.5</v>
      </c>
    </row>
    <row r="362" spans="1:3">
      <c r="A362" s="100" t="s">
        <v>770</v>
      </c>
      <c r="B362" s="101">
        <v>957.6</v>
      </c>
      <c r="C362" s="102">
        <v>85343.9</v>
      </c>
    </row>
    <row r="363" spans="1:3">
      <c r="A363" s="103" t="s">
        <v>771</v>
      </c>
      <c r="B363" s="104">
        <v>957.3</v>
      </c>
      <c r="C363" s="105">
        <v>85831.8</v>
      </c>
    </row>
    <row r="364" spans="1:3">
      <c r="A364" s="103" t="s">
        <v>789</v>
      </c>
      <c r="B364" s="104">
        <v>961.9</v>
      </c>
      <c r="C364" s="105">
        <v>85798.399999999994</v>
      </c>
    </row>
    <row r="365" spans="1:3">
      <c r="A365" s="103" t="s">
        <v>790</v>
      </c>
      <c r="B365" s="104">
        <v>957.5</v>
      </c>
      <c r="C365" s="105">
        <v>85588.800000000003</v>
      </c>
    </row>
    <row r="366" spans="1:3">
      <c r="A366" s="103" t="s">
        <v>791</v>
      </c>
      <c r="B366" s="104">
        <v>958.8</v>
      </c>
      <c r="C366" s="105">
        <v>85516.9</v>
      </c>
    </row>
    <row r="367" spans="1:3">
      <c r="A367" s="103" t="s">
        <v>792</v>
      </c>
      <c r="B367" s="104">
        <v>960.3</v>
      </c>
      <c r="C367" s="105">
        <v>85628.800000000003</v>
      </c>
    </row>
    <row r="368" spans="1:3">
      <c r="A368" s="103" t="s">
        <v>793</v>
      </c>
      <c r="B368" s="104">
        <v>961</v>
      </c>
      <c r="C368" s="105">
        <v>85819</v>
      </c>
    </row>
    <row r="369" spans="1:3">
      <c r="A369" s="103" t="s">
        <v>794</v>
      </c>
      <c r="B369" s="104">
        <v>948.3</v>
      </c>
      <c r="C369" s="105">
        <v>85514.9</v>
      </c>
    </row>
    <row r="370" spans="1:3">
      <c r="A370" s="103" t="s">
        <v>795</v>
      </c>
      <c r="B370" s="104">
        <v>942.4</v>
      </c>
      <c r="C370" s="105">
        <v>85355</v>
      </c>
    </row>
    <row r="371" spans="1:3">
      <c r="A371" s="103" t="s">
        <v>796</v>
      </c>
      <c r="B371" s="104">
        <v>951.1</v>
      </c>
      <c r="C371" s="105">
        <v>85429.5</v>
      </c>
    </row>
    <row r="372" spans="1:3">
      <c r="A372" s="103" t="s">
        <v>797</v>
      </c>
      <c r="B372" s="104">
        <v>937.6</v>
      </c>
      <c r="C372" s="105">
        <v>85069.5</v>
      </c>
    </row>
    <row r="373" spans="1:3">
      <c r="A373" s="103" t="s">
        <v>798</v>
      </c>
      <c r="B373" s="104">
        <v>914.8</v>
      </c>
      <c r="C373" s="105">
        <v>84564.9</v>
      </c>
    </row>
    <row r="374" spans="1:3">
      <c r="A374" s="103" t="s">
        <v>799</v>
      </c>
      <c r="B374" s="104">
        <v>920.8</v>
      </c>
      <c r="C374" s="105">
        <v>84611.6</v>
      </c>
    </row>
    <row r="375" spans="1:3">
      <c r="A375" s="103" t="s">
        <v>800</v>
      </c>
      <c r="B375" s="104">
        <v>925.6</v>
      </c>
      <c r="C375" s="105">
        <v>84734.399999999994</v>
      </c>
    </row>
    <row r="376" spans="1:3">
      <c r="A376" s="103" t="s">
        <v>801</v>
      </c>
      <c r="B376" s="104">
        <v>929.7</v>
      </c>
      <c r="C376" s="105">
        <v>84744.1</v>
      </c>
    </row>
    <row r="377" spans="1:3">
      <c r="A377" s="103" t="s">
        <v>802</v>
      </c>
      <c r="B377" s="104">
        <v>934.3</v>
      </c>
      <c r="C377" s="105">
        <v>85263.6</v>
      </c>
    </row>
    <row r="378" spans="1:3">
      <c r="A378" s="103" t="s">
        <v>803</v>
      </c>
      <c r="B378" s="104">
        <v>930.5</v>
      </c>
      <c r="C378" s="105">
        <v>85394.9</v>
      </c>
    </row>
    <row r="379" spans="1:3">
      <c r="A379" s="103" t="s">
        <v>804</v>
      </c>
      <c r="B379" s="104">
        <v>930.5</v>
      </c>
      <c r="C379" s="105">
        <v>85590.7</v>
      </c>
    </row>
    <row r="380" spans="1:3">
      <c r="A380" s="103" t="s">
        <v>805</v>
      </c>
      <c r="B380" s="104">
        <v>929.4</v>
      </c>
      <c r="C380" s="105">
        <v>85660</v>
      </c>
    </row>
    <row r="381" spans="1:3">
      <c r="A381" s="103" t="s">
        <v>806</v>
      </c>
      <c r="B381" s="104">
        <v>928.8</v>
      </c>
      <c r="C381" s="105">
        <v>85768</v>
      </c>
    </row>
    <row r="382" spans="1:3">
      <c r="A382" s="103" t="s">
        <v>807</v>
      </c>
      <c r="B382" s="104">
        <v>940.7</v>
      </c>
      <c r="C382" s="105">
        <v>86430.5</v>
      </c>
    </row>
    <row r="383" spans="1:3">
      <c r="A383" s="103" t="s">
        <v>783</v>
      </c>
      <c r="B383" s="104">
        <v>943.3</v>
      </c>
      <c r="C383" s="105">
        <v>86480.2</v>
      </c>
    </row>
    <row r="384" spans="1:3">
      <c r="A384" s="103" t="s">
        <v>834</v>
      </c>
      <c r="B384" s="104">
        <v>945.4</v>
      </c>
      <c r="C384" s="105">
        <v>86346.2</v>
      </c>
    </row>
    <row r="385" spans="1:3">
      <c r="A385" s="103" t="s">
        <v>835</v>
      </c>
      <c r="B385" s="104">
        <v>945.2</v>
      </c>
      <c r="C385" s="105">
        <v>86529.2</v>
      </c>
    </row>
    <row r="386" spans="1:3">
      <c r="A386" s="103" t="s">
        <v>836</v>
      </c>
      <c r="B386" s="104">
        <v>946.8</v>
      </c>
      <c r="C386" s="105">
        <v>86636.800000000003</v>
      </c>
    </row>
    <row r="387" spans="1:3">
      <c r="A387" s="103" t="s">
        <v>837</v>
      </c>
      <c r="B387" s="104">
        <v>952.2</v>
      </c>
      <c r="C387" s="105">
        <v>86935.4</v>
      </c>
    </row>
    <row r="388" spans="1:3">
      <c r="A388" s="103" t="s">
        <v>838</v>
      </c>
      <c r="B388" s="104">
        <v>960.7</v>
      </c>
      <c r="C388" s="105">
        <v>87416.6</v>
      </c>
    </row>
    <row r="389" spans="1:3">
      <c r="A389" s="103" t="s">
        <v>839</v>
      </c>
      <c r="B389" s="104">
        <v>969.6</v>
      </c>
      <c r="C389" s="105">
        <v>87477.2</v>
      </c>
    </row>
    <row r="390" spans="1:3">
      <c r="A390" s="103" t="s">
        <v>840</v>
      </c>
      <c r="B390" s="104">
        <v>972.6</v>
      </c>
      <c r="C390" s="105">
        <v>87649.9</v>
      </c>
    </row>
    <row r="391" spans="1:3">
      <c r="A391" s="103" t="s">
        <v>841</v>
      </c>
      <c r="B391" s="104">
        <v>975</v>
      </c>
      <c r="C391" s="105">
        <v>87844.9</v>
      </c>
    </row>
    <row r="392" spans="1:3">
      <c r="A392" s="103" t="s">
        <v>842</v>
      </c>
      <c r="B392" s="104">
        <v>974.5</v>
      </c>
      <c r="C392" s="105">
        <v>87868.6</v>
      </c>
    </row>
    <row r="393" spans="1:3">
      <c r="A393" s="103" t="s">
        <v>843</v>
      </c>
      <c r="B393" s="104">
        <v>972</v>
      </c>
      <c r="C393" s="105">
        <v>87905.1</v>
      </c>
    </row>
    <row r="394" spans="1:3">
      <c r="A394" s="103" t="s">
        <v>844</v>
      </c>
      <c r="B394" s="104">
        <v>968.1</v>
      </c>
      <c r="C394" s="105">
        <v>87843.7</v>
      </c>
    </row>
    <row r="395" spans="1:3">
      <c r="A395" s="103" t="s">
        <v>845</v>
      </c>
      <c r="B395" s="104">
        <v>967.6</v>
      </c>
      <c r="C395" s="105">
        <v>87883.1</v>
      </c>
    </row>
    <row r="396" spans="1:3">
      <c r="A396" s="103" t="s">
        <v>846</v>
      </c>
      <c r="B396" s="104">
        <v>976.8</v>
      </c>
      <c r="C396" s="105">
        <v>87897.4</v>
      </c>
    </row>
    <row r="397" spans="1:3">
      <c r="A397" s="103" t="s">
        <v>847</v>
      </c>
      <c r="B397" s="104">
        <v>982.8</v>
      </c>
      <c r="C397" s="105">
        <v>87795.199999999997</v>
      </c>
    </row>
    <row r="398" spans="1:3">
      <c r="A398" s="103" t="s">
        <v>848</v>
      </c>
      <c r="B398" s="104">
        <v>989.6</v>
      </c>
      <c r="C398" s="105">
        <v>87744.7</v>
      </c>
    </row>
    <row r="399" spans="1:3">
      <c r="A399" s="103" t="s">
        <v>849</v>
      </c>
      <c r="B399" s="104">
        <v>987.8</v>
      </c>
      <c r="C399" s="105">
        <v>87832.5</v>
      </c>
    </row>
    <row r="400" spans="1:3">
      <c r="A400" s="103" t="s">
        <v>850</v>
      </c>
      <c r="B400" s="104">
        <v>989.2</v>
      </c>
      <c r="C400" s="105">
        <v>87949.8</v>
      </c>
    </row>
    <row r="401" spans="1:3">
      <c r="A401" s="103" t="s">
        <v>851</v>
      </c>
      <c r="B401" s="104">
        <v>997</v>
      </c>
      <c r="C401" s="105">
        <v>88005.9</v>
      </c>
    </row>
    <row r="402" spans="1:3">
      <c r="A402" s="103" t="s">
        <v>852</v>
      </c>
      <c r="B402" s="104">
        <v>1008.6</v>
      </c>
      <c r="C402" s="105">
        <v>88202.3</v>
      </c>
    </row>
    <row r="403" spans="1:3">
      <c r="A403" s="103" t="s">
        <v>853</v>
      </c>
      <c r="B403" s="104">
        <v>1009.9</v>
      </c>
      <c r="C403" s="105">
        <v>88261.2</v>
      </c>
    </row>
    <row r="404" spans="1:3">
      <c r="A404" s="103" t="s">
        <v>832</v>
      </c>
      <c r="B404" s="104">
        <v>1012.4</v>
      </c>
      <c r="C404" s="105">
        <v>88774.6</v>
      </c>
    </row>
    <row r="405" spans="1:3">
      <c r="A405" s="103" t="s">
        <v>870</v>
      </c>
      <c r="B405" s="104">
        <v>1017.1</v>
      </c>
      <c r="C405" s="105">
        <v>89339.1</v>
      </c>
    </row>
    <row r="406" spans="1:3">
      <c r="A406" s="103" t="s">
        <v>871</v>
      </c>
      <c r="B406" s="104">
        <v>1031.0999999999999</v>
      </c>
      <c r="C406" s="105">
        <v>90469.5</v>
      </c>
    </row>
    <row r="407" spans="1:3">
      <c r="A407" s="103" t="s">
        <v>872</v>
      </c>
      <c r="B407" s="104">
        <v>1018.9</v>
      </c>
      <c r="C407" s="105">
        <v>90655.5</v>
      </c>
    </row>
    <row r="408" spans="1:3">
      <c r="A408" s="103" t="s">
        <v>873</v>
      </c>
      <c r="B408" s="104">
        <v>1026.7</v>
      </c>
      <c r="C408" s="105">
        <v>91255.2</v>
      </c>
    </row>
    <row r="409" spans="1:3">
      <c r="A409" s="103" t="s">
        <v>874</v>
      </c>
      <c r="B409" s="104">
        <v>1030.5</v>
      </c>
      <c r="C409" s="105">
        <v>91152.2</v>
      </c>
    </row>
    <row r="410" spans="1:3">
      <c r="A410" s="103" t="s">
        <v>875</v>
      </c>
      <c r="B410" s="104">
        <v>1022.9</v>
      </c>
      <c r="C410" s="105">
        <v>91296.7</v>
      </c>
    </row>
    <row r="411" spans="1:3">
      <c r="A411" s="103" t="s">
        <v>876</v>
      </c>
      <c r="B411" s="104">
        <v>1019.9</v>
      </c>
      <c r="C411" s="105">
        <v>90951.8</v>
      </c>
    </row>
    <row r="412" spans="1:3">
      <c r="A412" s="103" t="s">
        <v>877</v>
      </c>
      <c r="B412" s="104">
        <v>1020.7</v>
      </c>
      <c r="C412" s="105">
        <v>90936.6</v>
      </c>
    </row>
    <row r="413" spans="1:3">
      <c r="A413" s="103" t="s">
        <v>878</v>
      </c>
      <c r="B413" s="104">
        <v>1013.3</v>
      </c>
      <c r="C413" s="105">
        <v>91092.2</v>
      </c>
    </row>
    <row r="414" spans="1:3">
      <c r="A414" s="103" t="s">
        <v>879</v>
      </c>
      <c r="B414" s="104">
        <v>1016</v>
      </c>
      <c r="C414" s="105">
        <v>91160.3</v>
      </c>
    </row>
    <row r="415" spans="1:3">
      <c r="A415" s="103" t="s">
        <v>880</v>
      </c>
      <c r="B415" s="104">
        <v>1018.6</v>
      </c>
      <c r="C415" s="105">
        <v>91198.9</v>
      </c>
    </row>
    <row r="416" spans="1:3">
      <c r="A416" s="103" t="s">
        <v>881</v>
      </c>
      <c r="B416" s="104">
        <v>1022.9</v>
      </c>
      <c r="C416" s="105">
        <v>91552.4</v>
      </c>
    </row>
    <row r="417" spans="1:3">
      <c r="A417" s="103" t="s">
        <v>882</v>
      </c>
      <c r="B417" s="104">
        <v>1030.8</v>
      </c>
      <c r="C417" s="105">
        <v>92628.9</v>
      </c>
    </row>
    <row r="418" spans="1:3">
      <c r="A418" s="103" t="s">
        <v>883</v>
      </c>
      <c r="B418" s="104">
        <v>1042.3</v>
      </c>
      <c r="C418" s="105">
        <v>93283.7</v>
      </c>
    </row>
    <row r="419" spans="1:3">
      <c r="A419" s="103" t="s">
        <v>884</v>
      </c>
      <c r="B419" s="104">
        <v>1056</v>
      </c>
      <c r="C419" s="105">
        <v>94606.423500000004</v>
      </c>
    </row>
    <row r="420" spans="1:3">
      <c r="A420" s="103" t="s">
        <v>885</v>
      </c>
      <c r="B420" s="104">
        <v>1064.2</v>
      </c>
      <c r="C420" s="105">
        <v>95600.748699999996</v>
      </c>
    </row>
    <row r="421" spans="1:3">
      <c r="A421" s="103" t="s">
        <v>886</v>
      </c>
      <c r="B421" s="104">
        <v>1069.2</v>
      </c>
      <c r="C421" s="105">
        <v>95477.405499999993</v>
      </c>
    </row>
    <row r="422" spans="1:3">
      <c r="A422" s="103" t="s">
        <v>887</v>
      </c>
      <c r="B422" s="104">
        <v>1077.5999999999999</v>
      </c>
      <c r="C422" s="105">
        <v>95590.611199999999</v>
      </c>
    </row>
    <row r="423" spans="1:3">
      <c r="A423" s="103" t="s">
        <v>888</v>
      </c>
      <c r="B423" s="104">
        <v>1081.8</v>
      </c>
      <c r="C423" s="105">
        <v>95508.638600000006</v>
      </c>
    </row>
    <row r="424" spans="1:3">
      <c r="A424" s="103" t="s">
        <v>907</v>
      </c>
      <c r="B424" s="104">
        <v>1092.5</v>
      </c>
      <c r="C424" s="105">
        <v>96816.034299999999</v>
      </c>
    </row>
    <row r="425" spans="1:3">
      <c r="A425" s="103" t="s">
        <v>908</v>
      </c>
      <c r="B425" s="104">
        <v>1095.5999999999999</v>
      </c>
      <c r="C425" s="105">
        <v>97529.3462</v>
      </c>
    </row>
    <row r="426" spans="1:3">
      <c r="A426" s="103" t="s">
        <v>909</v>
      </c>
      <c r="B426" s="104">
        <v>1105.4000000000001</v>
      </c>
      <c r="C426" s="105">
        <v>98358.421300000002</v>
      </c>
    </row>
    <row r="427" spans="1:3">
      <c r="A427" s="103" t="s">
        <v>910</v>
      </c>
      <c r="B427" s="104">
        <v>1096.8</v>
      </c>
      <c r="C427" s="105">
        <v>98152.797699999996</v>
      </c>
    </row>
    <row r="428" spans="1:3">
      <c r="A428" s="103" t="s">
        <v>911</v>
      </c>
      <c r="B428" s="104">
        <v>1082.5999999999999</v>
      </c>
      <c r="C428" s="105">
        <v>97899.156099999993</v>
      </c>
    </row>
    <row r="429" spans="1:3">
      <c r="A429" s="103" t="s">
        <v>912</v>
      </c>
      <c r="B429" s="104">
        <v>1068.9000000000001</v>
      </c>
      <c r="C429" s="105">
        <v>97211.410099999994</v>
      </c>
    </row>
    <row r="430" spans="1:3">
      <c r="A430" s="103" t="s">
        <v>913</v>
      </c>
      <c r="B430" s="104">
        <v>1033.3</v>
      </c>
      <c r="C430" s="105">
        <v>95561.577999999994</v>
      </c>
    </row>
    <row r="431" spans="1:3">
      <c r="A431" s="103" t="s">
        <v>914</v>
      </c>
      <c r="B431" s="104">
        <v>1058.3</v>
      </c>
      <c r="C431" s="105">
        <v>96207.996499999994</v>
      </c>
    </row>
    <row r="432" spans="1:3">
      <c r="A432" s="103" t="s">
        <v>915</v>
      </c>
      <c r="B432" s="104">
        <v>1055.7</v>
      </c>
      <c r="C432" s="105">
        <v>96241.279899999994</v>
      </c>
    </row>
    <row r="433" spans="1:3">
      <c r="A433" s="103" t="s">
        <v>916</v>
      </c>
      <c r="B433" s="104">
        <v>1055.3</v>
      </c>
      <c r="C433" s="105">
        <v>95929.455799999996</v>
      </c>
    </row>
    <row r="434" spans="1:3">
      <c r="A434" s="103" t="s">
        <v>917</v>
      </c>
      <c r="B434" s="104">
        <v>1063.5</v>
      </c>
      <c r="C434" s="105">
        <v>96270.387199999997</v>
      </c>
    </row>
    <row r="435" spans="1:3">
      <c r="A435" s="103" t="s">
        <v>918</v>
      </c>
      <c r="B435" s="104">
        <v>1067.9000000000001</v>
      </c>
      <c r="C435" s="105">
        <v>96234.5386</v>
      </c>
    </row>
    <row r="436" spans="1:3">
      <c r="A436" s="103" t="s">
        <v>919</v>
      </c>
      <c r="B436" s="104">
        <v>1074.9000000000001</v>
      </c>
      <c r="C436" s="105">
        <v>96332.547300000006</v>
      </c>
    </row>
    <row r="437" spans="1:3">
      <c r="A437" s="103" t="s">
        <v>920</v>
      </c>
      <c r="B437" s="104">
        <v>1077.3</v>
      </c>
      <c r="C437" s="105">
        <v>96149.269100000005</v>
      </c>
    </row>
    <row r="438" spans="1:3">
      <c r="A438" s="103" t="s">
        <v>921</v>
      </c>
      <c r="B438" s="104">
        <v>1076.5999999999999</v>
      </c>
      <c r="C438" s="105">
        <v>96185.986399999994</v>
      </c>
    </row>
    <row r="439" spans="1:3">
      <c r="A439" s="103" t="s">
        <v>922</v>
      </c>
      <c r="B439" s="104">
        <v>1087.2</v>
      </c>
      <c r="C439" s="105">
        <v>96627.551800000001</v>
      </c>
    </row>
    <row r="440" spans="1:3">
      <c r="A440" s="103" t="s">
        <v>923</v>
      </c>
      <c r="B440" s="104">
        <v>1086.3</v>
      </c>
      <c r="C440" s="105">
        <v>97228.673800000004</v>
      </c>
    </row>
    <row r="441" spans="1:3">
      <c r="A441" s="103" t="s">
        <v>924</v>
      </c>
      <c r="B441" s="104">
        <v>1087.8</v>
      </c>
      <c r="C441" s="105">
        <v>97944.034899999999</v>
      </c>
    </row>
    <row r="442" spans="1:3">
      <c r="A442" s="103" t="s">
        <v>925</v>
      </c>
      <c r="B442" s="104">
        <v>1092.7</v>
      </c>
      <c r="C442" s="105">
        <v>98596.934399999998</v>
      </c>
    </row>
    <row r="443" spans="1:3">
      <c r="A443" s="103" t="s">
        <v>926</v>
      </c>
      <c r="B443" s="104">
        <v>1093</v>
      </c>
      <c r="C443" s="105">
        <v>98923.553700000004</v>
      </c>
    </row>
    <row r="444" spans="1:3">
      <c r="A444" s="103" t="s">
        <v>927</v>
      </c>
      <c r="B444" s="104">
        <v>1083.5</v>
      </c>
      <c r="C444" s="105">
        <v>98817.280700000003</v>
      </c>
    </row>
    <row r="445" spans="1:3">
      <c r="A445" s="103" t="s">
        <v>985</v>
      </c>
      <c r="B445" s="104">
        <v>1084.2</v>
      </c>
      <c r="C445" s="105">
        <v>98221.087599999999</v>
      </c>
    </row>
    <row r="446" spans="1:3">
      <c r="A446" s="103" t="s">
        <v>986</v>
      </c>
      <c r="B446" s="104">
        <v>1084.9000000000001</v>
      </c>
      <c r="C446" s="105">
        <v>98628.426999999996</v>
      </c>
    </row>
    <row r="447" spans="1:3">
      <c r="A447" s="103" t="s">
        <v>987</v>
      </c>
      <c r="B447" s="104">
        <v>1087.5</v>
      </c>
      <c r="C447" s="105">
        <v>99224.796600000001</v>
      </c>
    </row>
    <row r="448" spans="1:3">
      <c r="A448" s="103" t="s">
        <v>988</v>
      </c>
      <c r="B448" s="104">
        <v>1090.3</v>
      </c>
      <c r="C448" s="105">
        <v>99522.179600000003</v>
      </c>
    </row>
    <row r="449" spans="1:3">
      <c r="A449" s="103" t="s">
        <v>989</v>
      </c>
      <c r="B449" s="104">
        <v>1085.8</v>
      </c>
      <c r="C449" s="105">
        <v>99355.554199999999</v>
      </c>
    </row>
    <row r="450" spans="1:3">
      <c r="A450" s="103" t="s">
        <v>990</v>
      </c>
      <c r="B450" s="104">
        <v>1085.5999999999999</v>
      </c>
      <c r="C450" s="105">
        <v>99414.550199999998</v>
      </c>
    </row>
    <row r="451" spans="1:3">
      <c r="A451" s="103" t="s">
        <v>991</v>
      </c>
      <c r="B451" s="104">
        <v>1086</v>
      </c>
      <c r="C451" s="105">
        <v>99046.116099999999</v>
      </c>
    </row>
    <row r="452" spans="1:3">
      <c r="A452" s="103" t="s">
        <v>992</v>
      </c>
      <c r="B452" s="104">
        <v>1084.0999999999999</v>
      </c>
      <c r="C452" s="105">
        <v>98557.872499999998</v>
      </c>
    </row>
    <row r="453" spans="1:3">
      <c r="A453" s="103" t="s">
        <v>993</v>
      </c>
      <c r="B453" s="104">
        <v>1089.4000000000001</v>
      </c>
      <c r="C453" s="105">
        <v>98133.517800000001</v>
      </c>
    </row>
    <row r="454" spans="1:3">
      <c r="A454" s="103" t="s">
        <v>994</v>
      </c>
      <c r="B454" s="104">
        <v>1082.8</v>
      </c>
      <c r="C454" s="105">
        <v>97718.808900000004</v>
      </c>
    </row>
    <row r="455" spans="1:3">
      <c r="A455" s="103" t="s">
        <v>995</v>
      </c>
      <c r="B455" s="104">
        <v>1085.5999999999999</v>
      </c>
      <c r="C455" s="105">
        <v>97808.187600000005</v>
      </c>
    </row>
    <row r="456" spans="1:3">
      <c r="A456" s="103" t="s">
        <v>996</v>
      </c>
      <c r="B456" s="104">
        <v>1092.2</v>
      </c>
      <c r="C456" s="105">
        <v>98033.536200000002</v>
      </c>
    </row>
    <row r="457" spans="1:3">
      <c r="A457" s="103" t="s">
        <v>997</v>
      </c>
      <c r="B457" s="104">
        <v>1086.5999999999999</v>
      </c>
      <c r="C457" s="105">
        <v>97927.503800000006</v>
      </c>
    </row>
    <row r="458" spans="1:3">
      <c r="A458" s="103" t="s">
        <v>998</v>
      </c>
      <c r="B458" s="104">
        <v>1103.8</v>
      </c>
      <c r="C458" s="105">
        <v>98299.735700000005</v>
      </c>
    </row>
    <row r="459" spans="1:3">
      <c r="A459" s="103" t="s">
        <v>999</v>
      </c>
      <c r="B459" s="104">
        <v>1097.5999999999999</v>
      </c>
      <c r="C459" s="105">
        <v>97782.732499999998</v>
      </c>
    </row>
    <row r="460" spans="1:3">
      <c r="A460" s="103" t="s">
        <v>1000</v>
      </c>
      <c r="B460" s="104">
        <v>1092.3</v>
      </c>
      <c r="C460" s="105">
        <v>97924.730100000001</v>
      </c>
    </row>
    <row r="461" spans="1:3">
      <c r="A461" s="103" t="s">
        <v>1001</v>
      </c>
      <c r="B461" s="104">
        <v>1107.2</v>
      </c>
      <c r="C461" s="105">
        <v>98103.362399999998</v>
      </c>
    </row>
    <row r="462" spans="1:3">
      <c r="A462" s="103" t="s">
        <v>1002</v>
      </c>
      <c r="B462" s="104">
        <v>1107.8</v>
      </c>
      <c r="C462" s="105">
        <v>98347.921199999997</v>
      </c>
    </row>
    <row r="463" spans="1:3">
      <c r="A463" s="103" t="s">
        <v>1003</v>
      </c>
      <c r="B463" s="104">
        <v>1101.5999999999999</v>
      </c>
      <c r="C463" s="105">
        <v>98429.690499999997</v>
      </c>
    </row>
    <row r="464" spans="1:3">
      <c r="A464" s="103" t="s">
        <v>1004</v>
      </c>
      <c r="B464" s="104">
        <v>1099</v>
      </c>
      <c r="C464" s="105">
        <v>98311.622600000002</v>
      </c>
    </row>
    <row r="465" spans="1:3">
      <c r="A465" s="103" t="s">
        <v>1005</v>
      </c>
      <c r="B465" s="104">
        <v>1098.2</v>
      </c>
      <c r="C465" s="105">
        <v>98148.523199999996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B2:I43"/>
  <sheetViews>
    <sheetView rightToLeft="1" topLeftCell="A25" workbookViewId="0">
      <selection activeCell="J30" sqref="J30"/>
    </sheetView>
  </sheetViews>
  <sheetFormatPr defaultRowHeight="15"/>
  <cols>
    <col min="2" max="2" width="20.75" bestFit="1" customWidth="1"/>
    <col min="3" max="3" width="23" bestFit="1" customWidth="1"/>
    <col min="4" max="4" width="18.125" customWidth="1"/>
    <col min="5" max="5" width="11.75" customWidth="1"/>
    <col min="6" max="6" width="12.375" customWidth="1"/>
    <col min="7" max="7" width="17.125" customWidth="1"/>
    <col min="8" max="8" width="15" customWidth="1"/>
    <col min="9" max="9" width="13.75" customWidth="1"/>
  </cols>
  <sheetData>
    <row r="2" spans="2:9" ht="32.25" customHeight="1">
      <c r="B2" s="15"/>
      <c r="C2" s="15" t="s">
        <v>0</v>
      </c>
      <c r="D2" s="15" t="s">
        <v>60</v>
      </c>
      <c r="E2" s="20" t="s">
        <v>47</v>
      </c>
      <c r="F2" s="20"/>
      <c r="G2" s="20"/>
      <c r="H2" s="21" t="s">
        <v>68</v>
      </c>
      <c r="I2" s="21"/>
    </row>
    <row r="3" spans="2:9" ht="26.25" customHeight="1">
      <c r="B3" s="17"/>
      <c r="C3" s="17"/>
      <c r="D3" s="17"/>
      <c r="E3" s="17" t="s">
        <v>44</v>
      </c>
      <c r="F3" s="17" t="s">
        <v>45</v>
      </c>
      <c r="G3" s="17" t="s">
        <v>46</v>
      </c>
      <c r="H3" s="17" t="s">
        <v>48</v>
      </c>
      <c r="I3" s="17" t="s">
        <v>102</v>
      </c>
    </row>
    <row r="4" spans="2:9" ht="16.5">
      <c r="B4" s="913" t="s">
        <v>109</v>
      </c>
      <c r="C4" s="913" t="s">
        <v>52</v>
      </c>
      <c r="D4" s="7" t="s">
        <v>61</v>
      </c>
      <c r="E4" s="1">
        <v>52</v>
      </c>
      <c r="F4" s="1">
        <v>18</v>
      </c>
      <c r="G4" s="1">
        <v>4</v>
      </c>
      <c r="H4" s="2">
        <f>(E4-F4)/F4</f>
        <v>1.8888888888888888</v>
      </c>
      <c r="I4" s="2">
        <f>(E4-G4)/G4</f>
        <v>12</v>
      </c>
    </row>
    <row r="5" spans="2:9" ht="16.5">
      <c r="B5" s="913"/>
      <c r="C5" s="913"/>
      <c r="D5" s="7" t="s">
        <v>62</v>
      </c>
      <c r="E5" s="1">
        <v>10</v>
      </c>
      <c r="F5" s="1">
        <v>16</v>
      </c>
      <c r="G5" s="1">
        <v>67</v>
      </c>
      <c r="H5" s="2">
        <f t="shared" ref="H5:H15" si="0">(E5-F5)/F5</f>
        <v>-0.375</v>
      </c>
      <c r="I5" s="2">
        <f t="shared" ref="I5:I15" si="1">(E5-G5)/G5</f>
        <v>-0.85074626865671643</v>
      </c>
    </row>
    <row r="6" spans="2:9" ht="16.5">
      <c r="B6" s="913"/>
      <c r="C6" s="918"/>
      <c r="D6" s="8" t="s">
        <v>63</v>
      </c>
      <c r="E6" s="1">
        <v>27</v>
      </c>
      <c r="F6" s="1">
        <v>33</v>
      </c>
      <c r="G6" s="19">
        <v>78</v>
      </c>
      <c r="H6" s="34">
        <f t="shared" si="0"/>
        <v>-0.18181818181818182</v>
      </c>
      <c r="I6" s="34">
        <f t="shared" si="1"/>
        <v>-0.65384615384615385</v>
      </c>
    </row>
    <row r="7" spans="2:9" ht="16.5">
      <c r="B7" s="913" t="s">
        <v>51</v>
      </c>
      <c r="C7" s="919" t="s">
        <v>52</v>
      </c>
      <c r="D7" s="7" t="s">
        <v>61</v>
      </c>
      <c r="E7" s="13">
        <v>8.44</v>
      </c>
      <c r="F7" s="13">
        <v>0.879</v>
      </c>
      <c r="G7" s="1">
        <v>0.26</v>
      </c>
      <c r="H7" s="2">
        <f t="shared" si="0"/>
        <v>8.6018202502844137</v>
      </c>
      <c r="I7" s="2">
        <f t="shared" si="1"/>
        <v>31.46153846153846</v>
      </c>
    </row>
    <row r="8" spans="2:9" ht="16.5">
      <c r="B8" s="913"/>
      <c r="C8" s="913"/>
      <c r="D8" s="7" t="s">
        <v>62</v>
      </c>
      <c r="E8" s="1">
        <v>2.2530000000000001</v>
      </c>
      <c r="F8" s="1">
        <v>51.250999999999998</v>
      </c>
      <c r="G8" s="1">
        <v>26.398</v>
      </c>
      <c r="H8" s="2">
        <f t="shared" si="0"/>
        <v>-0.956039882148641</v>
      </c>
      <c r="I8" s="2">
        <f t="shared" si="1"/>
        <v>-0.91465262519887869</v>
      </c>
    </row>
    <row r="9" spans="2:9" ht="16.5">
      <c r="B9" s="913"/>
      <c r="C9" s="918"/>
      <c r="D9" s="8" t="s">
        <v>63</v>
      </c>
      <c r="E9" s="1">
        <v>0.72499999999999998</v>
      </c>
      <c r="F9" s="1">
        <v>0.65800000000000003</v>
      </c>
      <c r="G9" s="19">
        <v>3.5640000000000001</v>
      </c>
      <c r="H9" s="34">
        <f t="shared" si="0"/>
        <v>0.10182370820668685</v>
      </c>
      <c r="I9" s="34">
        <f t="shared" si="1"/>
        <v>-0.7965768799102132</v>
      </c>
    </row>
    <row r="10" spans="2:9" ht="16.5">
      <c r="B10" s="913" t="s">
        <v>55</v>
      </c>
      <c r="C10" s="919" t="s">
        <v>52</v>
      </c>
      <c r="D10" s="7" t="s">
        <v>61</v>
      </c>
      <c r="E10" s="13">
        <v>8.9593022439999999</v>
      </c>
      <c r="F10" s="13">
        <v>0.95829899699999999</v>
      </c>
      <c r="G10" s="1">
        <v>0.26387509999999997</v>
      </c>
      <c r="H10" s="2">
        <f t="shared" si="0"/>
        <v>8.3491720976934296</v>
      </c>
      <c r="I10" s="2">
        <f t="shared" si="1"/>
        <v>32.952814206418118</v>
      </c>
    </row>
    <row r="11" spans="2:9" ht="16.5">
      <c r="B11" s="913"/>
      <c r="C11" s="913"/>
      <c r="D11" s="7" t="s">
        <v>62</v>
      </c>
      <c r="E11" s="1">
        <v>2.3165470670000001</v>
      </c>
      <c r="F11" s="1">
        <v>51.297467400000002</v>
      </c>
      <c r="G11" s="1">
        <v>26.485592967999999</v>
      </c>
      <c r="H11" s="2">
        <f t="shared" si="0"/>
        <v>-0.95484090766243168</v>
      </c>
      <c r="I11" s="2">
        <f t="shared" si="1"/>
        <v>-0.91253557850115485</v>
      </c>
    </row>
    <row r="12" spans="2:9" ht="17.25" thickBot="1">
      <c r="B12" s="913"/>
      <c r="C12" s="920"/>
      <c r="D12" s="10" t="s">
        <v>63</v>
      </c>
      <c r="E12" s="1">
        <v>0.736991179</v>
      </c>
      <c r="F12" s="1">
        <v>0.67063821899999998</v>
      </c>
      <c r="G12" s="1">
        <v>3.5832255399999999</v>
      </c>
      <c r="H12" s="35">
        <f t="shared" si="0"/>
        <v>9.8940021788409313E-2</v>
      </c>
      <c r="I12" s="35">
        <f t="shared" si="1"/>
        <v>-0.79432185588853554</v>
      </c>
    </row>
    <row r="13" spans="2:9" ht="21.75" customHeight="1" thickTop="1">
      <c r="B13" s="913" t="s">
        <v>43</v>
      </c>
      <c r="C13" s="11"/>
      <c r="D13" s="11" t="s">
        <v>56</v>
      </c>
      <c r="E13" s="3">
        <v>89</v>
      </c>
      <c r="F13" s="3">
        <v>67</v>
      </c>
      <c r="G13" s="3">
        <v>149</v>
      </c>
      <c r="H13" s="2">
        <f t="shared" si="0"/>
        <v>0.32835820895522388</v>
      </c>
      <c r="I13" s="2">
        <f t="shared" si="1"/>
        <v>-0.40268456375838924</v>
      </c>
    </row>
    <row r="14" spans="2:9" ht="18" customHeight="1">
      <c r="B14" s="913"/>
      <c r="C14" s="11"/>
      <c r="D14" s="11" t="s">
        <v>71</v>
      </c>
      <c r="E14" s="4">
        <v>11.417999999999999</v>
      </c>
      <c r="F14" s="4">
        <v>52.787999999999997</v>
      </c>
      <c r="G14" s="4">
        <v>30.222000000000001</v>
      </c>
      <c r="H14" s="2">
        <f t="shared" si="0"/>
        <v>-0.78370084110025007</v>
      </c>
      <c r="I14" s="2">
        <f t="shared" si="1"/>
        <v>-0.62219575143934891</v>
      </c>
    </row>
    <row r="15" spans="2:9" ht="21.75" customHeight="1">
      <c r="B15" s="913"/>
      <c r="C15" s="11"/>
      <c r="D15" s="11" t="s">
        <v>55</v>
      </c>
      <c r="E15" s="4">
        <v>12.01284049</v>
      </c>
      <c r="F15" s="4">
        <v>52.926404615999999</v>
      </c>
      <c r="G15" s="4">
        <v>30.332693608</v>
      </c>
      <c r="H15" s="2">
        <f t="shared" si="0"/>
        <v>-0.77302745997659472</v>
      </c>
      <c r="I15" s="2">
        <f t="shared" si="1"/>
        <v>-0.60396393919886782</v>
      </c>
    </row>
    <row r="18" spans="2:8" ht="18.75">
      <c r="B18" s="15" t="s">
        <v>0</v>
      </c>
      <c r="C18" s="15" t="s">
        <v>4</v>
      </c>
      <c r="D18" s="33" t="s">
        <v>47</v>
      </c>
      <c r="E18" s="33"/>
      <c r="F18" s="33"/>
      <c r="G18" s="16" t="s">
        <v>68</v>
      </c>
      <c r="H18" s="33"/>
    </row>
    <row r="19" spans="2:8" ht="18.75">
      <c r="B19" s="17"/>
      <c r="C19" s="17"/>
      <c r="D19" s="17" t="s">
        <v>44</v>
      </c>
      <c r="E19" s="17" t="s">
        <v>45</v>
      </c>
      <c r="F19" s="17" t="s">
        <v>46</v>
      </c>
      <c r="G19" s="17" t="s">
        <v>48</v>
      </c>
      <c r="H19" s="17" t="s">
        <v>102</v>
      </c>
    </row>
    <row r="20" spans="2:8" ht="16.5">
      <c r="B20" s="908" t="s">
        <v>56</v>
      </c>
      <c r="C20" s="7" t="s">
        <v>8</v>
      </c>
      <c r="D20" s="1">
        <v>3</v>
      </c>
      <c r="E20" s="1"/>
      <c r="F20" s="1">
        <v>3</v>
      </c>
      <c r="G20" s="2" t="e">
        <f>(D20-E20)/E20</f>
        <v>#DIV/0!</v>
      </c>
      <c r="H20" s="2">
        <f>(D20-F20)/F20</f>
        <v>0</v>
      </c>
    </row>
    <row r="21" spans="2:8" ht="16.5">
      <c r="B21" s="908"/>
      <c r="C21" s="7" t="s">
        <v>9</v>
      </c>
      <c r="D21" s="1">
        <v>1</v>
      </c>
      <c r="E21" s="1">
        <v>3</v>
      </c>
      <c r="F21" s="1">
        <v>2</v>
      </c>
      <c r="G21" s="2">
        <f t="shared" ref="G21:G43" si="2">(D21-E21)/E21</f>
        <v>-0.66666666666666663</v>
      </c>
      <c r="H21" s="2">
        <f t="shared" ref="H21:H43" si="3">(D21-F21)/F21</f>
        <v>-0.5</v>
      </c>
    </row>
    <row r="22" spans="2:8" ht="16.5">
      <c r="B22" s="908"/>
      <c r="C22" s="7" t="s">
        <v>16</v>
      </c>
      <c r="D22" s="1"/>
      <c r="E22" s="1"/>
      <c r="F22" s="1">
        <v>2</v>
      </c>
      <c r="G22" s="2" t="e">
        <f t="shared" si="2"/>
        <v>#DIV/0!</v>
      </c>
      <c r="H22" s="2">
        <f t="shared" si="3"/>
        <v>-1</v>
      </c>
    </row>
    <row r="23" spans="2:8" ht="18" customHeight="1">
      <c r="B23" s="908"/>
      <c r="C23" s="7" t="s">
        <v>58</v>
      </c>
      <c r="D23" s="1">
        <v>1</v>
      </c>
      <c r="E23" s="1"/>
      <c r="F23" s="1">
        <v>2</v>
      </c>
      <c r="G23" s="2" t="e">
        <f t="shared" si="2"/>
        <v>#DIV/0!</v>
      </c>
      <c r="H23" s="2">
        <f t="shared" si="3"/>
        <v>-0.5</v>
      </c>
    </row>
    <row r="24" spans="2:8" ht="16.5">
      <c r="B24" s="908"/>
      <c r="C24" s="7" t="s">
        <v>39</v>
      </c>
      <c r="D24" s="1">
        <v>50</v>
      </c>
      <c r="E24" s="1">
        <v>15</v>
      </c>
      <c r="F24" s="1"/>
      <c r="G24" s="2">
        <f t="shared" si="2"/>
        <v>2.3333333333333335</v>
      </c>
      <c r="H24" s="2" t="e">
        <f t="shared" si="3"/>
        <v>#DIV/0!</v>
      </c>
    </row>
    <row r="25" spans="2:8" ht="16.5">
      <c r="B25" s="908"/>
      <c r="C25" s="7" t="s">
        <v>42</v>
      </c>
      <c r="D25" s="1">
        <v>27</v>
      </c>
      <c r="E25" s="1">
        <v>33</v>
      </c>
      <c r="F25" s="1">
        <v>78</v>
      </c>
      <c r="G25" s="2">
        <f t="shared" si="2"/>
        <v>-0.18181818181818182</v>
      </c>
      <c r="H25" s="2">
        <f t="shared" si="3"/>
        <v>-0.65384615384615385</v>
      </c>
    </row>
    <row r="26" spans="2:8" ht="17.25" thickBot="1">
      <c r="B26" s="908"/>
      <c r="C26" s="10" t="s">
        <v>59</v>
      </c>
      <c r="D26" s="22">
        <v>7</v>
      </c>
      <c r="E26" s="22">
        <v>16</v>
      </c>
      <c r="F26" s="22">
        <v>62</v>
      </c>
      <c r="G26" s="35">
        <f t="shared" si="2"/>
        <v>-0.5625</v>
      </c>
      <c r="H26" s="35">
        <f t="shared" si="3"/>
        <v>-0.88709677419354838</v>
      </c>
    </row>
    <row r="27" spans="2:8" ht="17.25" thickTop="1">
      <c r="B27" s="30" t="s">
        <v>43</v>
      </c>
      <c r="C27" s="30" t="s">
        <v>96</v>
      </c>
      <c r="D27" s="19">
        <v>89</v>
      </c>
      <c r="E27" s="19">
        <v>67</v>
      </c>
      <c r="F27" s="36">
        <v>149</v>
      </c>
      <c r="G27" s="37">
        <f t="shared" si="2"/>
        <v>0.32835820895522388</v>
      </c>
      <c r="H27" s="37">
        <f t="shared" si="3"/>
        <v>-0.40268456375838924</v>
      </c>
    </row>
    <row r="28" spans="2:8" ht="29.25" customHeight="1">
      <c r="B28" s="908" t="s">
        <v>110</v>
      </c>
      <c r="C28" s="7" t="s">
        <v>8</v>
      </c>
      <c r="D28" s="58">
        <v>1.3167</v>
      </c>
      <c r="E28" s="58"/>
      <c r="F28" s="58">
        <v>2.568256828</v>
      </c>
      <c r="G28" s="2" t="e">
        <f t="shared" si="2"/>
        <v>#DIV/0!</v>
      </c>
      <c r="H28" s="2">
        <f t="shared" si="3"/>
        <v>-0.48731762896728487</v>
      </c>
    </row>
    <row r="29" spans="2:8" ht="16.5">
      <c r="B29" s="908"/>
      <c r="C29" s="7" t="s">
        <v>9</v>
      </c>
      <c r="D29" s="58">
        <v>2.6750175000000001E-2</v>
      </c>
      <c r="E29" s="58">
        <v>0.21015282199999999</v>
      </c>
      <c r="F29" s="58">
        <v>0.15887499999999999</v>
      </c>
      <c r="G29" s="2">
        <f t="shared" si="2"/>
        <v>-0.87271084563404044</v>
      </c>
      <c r="H29" s="2">
        <f t="shared" si="3"/>
        <v>-0.83162753737214801</v>
      </c>
    </row>
    <row r="30" spans="2:8" ht="16.5">
      <c r="B30" s="908"/>
      <c r="C30" s="7" t="s">
        <v>16</v>
      </c>
      <c r="D30" s="58"/>
      <c r="E30" s="58"/>
      <c r="F30" s="58">
        <v>6.0000100000000001E-2</v>
      </c>
      <c r="G30" s="2" t="e">
        <f t="shared" si="2"/>
        <v>#DIV/0!</v>
      </c>
      <c r="H30" s="2">
        <f t="shared" si="3"/>
        <v>-1</v>
      </c>
    </row>
    <row r="31" spans="2:8" ht="19.5" customHeight="1">
      <c r="B31" s="908"/>
      <c r="C31" s="7" t="s">
        <v>58</v>
      </c>
      <c r="D31" s="58">
        <v>4.0003240000000002E-2</v>
      </c>
      <c r="E31" s="58"/>
      <c r="F31" s="58">
        <v>0.1050001</v>
      </c>
      <c r="G31" s="2" t="e">
        <f t="shared" si="2"/>
        <v>#DIV/0!</v>
      </c>
      <c r="H31" s="2">
        <f t="shared" si="3"/>
        <v>-0.61901712474559534</v>
      </c>
    </row>
    <row r="32" spans="2:8" ht="16.5">
      <c r="B32" s="908"/>
      <c r="C32" s="7" t="s">
        <v>39</v>
      </c>
      <c r="D32" s="58">
        <v>8.8925488290000008</v>
      </c>
      <c r="E32" s="58">
        <v>0.74814617500000002</v>
      </c>
      <c r="F32" s="58"/>
      <c r="G32" s="2">
        <f t="shared" si="2"/>
        <v>10.886111466118235</v>
      </c>
      <c r="H32" s="2" t="e">
        <f t="shared" si="3"/>
        <v>#DIV/0!</v>
      </c>
    </row>
    <row r="33" spans="2:8" ht="16.5">
      <c r="B33" s="908"/>
      <c r="C33" s="7" t="s">
        <v>42</v>
      </c>
      <c r="D33" s="58">
        <v>0.736991179</v>
      </c>
      <c r="E33" s="58">
        <v>0.67063821899999998</v>
      </c>
      <c r="F33" s="58">
        <v>3.5832255399999999</v>
      </c>
      <c r="G33" s="2">
        <f t="shared" si="2"/>
        <v>9.8940021788409313E-2</v>
      </c>
      <c r="H33" s="2">
        <f t="shared" si="3"/>
        <v>-0.79432185588853554</v>
      </c>
    </row>
    <row r="34" spans="2:8" ht="17.25" thickBot="1">
      <c r="B34" s="908"/>
      <c r="C34" s="10" t="s">
        <v>59</v>
      </c>
      <c r="D34" s="59">
        <v>0.99984706700000003</v>
      </c>
      <c r="E34" s="59">
        <v>51.297467400000002</v>
      </c>
      <c r="F34" s="59">
        <v>23.85733604</v>
      </c>
      <c r="G34" s="35">
        <f t="shared" si="2"/>
        <v>-0.98050884151446438</v>
      </c>
      <c r="H34" s="35">
        <f t="shared" si="3"/>
        <v>-0.95809058206148312</v>
      </c>
    </row>
    <row r="35" spans="2:8" ht="17.25" thickTop="1">
      <c r="B35" s="30" t="s">
        <v>43</v>
      </c>
      <c r="C35" s="30" t="s">
        <v>110</v>
      </c>
      <c r="D35" s="19">
        <v>12.01284049</v>
      </c>
      <c r="E35" s="19">
        <v>52.926404615999999</v>
      </c>
      <c r="F35" s="19">
        <v>30.332693608</v>
      </c>
      <c r="G35" s="34">
        <f t="shared" si="2"/>
        <v>-0.77302745997659472</v>
      </c>
      <c r="H35" s="34">
        <f t="shared" si="3"/>
        <v>-0.60396393919886782</v>
      </c>
    </row>
    <row r="36" spans="2:8" ht="25.5" customHeight="1">
      <c r="B36" s="908" t="s">
        <v>51</v>
      </c>
      <c r="C36" s="7" t="s">
        <v>8</v>
      </c>
      <c r="D36" s="58">
        <v>1.254</v>
      </c>
      <c r="E36" s="58"/>
      <c r="F36" s="58">
        <v>2.5680000000000001</v>
      </c>
      <c r="G36" s="2" t="e">
        <f t="shared" si="2"/>
        <v>#DIV/0!</v>
      </c>
      <c r="H36" s="2">
        <f t="shared" si="3"/>
        <v>-0.51168224299065423</v>
      </c>
    </row>
    <row r="37" spans="2:8" ht="16.5">
      <c r="B37" s="908"/>
      <c r="C37" s="7" t="s">
        <v>9</v>
      </c>
      <c r="D37" s="58">
        <v>2.5000000000000001E-2</v>
      </c>
      <c r="E37" s="58">
        <v>0.192</v>
      </c>
      <c r="F37" s="58">
        <v>0.155</v>
      </c>
      <c r="G37" s="2">
        <f t="shared" si="2"/>
        <v>-0.86979166666666674</v>
      </c>
      <c r="H37" s="2">
        <f t="shared" si="3"/>
        <v>-0.83870967741935487</v>
      </c>
    </row>
    <row r="38" spans="2:8" ht="16.5">
      <c r="B38" s="908"/>
      <c r="C38" s="7" t="s">
        <v>16</v>
      </c>
      <c r="D38" s="58"/>
      <c r="E38" s="58"/>
      <c r="F38" s="58">
        <v>0.06</v>
      </c>
      <c r="G38" s="2" t="e">
        <f t="shared" si="2"/>
        <v>#DIV/0!</v>
      </c>
      <c r="H38" s="2">
        <f t="shared" si="3"/>
        <v>-1</v>
      </c>
    </row>
    <row r="39" spans="2:8" ht="18" customHeight="1">
      <c r="B39" s="908"/>
      <c r="C39" s="7" t="s">
        <v>58</v>
      </c>
      <c r="D39" s="58">
        <v>0.04</v>
      </c>
      <c r="E39" s="58"/>
      <c r="F39" s="58">
        <v>0.105</v>
      </c>
      <c r="G39" s="2" t="e">
        <f t="shared" si="2"/>
        <v>#DIV/0!</v>
      </c>
      <c r="H39" s="2">
        <f t="shared" si="3"/>
        <v>-0.61904761904761907</v>
      </c>
    </row>
    <row r="40" spans="2:8" ht="16.5">
      <c r="B40" s="908"/>
      <c r="C40" s="7" t="s">
        <v>39</v>
      </c>
      <c r="D40" s="58">
        <v>8.375</v>
      </c>
      <c r="E40" s="58">
        <v>0.68700000000000006</v>
      </c>
      <c r="F40" s="58"/>
      <c r="G40" s="2">
        <f t="shared" si="2"/>
        <v>11.190684133915573</v>
      </c>
      <c r="H40" s="2" t="e">
        <f t="shared" si="3"/>
        <v>#DIV/0!</v>
      </c>
    </row>
    <row r="41" spans="2:8" ht="16.5">
      <c r="B41" s="908"/>
      <c r="C41" s="7" t="s">
        <v>42</v>
      </c>
      <c r="D41" s="58">
        <v>0.72499999999999998</v>
      </c>
      <c r="E41" s="58">
        <v>0.65800000000000003</v>
      </c>
      <c r="F41" s="58">
        <v>3.5640000000000001</v>
      </c>
      <c r="G41" s="2">
        <f t="shared" si="2"/>
        <v>0.10182370820668685</v>
      </c>
      <c r="H41" s="2">
        <f t="shared" si="3"/>
        <v>-0.7965768799102132</v>
      </c>
    </row>
    <row r="42" spans="2:8" ht="17.25" thickBot="1">
      <c r="B42" s="908"/>
      <c r="C42" s="10" t="s">
        <v>59</v>
      </c>
      <c r="D42" s="59">
        <v>0.999</v>
      </c>
      <c r="E42" s="59">
        <v>51.250999999999998</v>
      </c>
      <c r="F42" s="59">
        <v>23.77</v>
      </c>
      <c r="G42" s="35">
        <f t="shared" si="2"/>
        <v>-0.98050769741078214</v>
      </c>
      <c r="H42" s="35">
        <f t="shared" si="3"/>
        <v>-0.95797223390828778</v>
      </c>
    </row>
    <row r="43" spans="2:8" ht="17.25" thickTop="1">
      <c r="B43" s="30" t="s">
        <v>43</v>
      </c>
      <c r="C43" s="30" t="s">
        <v>95</v>
      </c>
      <c r="D43" s="19">
        <v>11.417999999999999</v>
      </c>
      <c r="E43" s="19">
        <v>52.787999999999997</v>
      </c>
      <c r="F43" s="36">
        <v>30.222000000000001</v>
      </c>
      <c r="G43" s="37">
        <f t="shared" si="2"/>
        <v>-0.78370084110025007</v>
      </c>
      <c r="H43" s="37">
        <f t="shared" si="3"/>
        <v>-0.62219575143934891</v>
      </c>
    </row>
  </sheetData>
  <mergeCells count="10">
    <mergeCell ref="C4:C6"/>
    <mergeCell ref="C7:C9"/>
    <mergeCell ref="C10:C12"/>
    <mergeCell ref="B36:B42"/>
    <mergeCell ref="B20:B26"/>
    <mergeCell ref="B28:B34"/>
    <mergeCell ref="B4:B6"/>
    <mergeCell ref="B7:B9"/>
    <mergeCell ref="B10:B12"/>
    <mergeCell ref="B13:B1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B2:I9"/>
  <sheetViews>
    <sheetView rightToLeft="1" workbookViewId="0">
      <selection activeCell="D8" sqref="D8"/>
    </sheetView>
  </sheetViews>
  <sheetFormatPr defaultRowHeight="15"/>
  <cols>
    <col min="2" max="2" width="20.75" bestFit="1" customWidth="1"/>
    <col min="3" max="3" width="21.375" customWidth="1"/>
    <col min="4" max="4" width="18.125" customWidth="1"/>
    <col min="5" max="5" width="11.75" customWidth="1"/>
    <col min="6" max="6" width="12.375" customWidth="1"/>
    <col min="7" max="7" width="17.125" customWidth="1"/>
    <col min="8" max="8" width="15" customWidth="1"/>
    <col min="9" max="9" width="13.75" customWidth="1"/>
  </cols>
  <sheetData>
    <row r="2" spans="2:9" ht="32.25" customHeight="1">
      <c r="B2" s="15"/>
      <c r="C2" s="15" t="s">
        <v>0</v>
      </c>
      <c r="D2" s="15" t="s">
        <v>60</v>
      </c>
      <c r="E2" s="20" t="s">
        <v>47</v>
      </c>
      <c r="F2" s="20"/>
      <c r="G2" s="20"/>
      <c r="H2" s="21" t="s">
        <v>68</v>
      </c>
      <c r="I2" s="21"/>
    </row>
    <row r="3" spans="2:9" ht="26.25" customHeight="1">
      <c r="B3" s="17"/>
      <c r="C3" s="17"/>
      <c r="D3" s="17"/>
      <c r="E3" s="17" t="s">
        <v>44</v>
      </c>
      <c r="F3" s="17" t="s">
        <v>45</v>
      </c>
      <c r="G3" s="17" t="s">
        <v>46</v>
      </c>
      <c r="H3" s="17" t="s">
        <v>48</v>
      </c>
      <c r="I3" s="17" t="s">
        <v>102</v>
      </c>
    </row>
    <row r="4" spans="2:9" ht="20.25" customHeight="1">
      <c r="B4" s="11" t="s">
        <v>109</v>
      </c>
      <c r="C4" s="38" t="s">
        <v>111</v>
      </c>
      <c r="D4" s="8" t="s">
        <v>76</v>
      </c>
      <c r="E4" s="19">
        <v>497</v>
      </c>
      <c r="F4" s="19">
        <v>379</v>
      </c>
      <c r="G4" s="19">
        <v>719</v>
      </c>
      <c r="H4" s="34">
        <f t="shared" ref="H4:H9" si="0">(E4-F4)/F4</f>
        <v>0.31134564643799473</v>
      </c>
      <c r="I4" s="34">
        <f t="shared" ref="I4:I9" si="1">(E4-G4)/G4</f>
        <v>-0.30876216968011128</v>
      </c>
    </row>
    <row r="5" spans="2:9" ht="20.25" customHeight="1">
      <c r="B5" s="11" t="s">
        <v>51</v>
      </c>
      <c r="C5" s="40" t="s">
        <v>111</v>
      </c>
      <c r="D5" s="8" t="s">
        <v>76</v>
      </c>
      <c r="E5" s="41">
        <v>475.09300000000002</v>
      </c>
      <c r="F5" s="41">
        <v>299.87900000000002</v>
      </c>
      <c r="G5" s="41">
        <v>615.33000000000004</v>
      </c>
      <c r="H5" s="42">
        <f t="shared" si="0"/>
        <v>0.58428232720530615</v>
      </c>
      <c r="I5" s="42">
        <f t="shared" si="1"/>
        <v>-0.22790535159995451</v>
      </c>
    </row>
    <row r="6" spans="2:9" ht="20.25" customHeight="1" thickBot="1">
      <c r="B6" s="11" t="s">
        <v>55</v>
      </c>
      <c r="C6" s="43" t="s">
        <v>111</v>
      </c>
      <c r="D6" s="32" t="s">
        <v>76</v>
      </c>
      <c r="E6" s="44">
        <v>426.134727145</v>
      </c>
      <c r="F6" s="44">
        <v>293.414390911</v>
      </c>
      <c r="G6" s="44">
        <v>610.05733459700002</v>
      </c>
      <c r="H6" s="45">
        <f t="shared" si="0"/>
        <v>0.4523306979658589</v>
      </c>
      <c r="I6" s="45">
        <f t="shared" si="1"/>
        <v>-0.30148413439451249</v>
      </c>
    </row>
    <row r="7" spans="2:9" ht="21.75" customHeight="1" thickTop="1">
      <c r="B7" s="913" t="s">
        <v>43</v>
      </c>
      <c r="C7" s="11"/>
      <c r="D7" s="11" t="s">
        <v>109</v>
      </c>
      <c r="E7" s="4">
        <v>497</v>
      </c>
      <c r="F7" s="4">
        <v>379</v>
      </c>
      <c r="G7" s="4">
        <v>719</v>
      </c>
      <c r="H7" s="2">
        <f t="shared" si="0"/>
        <v>0.31134564643799473</v>
      </c>
      <c r="I7" s="2">
        <f t="shared" si="1"/>
        <v>-0.30876216968011128</v>
      </c>
    </row>
    <row r="8" spans="2:9" ht="18" customHeight="1">
      <c r="B8" s="913"/>
      <c r="C8" s="11"/>
      <c r="D8" s="11" t="s">
        <v>51</v>
      </c>
      <c r="E8" s="4">
        <v>475.09300000000002</v>
      </c>
      <c r="F8" s="4">
        <v>299.87900000000002</v>
      </c>
      <c r="G8" s="4">
        <v>615.33000000000004</v>
      </c>
      <c r="H8" s="2">
        <f t="shared" si="0"/>
        <v>0.58428232720530615</v>
      </c>
      <c r="I8" s="2">
        <f t="shared" si="1"/>
        <v>-0.22790535159995451</v>
      </c>
    </row>
    <row r="9" spans="2:9" ht="21.75" customHeight="1">
      <c r="B9" s="913"/>
      <c r="C9" s="11"/>
      <c r="D9" s="11" t="s">
        <v>55</v>
      </c>
      <c r="E9" s="4">
        <v>426.134727145</v>
      </c>
      <c r="F9" s="4">
        <v>293.414390911</v>
      </c>
      <c r="G9" s="4">
        <v>610.05733459700002</v>
      </c>
      <c r="H9" s="2">
        <f t="shared" si="0"/>
        <v>0.4523306979658589</v>
      </c>
      <c r="I9" s="2">
        <f t="shared" si="1"/>
        <v>-0.30148413439451249</v>
      </c>
    </row>
  </sheetData>
  <mergeCells count="1">
    <mergeCell ref="B7:B9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B2:I12"/>
  <sheetViews>
    <sheetView rightToLeft="1" workbookViewId="0">
      <selection activeCell="E6" sqref="E6"/>
    </sheetView>
  </sheetViews>
  <sheetFormatPr defaultRowHeight="15"/>
  <cols>
    <col min="2" max="2" width="20.75" bestFit="1" customWidth="1"/>
    <col min="3" max="3" width="21.375" customWidth="1"/>
    <col min="4" max="4" width="18.125" customWidth="1"/>
    <col min="5" max="5" width="11.75" customWidth="1"/>
    <col min="6" max="6" width="12.375" customWidth="1"/>
    <col min="7" max="7" width="14.375" customWidth="1"/>
    <col min="8" max="8" width="15" customWidth="1"/>
    <col min="9" max="9" width="13.75" customWidth="1"/>
  </cols>
  <sheetData>
    <row r="2" spans="2:9" ht="32.25" customHeight="1">
      <c r="B2" s="15"/>
      <c r="C2" s="15" t="s">
        <v>0</v>
      </c>
      <c r="D2" s="15" t="s">
        <v>60</v>
      </c>
      <c r="E2" s="20" t="s">
        <v>47</v>
      </c>
      <c r="F2" s="20"/>
      <c r="G2" s="20"/>
      <c r="H2" s="21" t="s">
        <v>68</v>
      </c>
      <c r="I2" s="21"/>
    </row>
    <row r="3" spans="2:9" ht="26.25" customHeight="1">
      <c r="B3" s="17"/>
      <c r="C3" s="17"/>
      <c r="D3" s="17"/>
      <c r="E3" s="17" t="s">
        <v>44</v>
      </c>
      <c r="F3" s="17" t="s">
        <v>45</v>
      </c>
      <c r="G3" s="17" t="s">
        <v>46</v>
      </c>
      <c r="H3" s="17" t="s">
        <v>48</v>
      </c>
      <c r="I3" s="17" t="s">
        <v>102</v>
      </c>
    </row>
    <row r="4" spans="2:9" ht="20.25" customHeight="1">
      <c r="B4" s="913" t="s">
        <v>109</v>
      </c>
      <c r="C4" s="11" t="s">
        <v>90</v>
      </c>
      <c r="D4" s="7" t="s">
        <v>92</v>
      </c>
      <c r="E4" s="1">
        <v>273</v>
      </c>
      <c r="F4" s="1">
        <v>2</v>
      </c>
      <c r="G4" s="1">
        <v>6</v>
      </c>
      <c r="H4" s="2">
        <f>(E4-F4)/F4</f>
        <v>135.5</v>
      </c>
      <c r="I4" s="2">
        <f>(E4-G4)/G4</f>
        <v>44.5</v>
      </c>
    </row>
    <row r="5" spans="2:9" ht="20.25" customHeight="1">
      <c r="B5" s="913"/>
      <c r="C5" s="38" t="s">
        <v>91</v>
      </c>
      <c r="D5" s="7" t="s">
        <v>93</v>
      </c>
      <c r="E5" s="1">
        <v>20</v>
      </c>
      <c r="F5" s="1">
        <v>3</v>
      </c>
      <c r="G5" s="1">
        <v>1</v>
      </c>
      <c r="H5" s="2">
        <f>(E5-F5)/F5</f>
        <v>5.666666666666667</v>
      </c>
      <c r="I5" s="2">
        <f>(E5-G5)/G5</f>
        <v>19</v>
      </c>
    </row>
    <row r="6" spans="2:9" ht="20.25" customHeight="1">
      <c r="B6" s="913" t="s">
        <v>51</v>
      </c>
      <c r="C6" s="11" t="s">
        <v>90</v>
      </c>
      <c r="D6" s="9" t="s">
        <v>92</v>
      </c>
      <c r="E6" s="13">
        <v>1122.231</v>
      </c>
      <c r="F6" s="13">
        <v>0.5</v>
      </c>
      <c r="G6" s="13">
        <v>0.6</v>
      </c>
      <c r="H6" s="46">
        <f t="shared" ref="H6:H12" si="0">(E6-F6)/F6</f>
        <v>2243.462</v>
      </c>
      <c r="I6" s="46">
        <f t="shared" ref="I6:I12" si="1">(E6-G6)/G6</f>
        <v>1869.3850000000002</v>
      </c>
    </row>
    <row r="7" spans="2:9" ht="20.25" customHeight="1">
      <c r="B7" s="913"/>
      <c r="C7" s="38" t="s">
        <v>91</v>
      </c>
      <c r="D7" s="7" t="s">
        <v>93</v>
      </c>
      <c r="E7" s="1">
        <v>3746.5639999999999</v>
      </c>
      <c r="F7" s="1">
        <v>0.11700000000000001</v>
      </c>
      <c r="G7" s="1">
        <v>1</v>
      </c>
      <c r="H7" s="2">
        <f t="shared" si="0"/>
        <v>32020.914529914524</v>
      </c>
      <c r="I7" s="2">
        <f t="shared" si="1"/>
        <v>3745.5639999999999</v>
      </c>
    </row>
    <row r="8" spans="2:9" ht="20.25" customHeight="1">
      <c r="B8" s="913" t="s">
        <v>55</v>
      </c>
      <c r="C8" s="11" t="s">
        <v>90</v>
      </c>
      <c r="D8" s="9" t="s">
        <v>92</v>
      </c>
      <c r="E8" s="13">
        <v>9.9524758940000009</v>
      </c>
      <c r="F8" s="13">
        <v>0.55474999999999997</v>
      </c>
      <c r="G8" s="13">
        <v>0.60277999999999998</v>
      </c>
      <c r="H8" s="46">
        <f t="shared" si="0"/>
        <v>16.940470291122129</v>
      </c>
      <c r="I8" s="46">
        <f t="shared" si="1"/>
        <v>15.510959046418265</v>
      </c>
    </row>
    <row r="9" spans="2:9" ht="20.25" customHeight="1" thickBot="1">
      <c r="B9" s="913"/>
      <c r="C9" s="39" t="s">
        <v>91</v>
      </c>
      <c r="D9" s="10" t="s">
        <v>93</v>
      </c>
      <c r="E9" s="22">
        <v>62.793755676000004</v>
      </c>
      <c r="F9" s="22">
        <v>0.86549882</v>
      </c>
      <c r="G9" s="22">
        <v>2.8653999999999999E-2</v>
      </c>
      <c r="H9" s="35">
        <f t="shared" si="0"/>
        <v>71.552098541278198</v>
      </c>
      <c r="I9" s="35">
        <f t="shared" si="1"/>
        <v>2190.448163467579</v>
      </c>
    </row>
    <row r="10" spans="2:9" ht="21.75" customHeight="1" thickTop="1">
      <c r="B10" s="913" t="s">
        <v>43</v>
      </c>
      <c r="C10" s="11"/>
      <c r="D10" s="11" t="s">
        <v>109</v>
      </c>
      <c r="E10" s="4">
        <v>293</v>
      </c>
      <c r="F10" s="4">
        <v>5</v>
      </c>
      <c r="G10" s="4">
        <v>7</v>
      </c>
      <c r="H10" s="2">
        <f t="shared" si="0"/>
        <v>57.6</v>
      </c>
      <c r="I10" s="2">
        <f t="shared" si="1"/>
        <v>40.857142857142854</v>
      </c>
    </row>
    <row r="11" spans="2:9" ht="18" customHeight="1">
      <c r="B11" s="913"/>
      <c r="C11" s="11"/>
      <c r="D11" s="11" t="s">
        <v>51</v>
      </c>
      <c r="E11" s="4">
        <v>4868.7950000000001</v>
      </c>
      <c r="F11" s="4">
        <v>0.61699999999999999</v>
      </c>
      <c r="G11" s="4">
        <v>1.6</v>
      </c>
      <c r="H11" s="2">
        <f t="shared" si="0"/>
        <v>7890.0777957860619</v>
      </c>
      <c r="I11" s="2">
        <f t="shared" si="1"/>
        <v>3041.9968749999998</v>
      </c>
    </row>
    <row r="12" spans="2:9" ht="21.75" customHeight="1">
      <c r="B12" s="913"/>
      <c r="C12" s="11"/>
      <c r="D12" s="11" t="s">
        <v>55</v>
      </c>
      <c r="E12" s="4">
        <v>72.746231570000006</v>
      </c>
      <c r="F12" s="4">
        <v>1.4202488200000001</v>
      </c>
      <c r="G12" s="4">
        <v>0.63143400000000005</v>
      </c>
      <c r="H12" s="2">
        <f t="shared" si="0"/>
        <v>50.220765365606859</v>
      </c>
      <c r="I12" s="2">
        <f t="shared" si="1"/>
        <v>114.20797354909618</v>
      </c>
    </row>
  </sheetData>
  <mergeCells count="4">
    <mergeCell ref="B10:B12"/>
    <mergeCell ref="B4:B5"/>
    <mergeCell ref="B6:B7"/>
    <mergeCell ref="B8:B9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B2:I15"/>
  <sheetViews>
    <sheetView rightToLeft="1" workbookViewId="0">
      <selection activeCell="E5" sqref="E5"/>
    </sheetView>
  </sheetViews>
  <sheetFormatPr defaultRowHeight="15"/>
  <cols>
    <col min="2" max="2" width="20.75" bestFit="1" customWidth="1"/>
    <col min="3" max="3" width="21.375" customWidth="1"/>
    <col min="4" max="4" width="21.75" customWidth="1"/>
    <col min="5" max="5" width="11.75" customWidth="1"/>
    <col min="6" max="6" width="12.375" customWidth="1"/>
    <col min="7" max="7" width="14.375" customWidth="1"/>
    <col min="8" max="8" width="15" customWidth="1"/>
    <col min="9" max="9" width="13.75" customWidth="1"/>
  </cols>
  <sheetData>
    <row r="2" spans="2:9" ht="32.25" customHeight="1">
      <c r="B2" s="15"/>
      <c r="C2" s="15" t="s">
        <v>0</v>
      </c>
      <c r="D2" s="15" t="s">
        <v>60</v>
      </c>
      <c r="E2" s="20" t="s">
        <v>47</v>
      </c>
      <c r="F2" s="20"/>
      <c r="G2" s="20"/>
      <c r="H2" s="21" t="s">
        <v>68</v>
      </c>
      <c r="I2" s="21"/>
    </row>
    <row r="3" spans="2:9" ht="26.25" customHeight="1">
      <c r="B3" s="17"/>
      <c r="C3" s="17"/>
      <c r="D3" s="17"/>
      <c r="E3" s="17" t="s">
        <v>44</v>
      </c>
      <c r="F3" s="17" t="s">
        <v>45</v>
      </c>
      <c r="G3" s="17" t="s">
        <v>46</v>
      </c>
      <c r="H3" s="17" t="s">
        <v>48</v>
      </c>
      <c r="I3" s="17" t="s">
        <v>102</v>
      </c>
    </row>
    <row r="4" spans="2:9" ht="20.25" customHeight="1">
      <c r="B4" s="913" t="s">
        <v>109</v>
      </c>
      <c r="C4" s="913" t="s">
        <v>91</v>
      </c>
      <c r="D4" s="7" t="s">
        <v>97</v>
      </c>
      <c r="E4" s="1">
        <v>5</v>
      </c>
      <c r="F4" s="1">
        <v>2</v>
      </c>
      <c r="G4" s="1">
        <v>6</v>
      </c>
      <c r="H4" s="2">
        <f>(E4-F4)/F4</f>
        <v>1.5</v>
      </c>
      <c r="I4" s="2">
        <f>(E4-G4)/G4</f>
        <v>-0.16666666666666666</v>
      </c>
    </row>
    <row r="5" spans="2:9" ht="20.25" customHeight="1">
      <c r="B5" s="913"/>
      <c r="C5" s="913"/>
      <c r="D5" s="7" t="s">
        <v>98</v>
      </c>
      <c r="E5" s="1">
        <v>19</v>
      </c>
      <c r="F5" s="1">
        <v>41</v>
      </c>
      <c r="G5" s="1">
        <v>62</v>
      </c>
      <c r="H5" s="2"/>
      <c r="I5" s="2"/>
    </row>
    <row r="6" spans="2:9" ht="20.25" customHeight="1">
      <c r="B6" s="913"/>
      <c r="C6" s="918"/>
      <c r="D6" s="7" t="s">
        <v>99</v>
      </c>
      <c r="E6" s="1">
        <v>2</v>
      </c>
      <c r="F6" s="1"/>
      <c r="G6" s="1"/>
      <c r="H6" s="2" t="e">
        <f>(E6-F6)/F6</f>
        <v>#DIV/0!</v>
      </c>
      <c r="I6" s="2" t="e">
        <f>(E6-G6)/G6</f>
        <v>#DIV/0!</v>
      </c>
    </row>
    <row r="7" spans="2:9" ht="20.25" customHeight="1">
      <c r="B7" s="913" t="s">
        <v>51</v>
      </c>
      <c r="C7" s="919" t="s">
        <v>91</v>
      </c>
      <c r="D7" s="9" t="s">
        <v>97</v>
      </c>
      <c r="E7" s="13">
        <v>50.06</v>
      </c>
      <c r="F7" s="13">
        <v>54.15</v>
      </c>
      <c r="G7" s="13">
        <v>20.239999999999998</v>
      </c>
      <c r="H7" s="46">
        <f t="shared" ref="H7:H15" si="0">(E7-F7)/F7</f>
        <v>-7.553093259464444E-2</v>
      </c>
      <c r="I7" s="46">
        <f t="shared" ref="I7:I15" si="1">(E7-G7)/G7</f>
        <v>1.4733201581027671</v>
      </c>
    </row>
    <row r="8" spans="2:9" ht="20.25" customHeight="1">
      <c r="B8" s="913"/>
      <c r="C8" s="913"/>
      <c r="D8" s="7" t="s">
        <v>98</v>
      </c>
      <c r="E8" s="1">
        <v>0.91</v>
      </c>
      <c r="F8" s="1">
        <v>2.258</v>
      </c>
      <c r="G8" s="1">
        <v>2.1059999999999999</v>
      </c>
      <c r="H8" s="2"/>
      <c r="I8" s="2"/>
    </row>
    <row r="9" spans="2:9" ht="20.25" customHeight="1">
      <c r="B9" s="913"/>
      <c r="C9" s="918"/>
      <c r="D9" s="7" t="s">
        <v>99</v>
      </c>
      <c r="E9" s="1">
        <v>0.12</v>
      </c>
      <c r="F9" s="1"/>
      <c r="G9" s="1"/>
      <c r="H9" s="2" t="e">
        <f t="shared" si="0"/>
        <v>#DIV/0!</v>
      </c>
      <c r="I9" s="2" t="e">
        <f t="shared" si="1"/>
        <v>#DIV/0!</v>
      </c>
    </row>
    <row r="10" spans="2:9" ht="20.25" customHeight="1">
      <c r="B10" s="913" t="s">
        <v>55</v>
      </c>
      <c r="C10" s="919" t="s">
        <v>91</v>
      </c>
      <c r="D10" s="9" t="s">
        <v>97</v>
      </c>
      <c r="E10" s="13">
        <v>25.190082</v>
      </c>
      <c r="F10" s="13">
        <v>46.7573279</v>
      </c>
      <c r="G10" s="13">
        <v>9.1366893400000002</v>
      </c>
      <c r="H10" s="46">
        <f t="shared" si="0"/>
        <v>-0.46125916233121611</v>
      </c>
      <c r="I10" s="46">
        <f t="shared" si="1"/>
        <v>1.7570251173714526</v>
      </c>
    </row>
    <row r="11" spans="2:9" ht="20.25" customHeight="1">
      <c r="B11" s="913"/>
      <c r="C11" s="913"/>
      <c r="D11" s="7" t="s">
        <v>98</v>
      </c>
      <c r="E11" s="1">
        <v>5.8876324000000002</v>
      </c>
      <c r="F11" s="1">
        <v>14.340960000000001</v>
      </c>
      <c r="G11" s="1">
        <v>15.113602</v>
      </c>
      <c r="H11" s="2"/>
      <c r="I11" s="2"/>
    </row>
    <row r="12" spans="2:9" ht="20.25" customHeight="1" thickBot="1">
      <c r="B12" s="913"/>
      <c r="C12" s="920"/>
      <c r="D12" s="10" t="s">
        <v>99</v>
      </c>
      <c r="E12" s="22">
        <v>4.4788800000000002</v>
      </c>
      <c r="F12" s="22"/>
      <c r="G12" s="22"/>
      <c r="H12" s="35" t="e">
        <f t="shared" si="0"/>
        <v>#DIV/0!</v>
      </c>
      <c r="I12" s="35" t="e">
        <f t="shared" si="1"/>
        <v>#DIV/0!</v>
      </c>
    </row>
    <row r="13" spans="2:9" ht="21.75" customHeight="1" thickTop="1">
      <c r="B13" s="913" t="s">
        <v>43</v>
      </c>
      <c r="C13" s="11"/>
      <c r="D13" s="11" t="s">
        <v>109</v>
      </c>
      <c r="E13" s="4">
        <v>26</v>
      </c>
      <c r="F13" s="4">
        <v>43</v>
      </c>
      <c r="G13" s="4">
        <v>68</v>
      </c>
      <c r="H13" s="2">
        <f t="shared" si="0"/>
        <v>-0.39534883720930231</v>
      </c>
      <c r="I13" s="2">
        <f t="shared" si="1"/>
        <v>-0.61764705882352944</v>
      </c>
    </row>
    <row r="14" spans="2:9" ht="18" customHeight="1">
      <c r="B14" s="913"/>
      <c r="C14" s="11"/>
      <c r="D14" s="11" t="s">
        <v>51</v>
      </c>
      <c r="E14" s="4">
        <v>51.09</v>
      </c>
      <c r="F14" s="4">
        <v>56.408000000000001</v>
      </c>
      <c r="G14" s="4">
        <v>22.346</v>
      </c>
      <c r="H14" s="2">
        <f t="shared" si="0"/>
        <v>-9.4277407459934723E-2</v>
      </c>
      <c r="I14" s="2">
        <f t="shared" si="1"/>
        <v>1.2863152242011995</v>
      </c>
    </row>
    <row r="15" spans="2:9" ht="21.75" customHeight="1">
      <c r="B15" s="913"/>
      <c r="C15" s="11"/>
      <c r="D15" s="11" t="s">
        <v>55</v>
      </c>
      <c r="E15" s="4">
        <v>35.556594400000002</v>
      </c>
      <c r="F15" s="4">
        <v>61.098287900000003</v>
      </c>
      <c r="G15" s="4">
        <v>24.25029134</v>
      </c>
      <c r="H15" s="2">
        <f t="shared" si="0"/>
        <v>-0.4180427042702779</v>
      </c>
      <c r="I15" s="2">
        <f t="shared" si="1"/>
        <v>0.46623370010201293</v>
      </c>
    </row>
  </sheetData>
  <mergeCells count="7">
    <mergeCell ref="B4:B6"/>
    <mergeCell ref="B7:B9"/>
    <mergeCell ref="B10:B12"/>
    <mergeCell ref="B13:B15"/>
    <mergeCell ref="C4:C6"/>
    <mergeCell ref="C7:C9"/>
    <mergeCell ref="C10:C12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5" tint="0.59999389629810485"/>
  </sheetPr>
  <dimension ref="A1:H727"/>
  <sheetViews>
    <sheetView rightToLeft="1" zoomScaleNormal="100" workbookViewId="0">
      <selection activeCell="J21" sqref="J21"/>
    </sheetView>
  </sheetViews>
  <sheetFormatPr defaultRowHeight="15"/>
  <cols>
    <col min="1" max="1" width="10.375" style="128" bestFit="1" customWidth="1"/>
    <col min="2" max="2" width="15.875" style="129" bestFit="1" customWidth="1"/>
    <col min="3" max="4" width="9.125" style="128"/>
    <col min="5" max="5" width="12.625" style="128" customWidth="1"/>
    <col min="6" max="7" width="9.125" style="85"/>
    <col min="8" max="8" width="13.25" style="85" customWidth="1"/>
    <col min="10" max="10" width="10.75" bestFit="1" customWidth="1"/>
  </cols>
  <sheetData>
    <row r="1" spans="1:8">
      <c r="A1" s="164" t="s">
        <v>334</v>
      </c>
      <c r="B1" s="165" t="s">
        <v>335</v>
      </c>
      <c r="C1" s="164" t="s">
        <v>122</v>
      </c>
      <c r="D1" s="164" t="s">
        <v>336</v>
      </c>
      <c r="E1" s="164" t="s">
        <v>337</v>
      </c>
    </row>
    <row r="2" spans="1:8">
      <c r="A2" s="166" t="s">
        <v>152</v>
      </c>
      <c r="B2" s="167">
        <v>42445</v>
      </c>
      <c r="C2" s="166">
        <v>80219.399999999994</v>
      </c>
      <c r="D2" s="166">
        <v>791.18</v>
      </c>
      <c r="E2" s="166">
        <v>171.37</v>
      </c>
      <c r="F2" s="164" t="s">
        <v>122</v>
      </c>
      <c r="G2" s="164" t="s">
        <v>336</v>
      </c>
      <c r="H2" s="164" t="s">
        <v>337</v>
      </c>
    </row>
    <row r="3" spans="1:8">
      <c r="A3" s="166" t="s">
        <v>172</v>
      </c>
      <c r="B3" s="167">
        <v>42455</v>
      </c>
      <c r="C3" s="166">
        <v>81200.3</v>
      </c>
      <c r="D3" s="166">
        <v>809.39666666666699</v>
      </c>
      <c r="E3" s="166">
        <v>171.92454545454501</v>
      </c>
      <c r="F3" s="168">
        <v>0.29125069571439943</v>
      </c>
      <c r="G3" s="168">
        <v>-0.1708275708992808</v>
      </c>
      <c r="H3" s="168">
        <v>-0.10910692582368631</v>
      </c>
    </row>
    <row r="4" spans="1:8">
      <c r="A4" s="166" t="s">
        <v>173</v>
      </c>
      <c r="B4" s="167">
        <v>42456</v>
      </c>
      <c r="C4" s="166">
        <v>81261</v>
      </c>
      <c r="D4" s="166">
        <v>811.21833333333302</v>
      </c>
      <c r="E4" s="166">
        <v>171.98</v>
      </c>
      <c r="F4" s="168">
        <v>0.27717660372020658</v>
      </c>
      <c r="G4" s="168">
        <v>-0.16524663015732255</v>
      </c>
      <c r="H4" s="168">
        <v>-0.1094771453352148</v>
      </c>
    </row>
    <row r="5" spans="1:8">
      <c r="A5" s="166" t="s">
        <v>174</v>
      </c>
      <c r="B5" s="167">
        <v>42457</v>
      </c>
      <c r="C5" s="166">
        <v>80935.7</v>
      </c>
      <c r="D5" s="166">
        <v>813.04</v>
      </c>
      <c r="E5" s="166">
        <v>171.5</v>
      </c>
      <c r="F5" s="168">
        <v>0.24325382988299515</v>
      </c>
      <c r="G5" s="168">
        <v>-0.16212366982082904</v>
      </c>
      <c r="H5" s="168">
        <v>-0.11218098048351188</v>
      </c>
    </row>
    <row r="6" spans="1:8">
      <c r="A6" s="166" t="s">
        <v>175</v>
      </c>
      <c r="B6" s="167">
        <v>42458</v>
      </c>
      <c r="C6" s="166">
        <v>80561.3</v>
      </c>
      <c r="D6" s="166">
        <v>814.83</v>
      </c>
      <c r="E6" s="166">
        <v>171.67</v>
      </c>
      <c r="F6" s="168">
        <v>0.23607481998493296</v>
      </c>
      <c r="G6" s="168">
        <v>-0.15902405796203978</v>
      </c>
      <c r="H6" s="168">
        <v>-0.11203641442093799</v>
      </c>
    </row>
    <row r="7" spans="1:8">
      <c r="A7" s="166" t="s">
        <v>176</v>
      </c>
      <c r="B7" s="167">
        <v>42459</v>
      </c>
      <c r="C7" s="166">
        <v>81480.399999999994</v>
      </c>
      <c r="D7" s="166">
        <v>833.98</v>
      </c>
      <c r="E7" s="166">
        <v>174.46</v>
      </c>
      <c r="F7" s="168">
        <v>0.23966041869522869</v>
      </c>
      <c r="G7" s="168">
        <v>-0.14425849348943642</v>
      </c>
      <c r="H7" s="168">
        <v>-9.6155838773184121E-2</v>
      </c>
    </row>
    <row r="8" spans="1:8">
      <c r="A8" s="166" t="s">
        <v>177</v>
      </c>
      <c r="B8" s="167">
        <v>42462</v>
      </c>
      <c r="C8" s="166">
        <v>81536.899999999994</v>
      </c>
      <c r="D8" s="166">
        <v>829.66</v>
      </c>
      <c r="E8" s="166">
        <v>174.35499999999999</v>
      </c>
      <c r="F8" s="168">
        <v>0.20213042003921733</v>
      </c>
      <c r="G8" s="168">
        <v>-0.16653104688426101</v>
      </c>
      <c r="H8" s="168">
        <v>-0.10109607968488998</v>
      </c>
    </row>
    <row r="9" spans="1:8">
      <c r="A9" s="166" t="s">
        <v>178</v>
      </c>
      <c r="B9" s="167">
        <v>42463</v>
      </c>
      <c r="C9" s="166">
        <v>80852.7</v>
      </c>
      <c r="D9" s="166">
        <v>828.22</v>
      </c>
      <c r="E9" s="166">
        <v>174.32</v>
      </c>
      <c r="F9" s="168">
        <v>0.15073646097375959</v>
      </c>
      <c r="G9" s="168">
        <v>-0.17231385756187256</v>
      </c>
      <c r="H9" s="168">
        <v>-0.10236869207003085</v>
      </c>
    </row>
    <row r="10" spans="1:8">
      <c r="A10" s="166" t="s">
        <v>179</v>
      </c>
      <c r="B10" s="167">
        <v>42464</v>
      </c>
      <c r="C10" s="166">
        <v>80872.100000000006</v>
      </c>
      <c r="D10" s="166">
        <v>826.78</v>
      </c>
      <c r="E10" s="166">
        <v>175.68</v>
      </c>
      <c r="F10" s="168">
        <v>0.1415534717879734</v>
      </c>
      <c r="G10" s="168">
        <v>-0.17803670490923196</v>
      </c>
      <c r="H10" s="168">
        <v>-0.10234530683153642</v>
      </c>
    </row>
    <row r="11" spans="1:8">
      <c r="A11" s="166" t="s">
        <v>180</v>
      </c>
      <c r="B11" s="167">
        <v>42465</v>
      </c>
      <c r="C11" s="166">
        <v>80965.8</v>
      </c>
      <c r="D11" s="166">
        <v>812.97</v>
      </c>
      <c r="E11" s="166">
        <v>174.08</v>
      </c>
      <c r="F11" s="168">
        <v>0.15401817847516908</v>
      </c>
      <c r="G11" s="168">
        <v>-0.1920875320493709</v>
      </c>
      <c r="H11" s="168">
        <v>-0.11786763960677005</v>
      </c>
    </row>
    <row r="12" spans="1:8">
      <c r="A12" s="166" t="s">
        <v>181</v>
      </c>
      <c r="B12" s="167">
        <v>42466</v>
      </c>
      <c r="C12" s="166">
        <v>80752.7</v>
      </c>
      <c r="D12" s="166">
        <v>809.03</v>
      </c>
      <c r="E12" s="166">
        <v>174.17</v>
      </c>
      <c r="F12" s="168">
        <v>0.14243535022430587</v>
      </c>
      <c r="G12" s="168">
        <v>-0.20764898878605353</v>
      </c>
      <c r="H12" s="168">
        <v>-0.1182158768732281</v>
      </c>
    </row>
    <row r="13" spans="1:8">
      <c r="A13" s="166" t="s">
        <v>182</v>
      </c>
      <c r="B13" s="167">
        <v>42469</v>
      </c>
      <c r="C13" s="166">
        <v>80654</v>
      </c>
      <c r="D13" s="166">
        <v>818.01800000000003</v>
      </c>
      <c r="E13" s="166">
        <v>175.98500000000001</v>
      </c>
      <c r="F13" s="168">
        <v>0.15182483419686155</v>
      </c>
      <c r="G13" s="168">
        <v>-0.20834107554853598</v>
      </c>
      <c r="H13" s="168">
        <v>-0.10987190673090297</v>
      </c>
    </row>
    <row r="14" spans="1:8">
      <c r="A14" s="166" t="s">
        <v>183</v>
      </c>
      <c r="B14" s="167">
        <v>42470</v>
      </c>
      <c r="C14" s="166">
        <v>80280.7</v>
      </c>
      <c r="D14" s="166">
        <v>821.01400000000001</v>
      </c>
      <c r="E14" s="166">
        <v>176.59</v>
      </c>
      <c r="F14" s="168">
        <v>0.16714376474727377</v>
      </c>
      <c r="G14" s="168">
        <v>-0.20856814006080704</v>
      </c>
      <c r="H14" s="168">
        <v>-0.10709409920614854</v>
      </c>
    </row>
    <row r="15" spans="1:8">
      <c r="A15" s="166" t="s">
        <v>184</v>
      </c>
      <c r="B15" s="167">
        <v>42471</v>
      </c>
      <c r="C15" s="166">
        <v>80262.399999999994</v>
      </c>
      <c r="D15" s="166">
        <v>824.01</v>
      </c>
      <c r="E15" s="166">
        <v>176.26</v>
      </c>
      <c r="F15" s="168">
        <v>0.17249952888139619</v>
      </c>
      <c r="G15" s="168">
        <v>-0.2087934246154437</v>
      </c>
      <c r="H15" s="168">
        <v>-0.10149360248763828</v>
      </c>
    </row>
    <row r="16" spans="1:8">
      <c r="A16" s="166" t="s">
        <v>185</v>
      </c>
      <c r="B16" s="167">
        <v>42472</v>
      </c>
      <c r="C16" s="166">
        <v>80109.3</v>
      </c>
      <c r="D16" s="166">
        <v>830.88</v>
      </c>
      <c r="E16" s="166">
        <v>176.91</v>
      </c>
      <c r="F16" s="168">
        <v>0.17007155449548894</v>
      </c>
      <c r="G16" s="168">
        <v>-0.19858792210422749</v>
      </c>
      <c r="H16" s="168">
        <v>-9.4580070627974799E-2</v>
      </c>
    </row>
    <row r="17" spans="1:8">
      <c r="A17" s="166" t="s">
        <v>186</v>
      </c>
      <c r="B17" s="167">
        <v>42473</v>
      </c>
      <c r="C17" s="166">
        <v>79588.3</v>
      </c>
      <c r="D17" s="166">
        <v>844.15</v>
      </c>
      <c r="E17" s="166">
        <v>177.78</v>
      </c>
      <c r="F17" s="168">
        <v>0.16906144056593231</v>
      </c>
      <c r="G17" s="168">
        <v>-0.18586708073336089</v>
      </c>
      <c r="H17" s="168">
        <v>-9.7196831200487499E-2</v>
      </c>
    </row>
    <row r="18" spans="1:8">
      <c r="A18" s="166" t="s">
        <v>187</v>
      </c>
      <c r="B18" s="167">
        <v>42476</v>
      </c>
      <c r="C18" s="166">
        <v>77984.800000000003</v>
      </c>
      <c r="D18" s="166">
        <v>843.86800000000005</v>
      </c>
      <c r="E18" s="166">
        <v>178.095</v>
      </c>
      <c r="F18" s="168">
        <v>0.1574910202748836</v>
      </c>
      <c r="G18" s="168">
        <v>-0.18467647655578201</v>
      </c>
      <c r="H18" s="168">
        <v>-0.11590155999851071</v>
      </c>
    </row>
    <row r="19" spans="1:8">
      <c r="A19" s="166" t="s">
        <v>188</v>
      </c>
      <c r="B19" s="167">
        <v>42477</v>
      </c>
      <c r="C19" s="166">
        <v>77516.2</v>
      </c>
      <c r="D19" s="166">
        <v>843.774</v>
      </c>
      <c r="E19" s="166">
        <v>178.2</v>
      </c>
      <c r="F19" s="168">
        <v>0.1504538519534333</v>
      </c>
      <c r="G19" s="168">
        <v>-0.18427865698624313</v>
      </c>
      <c r="H19" s="168">
        <v>-0.12195121951219512</v>
      </c>
    </row>
    <row r="20" spans="1:8">
      <c r="A20" s="166" t="s">
        <v>189</v>
      </c>
      <c r="B20" s="167">
        <v>42478</v>
      </c>
      <c r="C20" s="166">
        <v>78435.399999999994</v>
      </c>
      <c r="D20" s="166">
        <v>843.68</v>
      </c>
      <c r="E20" s="166">
        <v>178.17</v>
      </c>
      <c r="F20" s="168">
        <v>0.17038588889038109</v>
      </c>
      <c r="G20" s="168">
        <v>-0.18388036023486853</v>
      </c>
      <c r="H20" s="168">
        <v>-0.12266102028757153</v>
      </c>
    </row>
    <row r="21" spans="1:8">
      <c r="A21" s="166" t="s">
        <v>190</v>
      </c>
      <c r="B21" s="167">
        <v>42479</v>
      </c>
      <c r="C21" s="166">
        <v>78430.899999999994</v>
      </c>
      <c r="D21" s="166">
        <v>852.73</v>
      </c>
      <c r="E21" s="166">
        <v>179.36</v>
      </c>
      <c r="F21" s="168">
        <v>0.17361279452210554</v>
      </c>
      <c r="G21" s="168">
        <v>-0.18180597000604481</v>
      </c>
      <c r="H21" s="168">
        <v>-0.11823410845091187</v>
      </c>
    </row>
    <row r="22" spans="1:8">
      <c r="A22" s="166" t="s">
        <v>191</v>
      </c>
      <c r="B22" s="167">
        <v>42480</v>
      </c>
      <c r="C22" s="166">
        <v>78269</v>
      </c>
      <c r="D22" s="166">
        <v>849.45</v>
      </c>
      <c r="E22" s="166">
        <v>178.94</v>
      </c>
      <c r="F22" s="168">
        <v>0.17575395227823076</v>
      </c>
      <c r="G22" s="168">
        <v>-0.18915436087857107</v>
      </c>
      <c r="H22" s="168">
        <v>-0.12051508896097518</v>
      </c>
    </row>
    <row r="23" spans="1:8">
      <c r="A23" s="166" t="s">
        <v>192</v>
      </c>
      <c r="B23" s="167">
        <v>42483</v>
      </c>
      <c r="C23" s="166">
        <v>78281.7</v>
      </c>
      <c r="D23" s="166">
        <v>843.3</v>
      </c>
      <c r="E23" s="166">
        <v>179.9675</v>
      </c>
      <c r="F23" s="168">
        <v>0.17645016726630036</v>
      </c>
      <c r="G23" s="168">
        <v>-0.2032433372133452</v>
      </c>
      <c r="H23" s="168">
        <v>-0.12286922298985026</v>
      </c>
    </row>
    <row r="24" spans="1:8">
      <c r="A24" s="166" t="s">
        <v>193</v>
      </c>
      <c r="B24" s="167">
        <v>42484</v>
      </c>
      <c r="C24" s="166">
        <v>78448.3</v>
      </c>
      <c r="D24" s="166">
        <v>841.25</v>
      </c>
      <c r="E24" s="166">
        <v>180.31</v>
      </c>
      <c r="F24" s="168">
        <v>0.18486034354897929</v>
      </c>
      <c r="G24" s="168">
        <v>-0.20787594937185627</v>
      </c>
      <c r="H24" s="168">
        <v>-0.12364520048602667</v>
      </c>
    </row>
    <row r="25" spans="1:8">
      <c r="A25" s="166" t="s">
        <v>194</v>
      </c>
      <c r="B25" s="167">
        <v>42485</v>
      </c>
      <c r="C25" s="166">
        <v>78688.399999999994</v>
      </c>
      <c r="D25" s="166">
        <v>839.2</v>
      </c>
      <c r="E25" s="166">
        <v>181.12</v>
      </c>
      <c r="F25" s="168">
        <v>0.19994266264898553</v>
      </c>
      <c r="G25" s="168">
        <v>-0.21247724329498308</v>
      </c>
      <c r="H25" s="168">
        <v>-0.1171768375901735</v>
      </c>
    </row>
    <row r="26" spans="1:8">
      <c r="A26" s="166" t="s">
        <v>195</v>
      </c>
      <c r="B26" s="167">
        <v>42486</v>
      </c>
      <c r="C26" s="166">
        <v>78394.399999999994</v>
      </c>
      <c r="D26" s="166">
        <v>842.63</v>
      </c>
      <c r="E26" s="166">
        <v>179.2</v>
      </c>
      <c r="F26" s="168">
        <v>0.19671125141585333</v>
      </c>
      <c r="G26" s="168">
        <v>-0.21028856336866575</v>
      </c>
      <c r="H26" s="168">
        <v>-0.1274710293115201</v>
      </c>
    </row>
    <row r="27" spans="1:8">
      <c r="A27" s="166" t="s">
        <v>196</v>
      </c>
      <c r="B27" s="167">
        <v>42487</v>
      </c>
      <c r="C27" s="166">
        <v>78404.7</v>
      </c>
      <c r="D27" s="166">
        <v>843.17</v>
      </c>
      <c r="E27" s="166">
        <v>179.71</v>
      </c>
      <c r="F27" s="168">
        <v>0.19457263830844007</v>
      </c>
      <c r="G27" s="168">
        <v>-0.20418872875197025</v>
      </c>
      <c r="H27" s="168">
        <v>-0.12190950845304405</v>
      </c>
    </row>
    <row r="28" spans="1:8">
      <c r="A28" s="166" t="s">
        <v>197</v>
      </c>
      <c r="B28" s="167">
        <v>42490</v>
      </c>
      <c r="C28" s="166">
        <v>78414.600000000006</v>
      </c>
      <c r="D28" s="166">
        <v>838.61</v>
      </c>
      <c r="E28" s="166">
        <v>179.08</v>
      </c>
      <c r="F28" s="168">
        <v>0.20474186604965872</v>
      </c>
      <c r="G28" s="168">
        <v>-0.20167507249191308</v>
      </c>
      <c r="H28" s="168">
        <v>-0.11704960063110137</v>
      </c>
    </row>
    <row r="29" spans="1:8">
      <c r="A29" s="166" t="s">
        <v>198</v>
      </c>
      <c r="B29" s="167">
        <v>42491</v>
      </c>
      <c r="C29" s="166">
        <v>78384.399999999994</v>
      </c>
      <c r="D29" s="166">
        <v>837.09</v>
      </c>
      <c r="E29" s="166">
        <v>178.87</v>
      </c>
      <c r="F29" s="168">
        <v>0.21685052425026141</v>
      </c>
      <c r="G29" s="168">
        <v>-0.20140240412135091</v>
      </c>
      <c r="H29" s="168">
        <v>-0.11873675912696458</v>
      </c>
    </row>
    <row r="30" spans="1:8">
      <c r="A30" s="166" t="s">
        <v>199</v>
      </c>
      <c r="B30" s="167">
        <v>42492</v>
      </c>
      <c r="C30" s="166">
        <v>78285.399999999994</v>
      </c>
      <c r="D30" s="166">
        <v>835.57</v>
      </c>
      <c r="E30" s="166">
        <v>177.64</v>
      </c>
      <c r="F30" s="168">
        <v>0.22000495573345624</v>
      </c>
      <c r="G30" s="168">
        <v>-0.20264712337656143</v>
      </c>
      <c r="H30" s="168">
        <v>-0.12272210973381414</v>
      </c>
    </row>
    <row r="31" spans="1:8">
      <c r="A31" s="166" t="s">
        <v>200</v>
      </c>
      <c r="B31" s="167">
        <v>42493</v>
      </c>
      <c r="C31" s="166">
        <v>78044.399999999994</v>
      </c>
      <c r="D31" s="166">
        <v>821.09</v>
      </c>
      <c r="E31" s="166">
        <v>175.63</v>
      </c>
      <c r="F31" s="168">
        <v>0.21812855182919688</v>
      </c>
      <c r="G31" s="168">
        <v>-0.21082426665641463</v>
      </c>
      <c r="H31" s="168">
        <v>-0.13784301212507988</v>
      </c>
    </row>
    <row r="32" spans="1:8">
      <c r="A32" s="166" t="s">
        <v>201</v>
      </c>
      <c r="B32" s="167">
        <v>42494</v>
      </c>
      <c r="C32" s="166">
        <v>78033.8</v>
      </c>
      <c r="D32" s="166">
        <v>813.52</v>
      </c>
      <c r="E32" s="166">
        <v>174.47</v>
      </c>
      <c r="F32" s="168">
        <v>0.22829457486360827</v>
      </c>
      <c r="G32" s="168">
        <v>-0.21610193989523874</v>
      </c>
      <c r="H32" s="168">
        <v>-0.14138779527559053</v>
      </c>
    </row>
    <row r="33" spans="1:8">
      <c r="A33" s="166" t="s">
        <v>202</v>
      </c>
      <c r="B33" s="167">
        <v>42497</v>
      </c>
      <c r="C33" s="166">
        <v>77423.899999999994</v>
      </c>
      <c r="D33" s="166">
        <v>805.95399999999995</v>
      </c>
      <c r="E33" s="166">
        <v>174.6575</v>
      </c>
      <c r="F33" s="168">
        <v>0.23118059851254413</v>
      </c>
      <c r="G33" s="168">
        <v>-0.22273035883746228</v>
      </c>
      <c r="H33" s="168">
        <v>-0.1397453578288923</v>
      </c>
    </row>
    <row r="34" spans="1:8">
      <c r="A34" s="166" t="s">
        <v>203</v>
      </c>
      <c r="B34" s="167">
        <v>42498</v>
      </c>
      <c r="C34" s="166">
        <v>77045.3</v>
      </c>
      <c r="D34" s="166">
        <v>803.43200000000002</v>
      </c>
      <c r="E34" s="166">
        <v>174.72</v>
      </c>
      <c r="F34" s="168">
        <v>0.22158782808887922</v>
      </c>
      <c r="G34" s="168">
        <v>-0.2245014575008204</v>
      </c>
      <c r="H34" s="168">
        <v>-0.13522074836666009</v>
      </c>
    </row>
    <row r="35" spans="1:8">
      <c r="A35" s="166" t="s">
        <v>204</v>
      </c>
      <c r="B35" s="167">
        <v>42499</v>
      </c>
      <c r="C35" s="166">
        <v>77106</v>
      </c>
      <c r="D35" s="166">
        <v>800.91</v>
      </c>
      <c r="E35" s="166">
        <v>173.74</v>
      </c>
      <c r="F35" s="168">
        <v>0.21779644955461497</v>
      </c>
      <c r="G35" s="168">
        <v>-0.2216844989941984</v>
      </c>
      <c r="H35" s="168">
        <v>-0.13904856293359757</v>
      </c>
    </row>
    <row r="36" spans="1:8">
      <c r="A36" s="166" t="s">
        <v>205</v>
      </c>
      <c r="B36" s="167">
        <v>42500</v>
      </c>
      <c r="C36" s="166">
        <v>76630.399999999994</v>
      </c>
      <c r="D36" s="166">
        <v>806.91</v>
      </c>
      <c r="E36" s="166">
        <v>173.41</v>
      </c>
      <c r="F36" s="168">
        <v>0.20618151024532749</v>
      </c>
      <c r="G36" s="168">
        <v>-0.2195322474561846</v>
      </c>
      <c r="H36" s="168">
        <v>-0.14777865146451741</v>
      </c>
    </row>
    <row r="37" spans="1:8">
      <c r="A37" s="166" t="s">
        <v>206</v>
      </c>
      <c r="B37" s="167">
        <v>42501</v>
      </c>
      <c r="C37" s="166">
        <v>75982.600000000006</v>
      </c>
      <c r="D37" s="166">
        <v>807.97</v>
      </c>
      <c r="E37" s="166">
        <v>173.42</v>
      </c>
      <c r="F37" s="168">
        <v>0.1972343855126677</v>
      </c>
      <c r="G37" s="168">
        <v>-0.22275900016930628</v>
      </c>
      <c r="H37" s="168">
        <v>-0.15635337614321865</v>
      </c>
    </row>
    <row r="38" spans="1:8">
      <c r="A38" s="166" t="s">
        <v>207</v>
      </c>
      <c r="B38" s="167">
        <v>42504</v>
      </c>
      <c r="C38" s="166">
        <v>76138.600000000006</v>
      </c>
      <c r="D38" s="166">
        <v>801.64599999999996</v>
      </c>
      <c r="E38" s="166">
        <v>172.37</v>
      </c>
      <c r="F38" s="168">
        <v>0.19860270642981726</v>
      </c>
      <c r="G38" s="168">
        <v>-0.22989000432297424</v>
      </c>
      <c r="H38" s="168">
        <v>-0.16113490364025684</v>
      </c>
    </row>
    <row r="39" spans="1:8">
      <c r="A39" s="166" t="s">
        <v>208</v>
      </c>
      <c r="B39" s="167">
        <v>42505</v>
      </c>
      <c r="C39" s="166">
        <v>75863.199999999997</v>
      </c>
      <c r="D39" s="166">
        <v>799.53800000000001</v>
      </c>
      <c r="E39" s="166">
        <v>172.02</v>
      </c>
      <c r="F39" s="168">
        <v>0.19198734215004309</v>
      </c>
      <c r="G39" s="168">
        <v>-0.23187080287062045</v>
      </c>
      <c r="H39" s="168">
        <v>-0.16022261277094318</v>
      </c>
    </row>
    <row r="40" spans="1:8">
      <c r="A40" s="166" t="s">
        <v>209</v>
      </c>
      <c r="B40" s="167">
        <v>42506</v>
      </c>
      <c r="C40" s="166">
        <v>75980.5</v>
      </c>
      <c r="D40" s="166">
        <v>797.43</v>
      </c>
      <c r="E40" s="166">
        <v>171.61</v>
      </c>
      <c r="F40" s="168">
        <v>0.19272845434523589</v>
      </c>
      <c r="G40" s="168">
        <v>-0.23035421291381142</v>
      </c>
      <c r="H40" s="168">
        <v>-0.15757694762161889</v>
      </c>
    </row>
    <row r="41" spans="1:8">
      <c r="A41" s="166" t="s">
        <v>210</v>
      </c>
      <c r="B41" s="167">
        <v>42507</v>
      </c>
      <c r="C41" s="166">
        <v>76292.899999999994</v>
      </c>
      <c r="D41" s="166">
        <v>801.64</v>
      </c>
      <c r="E41" s="166">
        <v>172.18</v>
      </c>
      <c r="F41" s="168">
        <v>0.2028306200120451</v>
      </c>
      <c r="G41" s="168">
        <v>-0.22594574552111835</v>
      </c>
      <c r="H41" s="168">
        <v>-0.15190621613634125</v>
      </c>
    </row>
    <row r="42" spans="1:8">
      <c r="A42" s="166" t="s">
        <v>211</v>
      </c>
      <c r="B42" s="167">
        <v>42508</v>
      </c>
      <c r="C42" s="166">
        <v>76413.3</v>
      </c>
      <c r="D42" s="166">
        <v>794.22</v>
      </c>
      <c r="E42" s="166">
        <v>171.66</v>
      </c>
      <c r="F42" s="168">
        <v>0.20594566613744747</v>
      </c>
      <c r="G42" s="168">
        <v>-0.23299635725902079</v>
      </c>
      <c r="H42" s="168">
        <v>-0.15350855564870058</v>
      </c>
    </row>
    <row r="43" spans="1:8">
      <c r="A43" s="166" t="s">
        <v>212</v>
      </c>
      <c r="B43" s="167">
        <v>42511</v>
      </c>
      <c r="C43" s="166">
        <v>76448.3</v>
      </c>
      <c r="D43" s="166">
        <v>791.02800000000002</v>
      </c>
      <c r="E43" s="166">
        <v>169.59</v>
      </c>
      <c r="F43" s="168">
        <v>0.20397659713527516</v>
      </c>
      <c r="G43" s="168">
        <v>-0.23596534438295025</v>
      </c>
      <c r="H43" s="168">
        <v>-0.16094399366712842</v>
      </c>
    </row>
    <row r="44" spans="1:8">
      <c r="A44" s="166" t="s">
        <v>213</v>
      </c>
      <c r="B44" s="167">
        <v>42513</v>
      </c>
      <c r="C44" s="166">
        <v>76613.899999999994</v>
      </c>
      <c r="D44" s="166">
        <v>788.9</v>
      </c>
      <c r="E44" s="166">
        <v>168.21</v>
      </c>
      <c r="F44" s="168">
        <v>0.20805719412605983</v>
      </c>
      <c r="G44" s="168">
        <v>-0.23142871060451076</v>
      </c>
      <c r="H44" s="168">
        <v>-0.16715353765410701</v>
      </c>
    </row>
    <row r="45" spans="1:8">
      <c r="A45" s="166" t="s">
        <v>214</v>
      </c>
      <c r="B45" s="167">
        <v>42514</v>
      </c>
      <c r="C45" s="166">
        <v>76692.800000000003</v>
      </c>
      <c r="D45" s="166">
        <v>787.99</v>
      </c>
      <c r="E45" s="166">
        <v>168.47</v>
      </c>
      <c r="F45" s="168">
        <v>0.20962554868056427</v>
      </c>
      <c r="G45" s="168">
        <v>-0.22677094270378473</v>
      </c>
      <c r="H45" s="168">
        <v>-0.15786053486628349</v>
      </c>
    </row>
    <row r="46" spans="1:8">
      <c r="A46" s="166" t="s">
        <v>215</v>
      </c>
      <c r="B46" s="167">
        <v>42515</v>
      </c>
      <c r="C46" s="166">
        <v>76853</v>
      </c>
      <c r="D46" s="166">
        <v>799.68</v>
      </c>
      <c r="E46" s="166">
        <v>170.26</v>
      </c>
      <c r="F46" s="168">
        <v>0.21181206529811614</v>
      </c>
      <c r="G46" s="168">
        <v>-0.20776228113105488</v>
      </c>
      <c r="H46" s="168">
        <v>-0.14506653276424808</v>
      </c>
    </row>
    <row r="47" spans="1:8">
      <c r="A47" s="166" t="s">
        <v>216</v>
      </c>
      <c r="B47" s="167">
        <v>42518</v>
      </c>
      <c r="C47" s="166">
        <v>76690.600000000006</v>
      </c>
      <c r="D47" s="166">
        <v>804.46799999999996</v>
      </c>
      <c r="E47" s="166">
        <v>170.47749999999999</v>
      </c>
      <c r="F47" s="168">
        <v>0.21292340881161653</v>
      </c>
      <c r="G47" s="168">
        <v>-0.2004587730405244</v>
      </c>
      <c r="H47" s="168">
        <v>-0.14268292682926831</v>
      </c>
    </row>
    <row r="48" spans="1:8">
      <c r="A48" s="166" t="s">
        <v>217</v>
      </c>
      <c r="B48" s="167">
        <v>42519</v>
      </c>
      <c r="C48" s="166">
        <v>76387</v>
      </c>
      <c r="D48" s="166">
        <v>806.06399999999996</v>
      </c>
      <c r="E48" s="166">
        <v>170.55</v>
      </c>
      <c r="F48" s="168">
        <v>0.20813892798962463</v>
      </c>
      <c r="G48" s="168">
        <v>-0.19629086775747062</v>
      </c>
      <c r="H48" s="168">
        <v>-0.14006958100136135</v>
      </c>
    </row>
    <row r="49" spans="1:8">
      <c r="A49" s="166" t="s">
        <v>218</v>
      </c>
      <c r="B49" s="167">
        <v>42520</v>
      </c>
      <c r="C49" s="166">
        <v>76431.5</v>
      </c>
      <c r="D49" s="166">
        <v>807.66</v>
      </c>
      <c r="E49" s="166">
        <v>169.22</v>
      </c>
      <c r="F49" s="168">
        <v>0.20764325373124892</v>
      </c>
      <c r="G49" s="168">
        <v>-0.19223499054877136</v>
      </c>
      <c r="H49" s="168">
        <v>-0.15058729043268748</v>
      </c>
    </row>
    <row r="50" spans="1:8">
      <c r="A50" s="166" t="s">
        <v>219</v>
      </c>
      <c r="B50" s="167">
        <v>42521</v>
      </c>
      <c r="C50" s="166">
        <v>76144.2</v>
      </c>
      <c r="D50" s="166">
        <v>807.45</v>
      </c>
      <c r="E50" s="166">
        <v>169.1</v>
      </c>
      <c r="F50" s="168">
        <v>0.20295556229620071</v>
      </c>
      <c r="G50" s="168">
        <v>-0.17999018296914382</v>
      </c>
      <c r="H50" s="168">
        <v>-0.14683861072430426</v>
      </c>
    </row>
    <row r="51" spans="1:8">
      <c r="A51" s="166" t="s">
        <v>220</v>
      </c>
      <c r="B51" s="167">
        <v>42522</v>
      </c>
      <c r="C51" s="166">
        <v>76084.2</v>
      </c>
      <c r="D51" s="166">
        <v>807.22</v>
      </c>
      <c r="E51" s="166">
        <v>169.73</v>
      </c>
      <c r="F51" s="168">
        <v>0.20410588836680787</v>
      </c>
      <c r="G51" s="168">
        <v>-0.1770506956291249</v>
      </c>
      <c r="H51" s="168">
        <v>-0.14256125284162668</v>
      </c>
    </row>
    <row r="52" spans="1:8">
      <c r="A52" s="166" t="s">
        <v>221</v>
      </c>
      <c r="B52" s="167">
        <v>42526</v>
      </c>
      <c r="C52" s="166">
        <v>76160.600000000006</v>
      </c>
      <c r="D52" s="166">
        <v>820.05200000000002</v>
      </c>
      <c r="E52" s="166">
        <v>170.52</v>
      </c>
      <c r="F52" s="168">
        <v>0.20981441504122977</v>
      </c>
      <c r="G52" s="168">
        <v>-0.16072009743217108</v>
      </c>
      <c r="H52" s="168">
        <v>-0.12647917627170735</v>
      </c>
    </row>
    <row r="53" spans="1:8">
      <c r="A53" s="166" t="s">
        <v>222</v>
      </c>
      <c r="B53" s="167">
        <v>42527</v>
      </c>
      <c r="C53" s="166">
        <v>76128.600000000006</v>
      </c>
      <c r="D53" s="166">
        <v>823.26</v>
      </c>
      <c r="E53" s="166">
        <v>172.86</v>
      </c>
      <c r="F53" s="168">
        <v>0.22161690300860593</v>
      </c>
      <c r="G53" s="168">
        <v>-0.15223099815671048</v>
      </c>
      <c r="H53" s="168">
        <v>-0.11308363263211896</v>
      </c>
    </row>
    <row r="54" spans="1:8">
      <c r="A54" s="166" t="s">
        <v>223</v>
      </c>
      <c r="B54" s="167">
        <v>42528</v>
      </c>
      <c r="C54" s="166">
        <v>75874.5</v>
      </c>
      <c r="D54" s="166">
        <v>835.9</v>
      </c>
      <c r="E54" s="166">
        <v>174.99</v>
      </c>
      <c r="F54" s="168">
        <v>0.21745541717076744</v>
      </c>
      <c r="G54" s="168">
        <v>-0.14516541391829019</v>
      </c>
      <c r="H54" s="168">
        <v>-0.10810397553516815</v>
      </c>
    </row>
    <row r="55" spans="1:8">
      <c r="A55" s="166" t="s">
        <v>224</v>
      </c>
      <c r="B55" s="167">
        <v>42529</v>
      </c>
      <c r="C55" s="166">
        <v>75876.2</v>
      </c>
      <c r="D55" s="166">
        <v>842.38</v>
      </c>
      <c r="E55" s="166">
        <v>175.3</v>
      </c>
      <c r="F55" s="168">
        <v>0.21263776306032178</v>
      </c>
      <c r="G55" s="168">
        <v>-0.13464126412764554</v>
      </c>
      <c r="H55" s="168">
        <v>-0.10843250940901228</v>
      </c>
    </row>
    <row r="56" spans="1:8">
      <c r="A56" s="166" t="s">
        <v>225</v>
      </c>
      <c r="B56" s="167">
        <v>42532</v>
      </c>
      <c r="C56" s="166">
        <v>74850.100000000006</v>
      </c>
      <c r="D56" s="166">
        <v>822.62800000000004</v>
      </c>
      <c r="E56" s="166">
        <v>173.8075</v>
      </c>
      <c r="F56" s="168">
        <v>0.19467131021031614</v>
      </c>
      <c r="G56" s="168">
        <v>-0.15365574117932701</v>
      </c>
      <c r="H56" s="168">
        <v>-0.11665226672087814</v>
      </c>
    </row>
    <row r="57" spans="1:8">
      <c r="A57" s="166" t="s">
        <v>226</v>
      </c>
      <c r="B57" s="167">
        <v>42533</v>
      </c>
      <c r="C57" s="166">
        <v>74817.8</v>
      </c>
      <c r="D57" s="166">
        <v>816.04399999999998</v>
      </c>
      <c r="E57" s="166">
        <v>173.31</v>
      </c>
      <c r="F57" s="168">
        <v>0.19819672656224974</v>
      </c>
      <c r="G57" s="168">
        <v>-0.15915961710853055</v>
      </c>
      <c r="H57" s="168">
        <v>-0.11182288730589862</v>
      </c>
    </row>
    <row r="58" spans="1:8">
      <c r="A58" s="166" t="s">
        <v>227</v>
      </c>
      <c r="B58" s="167">
        <v>42534</v>
      </c>
      <c r="C58" s="166">
        <v>74700.5</v>
      </c>
      <c r="D58" s="166">
        <v>809.46</v>
      </c>
      <c r="E58" s="166">
        <v>172.76</v>
      </c>
      <c r="F58" s="168">
        <v>0.19408269646684961</v>
      </c>
      <c r="G58" s="168">
        <v>-0.16147678538131638</v>
      </c>
      <c r="H58" s="168">
        <v>-0.11514034009424312</v>
      </c>
    </row>
    <row r="59" spans="1:8">
      <c r="A59" s="166" t="s">
        <v>228</v>
      </c>
      <c r="B59" s="167">
        <v>42535</v>
      </c>
      <c r="C59" s="166">
        <v>73959.7</v>
      </c>
      <c r="D59" s="166">
        <v>803.06</v>
      </c>
      <c r="E59" s="166">
        <v>172.92</v>
      </c>
      <c r="F59" s="168">
        <v>0.16362569363920842</v>
      </c>
      <c r="G59" s="168">
        <v>-0.17159067464410982</v>
      </c>
      <c r="H59" s="168">
        <v>-0.11649294911097496</v>
      </c>
    </row>
    <row r="60" spans="1:8">
      <c r="A60" s="166" t="s">
        <v>229</v>
      </c>
      <c r="B60" s="167">
        <v>42536</v>
      </c>
      <c r="C60" s="166">
        <v>73877.100000000006</v>
      </c>
      <c r="D60" s="166">
        <v>808.19</v>
      </c>
      <c r="E60" s="166">
        <v>173.49</v>
      </c>
      <c r="F60" s="168">
        <v>0.15729163076749564</v>
      </c>
      <c r="G60" s="168">
        <v>-0.17543412165608985</v>
      </c>
      <c r="H60" s="168">
        <v>-0.1120835252571778</v>
      </c>
    </row>
    <row r="61" spans="1:8">
      <c r="A61" s="166" t="s">
        <v>230</v>
      </c>
      <c r="B61" s="167">
        <v>42539</v>
      </c>
      <c r="C61" s="166">
        <v>73906.5</v>
      </c>
      <c r="D61" s="166">
        <v>815.97799999999995</v>
      </c>
      <c r="E61" s="166">
        <v>173.45249999999999</v>
      </c>
      <c r="F61" s="168">
        <v>0.15821484484577053</v>
      </c>
      <c r="G61" s="168">
        <v>-0.17051803358679307</v>
      </c>
      <c r="H61" s="168">
        <v>-0.11177539942646464</v>
      </c>
    </row>
    <row r="62" spans="1:8">
      <c r="A62" s="166" t="s">
        <v>231</v>
      </c>
      <c r="B62" s="167">
        <v>42540</v>
      </c>
      <c r="C62" s="166">
        <v>73027.899999999994</v>
      </c>
      <c r="D62" s="166">
        <v>818.57399999999996</v>
      </c>
      <c r="E62" s="166">
        <v>173.44</v>
      </c>
      <c r="F62" s="168">
        <v>0.13615240406680496</v>
      </c>
      <c r="G62" s="168">
        <v>-0.17089638407778796</v>
      </c>
      <c r="H62" s="168">
        <v>-0.11329243353783225</v>
      </c>
    </row>
    <row r="63" spans="1:8">
      <c r="A63" s="166" t="s">
        <v>232</v>
      </c>
      <c r="B63" s="167">
        <v>42541</v>
      </c>
      <c r="C63" s="166">
        <v>72615</v>
      </c>
      <c r="D63" s="166">
        <v>821.17</v>
      </c>
      <c r="E63" s="166">
        <v>174.1</v>
      </c>
      <c r="F63" s="168">
        <v>0.11991918506465971</v>
      </c>
      <c r="G63" s="168">
        <v>-0.17109632874721148</v>
      </c>
      <c r="H63" s="168">
        <v>-0.10905276086177784</v>
      </c>
    </row>
    <row r="64" spans="1:8">
      <c r="A64" s="166" t="s">
        <v>233</v>
      </c>
      <c r="B64" s="167">
        <v>42542</v>
      </c>
      <c r="C64" s="166">
        <v>72799.199999999997</v>
      </c>
      <c r="D64" s="166">
        <v>825.35</v>
      </c>
      <c r="E64" s="166">
        <v>174.48</v>
      </c>
      <c r="F64" s="168">
        <v>0.1224467140319716</v>
      </c>
      <c r="G64" s="168">
        <v>-0.16909122026356316</v>
      </c>
      <c r="H64" s="168">
        <v>-0.10929603348818218</v>
      </c>
    </row>
    <row r="65" spans="1:8">
      <c r="A65" s="166" t="s">
        <v>234</v>
      </c>
      <c r="B65" s="167">
        <v>42543</v>
      </c>
      <c r="C65" s="166">
        <v>73644.800000000003</v>
      </c>
      <c r="D65" s="166">
        <v>829.33</v>
      </c>
      <c r="E65" s="166">
        <v>174.54</v>
      </c>
      <c r="F65" s="168">
        <v>0.13627989792045336</v>
      </c>
      <c r="G65" s="168">
        <v>-0.14763570735557707</v>
      </c>
      <c r="H65" s="168">
        <v>-0.10201036695949695</v>
      </c>
    </row>
    <row r="66" spans="1:8">
      <c r="A66" s="166" t="s">
        <v>235</v>
      </c>
      <c r="B66" s="167">
        <v>42546</v>
      </c>
      <c r="C66" s="166">
        <v>73672</v>
      </c>
      <c r="D66" s="166">
        <v>817.28499999999997</v>
      </c>
      <c r="E66" s="166">
        <v>172.89750000000001</v>
      </c>
      <c r="F66" s="168">
        <v>0.14572933093214147</v>
      </c>
      <c r="G66" s="168">
        <v>-0.15412265394877656</v>
      </c>
      <c r="H66" s="168">
        <v>-0.10813215722686476</v>
      </c>
    </row>
    <row r="67" spans="1:8">
      <c r="A67" s="166" t="s">
        <v>236</v>
      </c>
      <c r="B67" s="167">
        <v>42547</v>
      </c>
      <c r="C67" s="166">
        <v>73743.5</v>
      </c>
      <c r="D67" s="166">
        <v>813.27</v>
      </c>
      <c r="E67" s="166">
        <v>172.35</v>
      </c>
      <c r="F67" s="168">
        <v>0.14627974178064407</v>
      </c>
      <c r="G67" s="168">
        <v>-0.15233161701861542</v>
      </c>
      <c r="H67" s="168">
        <v>-0.10196957065443935</v>
      </c>
    </row>
    <row r="68" spans="1:8">
      <c r="A68" s="166" t="s">
        <v>237</v>
      </c>
      <c r="B68" s="167">
        <v>42549</v>
      </c>
      <c r="C68" s="166">
        <v>74190.5</v>
      </c>
      <c r="D68" s="166">
        <v>805.24</v>
      </c>
      <c r="E68" s="166">
        <v>173.1</v>
      </c>
      <c r="F68" s="168">
        <v>0.14275306287795009</v>
      </c>
      <c r="G68" s="168">
        <v>-0.17177680637696069</v>
      </c>
      <c r="H68" s="168">
        <v>-0.10231810402945607</v>
      </c>
    </row>
    <row r="69" spans="1:8">
      <c r="A69" s="166" t="s">
        <v>238</v>
      </c>
      <c r="B69" s="167">
        <v>42550</v>
      </c>
      <c r="C69" s="166">
        <v>73940.3</v>
      </c>
      <c r="D69" s="166">
        <v>821.82</v>
      </c>
      <c r="E69" s="166">
        <v>175.1</v>
      </c>
      <c r="F69" s="168">
        <v>0.13996682176566178</v>
      </c>
      <c r="G69" s="168">
        <v>-0.1544278791246102</v>
      </c>
      <c r="H69" s="168">
        <v>-9.3544546254594407E-2</v>
      </c>
    </row>
    <row r="70" spans="1:8">
      <c r="A70" s="166" t="s">
        <v>239</v>
      </c>
      <c r="B70" s="167">
        <v>42553</v>
      </c>
      <c r="C70" s="166">
        <v>73965.5</v>
      </c>
      <c r="D70" s="166">
        <v>834.78</v>
      </c>
      <c r="E70" s="166">
        <v>175.7525</v>
      </c>
      <c r="F70" s="168">
        <v>0.12305802541117017</v>
      </c>
      <c r="G70" s="168">
        <v>-0.1257273561311566</v>
      </c>
      <c r="H70" s="168">
        <v>-9.1295693087224072E-2</v>
      </c>
    </row>
    <row r="71" spans="1:8">
      <c r="A71" s="166" t="s">
        <v>240</v>
      </c>
      <c r="B71" s="167">
        <v>42554</v>
      </c>
      <c r="C71" s="166">
        <v>74064</v>
      </c>
      <c r="D71" s="166">
        <v>839.1</v>
      </c>
      <c r="E71" s="166">
        <v>175.97</v>
      </c>
      <c r="F71" s="168">
        <v>0.12593322296560805</v>
      </c>
      <c r="G71" s="168">
        <v>-0.11593094336521503</v>
      </c>
      <c r="H71" s="168">
        <v>-9.0547315106723869E-2</v>
      </c>
    </row>
    <row r="72" spans="1:8">
      <c r="A72" s="166" t="s">
        <v>241</v>
      </c>
      <c r="B72" s="167">
        <v>42555</v>
      </c>
      <c r="C72" s="166">
        <v>73947.199999999997</v>
      </c>
      <c r="D72" s="166">
        <v>843.42</v>
      </c>
      <c r="E72" s="166">
        <v>176.45</v>
      </c>
      <c r="F72" s="168">
        <v>0.12007440180915152</v>
      </c>
      <c r="G72" s="168">
        <v>-0.10601628084456893</v>
      </c>
      <c r="H72" s="168">
        <v>-8.1945889698231023E-2</v>
      </c>
    </row>
    <row r="73" spans="1:8">
      <c r="A73" s="166" t="s">
        <v>242</v>
      </c>
      <c r="B73" s="167">
        <v>42556</v>
      </c>
      <c r="C73" s="166">
        <v>74049.100000000006</v>
      </c>
      <c r="D73" s="166">
        <v>831.68</v>
      </c>
      <c r="E73" s="166">
        <v>175.83</v>
      </c>
      <c r="F73" s="168">
        <v>0.10916038309562137</v>
      </c>
      <c r="G73" s="168">
        <v>-0.10596076323568937</v>
      </c>
      <c r="H73" s="168">
        <v>-7.8265883833088634E-2</v>
      </c>
    </row>
    <row r="74" spans="1:8">
      <c r="A74" s="166" t="s">
        <v>243</v>
      </c>
      <c r="B74" s="167">
        <v>42560</v>
      </c>
      <c r="C74" s="166">
        <v>73716.600000000006</v>
      </c>
      <c r="D74" s="166">
        <v>841.71333333333303</v>
      </c>
      <c r="E74" s="166">
        <v>175.726</v>
      </c>
      <c r="F74" s="168">
        <v>0.10324793692698653</v>
      </c>
      <c r="G74" s="168">
        <v>-0.10337432135413216</v>
      </c>
      <c r="H74" s="168">
        <v>-8.449339390655608E-2</v>
      </c>
    </row>
    <row r="75" spans="1:8">
      <c r="A75" s="166" t="s">
        <v>244</v>
      </c>
      <c r="B75" s="167">
        <v>42561</v>
      </c>
      <c r="C75" s="166">
        <v>73764.2</v>
      </c>
      <c r="D75" s="166">
        <v>844.22166666666703</v>
      </c>
      <c r="E75" s="166">
        <v>175.7</v>
      </c>
      <c r="F75" s="168">
        <v>9.0437924265001524E-2</v>
      </c>
      <c r="G75" s="168">
        <v>-0.102735018510973</v>
      </c>
      <c r="H75" s="168">
        <v>-8.6038285476487841E-2</v>
      </c>
    </row>
    <row r="76" spans="1:8">
      <c r="A76" s="166" t="s">
        <v>245</v>
      </c>
      <c r="B76" s="167">
        <v>42562</v>
      </c>
      <c r="C76" s="166">
        <v>73816.7</v>
      </c>
      <c r="D76" s="166">
        <v>846.73</v>
      </c>
      <c r="E76" s="166">
        <v>178.24</v>
      </c>
      <c r="F76" s="168">
        <v>6.6800106944916005E-2</v>
      </c>
      <c r="G76" s="168">
        <v>-0.10209859916649877</v>
      </c>
      <c r="H76" s="168">
        <v>-7.7384957813551369E-2</v>
      </c>
    </row>
    <row r="77" spans="1:8">
      <c r="A77" s="166" t="s">
        <v>246</v>
      </c>
      <c r="B77" s="167">
        <v>42563</v>
      </c>
      <c r="C77" s="166">
        <v>73736</v>
      </c>
      <c r="D77" s="166">
        <v>854.08</v>
      </c>
      <c r="E77" s="166">
        <v>179</v>
      </c>
      <c r="F77" s="168">
        <v>6.196576580469082E-2</v>
      </c>
      <c r="G77" s="168">
        <v>-9.2205818266849482E-2</v>
      </c>
      <c r="H77" s="168">
        <v>-7.7557330584900885E-2</v>
      </c>
    </row>
    <row r="78" spans="1:8">
      <c r="A78" s="166" t="s">
        <v>247</v>
      </c>
      <c r="B78" s="167">
        <v>42564</v>
      </c>
      <c r="C78" s="166">
        <v>73763</v>
      </c>
      <c r="D78" s="166">
        <v>856.36</v>
      </c>
      <c r="E78" s="166">
        <v>181.1</v>
      </c>
      <c r="F78" s="168">
        <v>7.1705141970456632E-2</v>
      </c>
      <c r="G78" s="168">
        <v>-8.7016780741593691E-2</v>
      </c>
      <c r="H78" s="168">
        <v>-7.1853218532185403E-2</v>
      </c>
    </row>
    <row r="79" spans="1:8">
      <c r="A79" s="166" t="s">
        <v>248</v>
      </c>
      <c r="B79" s="167">
        <v>42567</v>
      </c>
      <c r="C79" s="166">
        <v>73868</v>
      </c>
      <c r="D79" s="166">
        <v>864.62199999999996</v>
      </c>
      <c r="E79" s="166">
        <v>181.58750000000001</v>
      </c>
      <c r="F79" s="168">
        <v>8.3928602872554769E-2</v>
      </c>
      <c r="G79" s="168">
        <v>-7.5715431075952799E-2</v>
      </c>
      <c r="H79" s="168">
        <v>-6.7395100405731601E-2</v>
      </c>
    </row>
    <row r="80" spans="1:8">
      <c r="A80" s="166" t="s">
        <v>249</v>
      </c>
      <c r="B80" s="167">
        <v>42568</v>
      </c>
      <c r="C80" s="166">
        <v>74194.8</v>
      </c>
      <c r="D80" s="166">
        <v>867.37599999999998</v>
      </c>
      <c r="E80" s="166">
        <v>181.75</v>
      </c>
      <c r="F80" s="168">
        <v>9.0287094769047282E-2</v>
      </c>
      <c r="G80" s="168">
        <v>-7.7073025398750827E-2</v>
      </c>
      <c r="H80" s="168">
        <v>-6.999948830783409E-2</v>
      </c>
    </row>
    <row r="81" spans="1:8">
      <c r="A81" s="166" t="s">
        <v>250</v>
      </c>
      <c r="B81" s="167">
        <v>42569</v>
      </c>
      <c r="C81" s="166">
        <v>74196.899999999994</v>
      </c>
      <c r="D81" s="166">
        <v>870.13</v>
      </c>
      <c r="E81" s="166">
        <v>181.2</v>
      </c>
      <c r="F81" s="168">
        <v>9.6874958421971469E-2</v>
      </c>
      <c r="G81" s="168">
        <v>-6.5521833451468114E-2</v>
      </c>
      <c r="H81" s="168">
        <v>-7.1150297313922639E-2</v>
      </c>
    </row>
    <row r="82" spans="1:8">
      <c r="A82" s="166" t="s">
        <v>251</v>
      </c>
      <c r="B82" s="167">
        <v>42570</v>
      </c>
      <c r="C82" s="166">
        <v>74313.600000000006</v>
      </c>
      <c r="D82" s="166">
        <v>868.12</v>
      </c>
      <c r="E82" s="166">
        <v>180.17</v>
      </c>
      <c r="F82" s="168">
        <v>0.10855760237363943</v>
      </c>
      <c r="G82" s="168">
        <v>-4.3937551761202398E-2</v>
      </c>
      <c r="H82" s="168">
        <v>-6.7901394241961732E-2</v>
      </c>
    </row>
    <row r="83" spans="1:8">
      <c r="A83" s="166" t="s">
        <v>252</v>
      </c>
      <c r="B83" s="167">
        <v>42571</v>
      </c>
      <c r="C83" s="166">
        <v>74514.100000000006</v>
      </c>
      <c r="D83" s="166">
        <v>870.76</v>
      </c>
      <c r="E83" s="166">
        <v>179.89</v>
      </c>
      <c r="F83" s="168">
        <v>0.11252601623831349</v>
      </c>
      <c r="G83" s="168">
        <v>-3.2819879419043296E-2</v>
      </c>
      <c r="H83" s="168">
        <v>-6.6476388168137057E-2</v>
      </c>
    </row>
    <row r="84" spans="1:8">
      <c r="A84" s="166" t="s">
        <v>253</v>
      </c>
      <c r="B84" s="167">
        <v>42574</v>
      </c>
      <c r="C84" s="166">
        <v>74934.3</v>
      </c>
      <c r="D84" s="166">
        <v>869.76400000000001</v>
      </c>
      <c r="E84" s="166">
        <v>178.3</v>
      </c>
      <c r="F84" s="168">
        <v>0.12782542210128045</v>
      </c>
      <c r="G84" s="168">
        <v>-2.5583688102173485E-2</v>
      </c>
      <c r="H84" s="168">
        <v>-6.5660535555206234E-2</v>
      </c>
    </row>
    <row r="85" spans="1:8">
      <c r="A85" s="166" t="s">
        <v>254</v>
      </c>
      <c r="B85" s="167">
        <v>42575</v>
      </c>
      <c r="C85" s="166">
        <v>75183.899999999994</v>
      </c>
      <c r="D85" s="166">
        <v>869.43200000000002</v>
      </c>
      <c r="E85" s="166">
        <v>177.77</v>
      </c>
      <c r="F85" s="168">
        <v>0.1307635040119115</v>
      </c>
      <c r="G85" s="168">
        <v>-2.4469278757685897E-2</v>
      </c>
      <c r="H85" s="168">
        <v>-6.5401398454339899E-2</v>
      </c>
    </row>
    <row r="86" spans="1:8">
      <c r="A86" s="166" t="s">
        <v>255</v>
      </c>
      <c r="B86" s="167">
        <v>42576</v>
      </c>
      <c r="C86" s="166">
        <v>75466.5</v>
      </c>
      <c r="D86" s="166">
        <v>869.1</v>
      </c>
      <c r="E86" s="166">
        <v>179.1</v>
      </c>
      <c r="F86" s="168">
        <v>0.13006452463061935</v>
      </c>
      <c r="G86" s="168">
        <v>-3.4462071723770138E-2</v>
      </c>
      <c r="H86" s="168">
        <v>-6.1714165968147494E-2</v>
      </c>
    </row>
    <row r="87" spans="1:8">
      <c r="A87" s="166" t="s">
        <v>256</v>
      </c>
      <c r="B87" s="167">
        <v>42577</v>
      </c>
      <c r="C87" s="166">
        <v>75501</v>
      </c>
      <c r="D87" s="166">
        <v>870.72</v>
      </c>
      <c r="E87" s="166">
        <v>178.96</v>
      </c>
      <c r="F87" s="168">
        <v>0.12975219101686819</v>
      </c>
      <c r="G87" s="168">
        <v>-2.6647797012602781E-2</v>
      </c>
      <c r="H87" s="168">
        <v>-6.0971770385140123E-2</v>
      </c>
    </row>
    <row r="88" spans="1:8">
      <c r="A88" s="166" t="s">
        <v>257</v>
      </c>
      <c r="B88" s="167">
        <v>42578</v>
      </c>
      <c r="C88" s="166">
        <v>76225.7</v>
      </c>
      <c r="D88" s="166">
        <v>874.05</v>
      </c>
      <c r="E88" s="166">
        <v>180.08</v>
      </c>
      <c r="F88" s="168">
        <v>0.14572564462915505</v>
      </c>
      <c r="G88" s="168">
        <v>-2.0896064092913225E-2</v>
      </c>
      <c r="H88" s="168">
        <v>-5.4598908021839421E-2</v>
      </c>
    </row>
    <row r="89" spans="1:8">
      <c r="A89" s="166" t="s">
        <v>258</v>
      </c>
      <c r="B89" s="167">
        <v>42582</v>
      </c>
      <c r="C89" s="166">
        <v>76579.7</v>
      </c>
      <c r="D89" s="166">
        <v>880.85</v>
      </c>
      <c r="E89" s="166">
        <v>178.21</v>
      </c>
      <c r="F89" s="168">
        <v>0.14938455604134671</v>
      </c>
      <c r="G89" s="168">
        <v>-1.1225234326766587E-2</v>
      </c>
      <c r="H89" s="168">
        <v>-6.4759905536604601E-2</v>
      </c>
    </row>
    <row r="90" spans="1:8">
      <c r="A90" s="166" t="s">
        <v>259</v>
      </c>
      <c r="B90" s="167">
        <v>42583</v>
      </c>
      <c r="C90" s="166">
        <v>76647.399999999994</v>
      </c>
      <c r="D90" s="166">
        <v>882.55</v>
      </c>
      <c r="E90" s="166">
        <v>181.31</v>
      </c>
      <c r="F90" s="168">
        <v>0.15353438973477584</v>
      </c>
      <c r="G90" s="168">
        <v>-1.182385148525944E-2</v>
      </c>
      <c r="H90" s="168">
        <v>-4.2157536055787315E-2</v>
      </c>
    </row>
    <row r="91" spans="1:8">
      <c r="A91" s="166" t="s">
        <v>260</v>
      </c>
      <c r="B91" s="167">
        <v>42584</v>
      </c>
      <c r="C91" s="166">
        <v>77089.8</v>
      </c>
      <c r="D91" s="166">
        <v>876.77</v>
      </c>
      <c r="E91" s="166">
        <v>179.68</v>
      </c>
      <c r="F91" s="168">
        <v>0.16009992325171929</v>
      </c>
      <c r="G91" s="168">
        <v>-1.7018891193452568E-2</v>
      </c>
      <c r="H91" s="168">
        <v>-5.5508830950378507E-2</v>
      </c>
    </row>
    <row r="92" spans="1:8">
      <c r="A92" s="166" t="s">
        <v>261</v>
      </c>
      <c r="B92" s="167">
        <v>42585</v>
      </c>
      <c r="C92" s="166">
        <v>77882.899999999994</v>
      </c>
      <c r="D92" s="166">
        <v>868.18</v>
      </c>
      <c r="E92" s="166">
        <v>178.75</v>
      </c>
      <c r="F92" s="168">
        <v>0.18002784810510164</v>
      </c>
      <c r="G92" s="168">
        <v>-2.3858781200809531E-2</v>
      </c>
      <c r="H92" s="168">
        <v>-4.5189893702259565E-2</v>
      </c>
    </row>
    <row r="93" spans="1:8">
      <c r="A93" s="166" t="s">
        <v>262</v>
      </c>
      <c r="B93" s="167">
        <v>42588</v>
      </c>
      <c r="C93" s="166">
        <v>78324.899999999994</v>
      </c>
      <c r="D93" s="166">
        <v>884.59</v>
      </c>
      <c r="E93" s="166">
        <v>180.79750000000001</v>
      </c>
      <c r="F93" s="168">
        <v>0.18721759494342427</v>
      </c>
      <c r="G93" s="168">
        <v>-4.4566991165381209E-3</v>
      </c>
      <c r="H93" s="168">
        <v>-2.9014500537056787E-2</v>
      </c>
    </row>
    <row r="94" spans="1:8">
      <c r="A94" s="166" t="s">
        <v>263</v>
      </c>
      <c r="B94" s="167">
        <v>42589</v>
      </c>
      <c r="C94" s="166">
        <v>78704.600000000006</v>
      </c>
      <c r="D94" s="166">
        <v>890.06</v>
      </c>
      <c r="E94" s="166">
        <v>181.48</v>
      </c>
      <c r="F94" s="168">
        <v>0.1942473115832184</v>
      </c>
      <c r="G94" s="168">
        <v>2.6585558184069047E-3</v>
      </c>
      <c r="H94" s="168">
        <v>-2.3986232117887529E-2</v>
      </c>
    </row>
    <row r="95" spans="1:8">
      <c r="A95" s="166" t="s">
        <v>264</v>
      </c>
      <c r="B95" s="167">
        <v>42590</v>
      </c>
      <c r="C95" s="166">
        <v>78324.899999999994</v>
      </c>
      <c r="D95" s="166">
        <v>895.53</v>
      </c>
      <c r="E95" s="166">
        <v>182.35</v>
      </c>
      <c r="F95" s="168">
        <v>0.19209994018565268</v>
      </c>
      <c r="G95" s="168">
        <v>3.9247542676770442E-2</v>
      </c>
      <c r="H95" s="168">
        <v>8.9636474298677715E-3</v>
      </c>
    </row>
    <row r="96" spans="1:8">
      <c r="A96" s="166" t="s">
        <v>265</v>
      </c>
      <c r="B96" s="167">
        <v>42591</v>
      </c>
      <c r="C96" s="166">
        <v>78368.399999999994</v>
      </c>
      <c r="D96" s="166">
        <v>899.79</v>
      </c>
      <c r="E96" s="166">
        <v>182.83</v>
      </c>
      <c r="F96" s="168">
        <v>0.19986587929442701</v>
      </c>
      <c r="G96" s="168">
        <v>4.9305547457172416E-2</v>
      </c>
      <c r="H96" s="168">
        <v>1.808361059680097E-2</v>
      </c>
    </row>
    <row r="97" spans="1:8">
      <c r="A97" s="166" t="s">
        <v>266</v>
      </c>
      <c r="B97" s="167">
        <v>42592</v>
      </c>
      <c r="C97" s="166">
        <v>78190.5</v>
      </c>
      <c r="D97" s="166">
        <v>902.99</v>
      </c>
      <c r="E97" s="166">
        <v>183.29</v>
      </c>
      <c r="F97" s="168">
        <v>0.19850735516148865</v>
      </c>
      <c r="G97" s="168">
        <v>5.4759318311899063E-2</v>
      </c>
      <c r="H97" s="168">
        <v>2.2823660714285765E-2</v>
      </c>
    </row>
    <row r="98" spans="1:8">
      <c r="A98" s="166" t="s">
        <v>267</v>
      </c>
      <c r="B98" s="167">
        <v>42595</v>
      </c>
      <c r="C98" s="166">
        <v>78218.8</v>
      </c>
      <c r="D98" s="166">
        <v>910.71199999999999</v>
      </c>
      <c r="E98" s="166">
        <v>183.05</v>
      </c>
      <c r="F98" s="168">
        <v>0.19779181501473908</v>
      </c>
      <c r="G98" s="168">
        <v>6.552163891846341E-2</v>
      </c>
      <c r="H98" s="168">
        <v>3.0338849487785646E-2</v>
      </c>
    </row>
    <row r="99" spans="1:8">
      <c r="A99" s="166" t="s">
        <v>268</v>
      </c>
      <c r="B99" s="167">
        <v>42596</v>
      </c>
      <c r="C99" s="166">
        <v>78205.100000000006</v>
      </c>
      <c r="D99" s="166">
        <v>913.28599999999994</v>
      </c>
      <c r="E99" s="166">
        <v>182.97</v>
      </c>
      <c r="F99" s="168">
        <v>0.1996597606359316</v>
      </c>
      <c r="G99" s="168">
        <v>7.683582511908682E-2</v>
      </c>
      <c r="H99" s="168">
        <v>4.0134159513387502E-2</v>
      </c>
    </row>
    <row r="100" spans="1:8">
      <c r="A100" s="166" t="s">
        <v>269</v>
      </c>
      <c r="B100" s="167">
        <v>42597</v>
      </c>
      <c r="C100" s="166">
        <v>77828.800000000003</v>
      </c>
      <c r="D100" s="166">
        <v>915.86</v>
      </c>
      <c r="E100" s="166">
        <v>182.94</v>
      </c>
      <c r="F100" s="168">
        <v>0.19335830587427139</v>
      </c>
      <c r="G100" s="168">
        <v>8.9647951838764506E-2</v>
      </c>
      <c r="H100" s="168">
        <v>5.0232504736207551E-2</v>
      </c>
    </row>
    <row r="101" spans="1:8">
      <c r="A101" s="166" t="s">
        <v>270</v>
      </c>
      <c r="B101" s="167">
        <v>42598</v>
      </c>
      <c r="C101" s="166">
        <v>77855.5</v>
      </c>
      <c r="D101" s="166">
        <v>915.6</v>
      </c>
      <c r="E101" s="166">
        <v>183.78</v>
      </c>
      <c r="F101" s="168">
        <v>0.19364507474128012</v>
      </c>
      <c r="G101" s="168">
        <v>0.14555104308202793</v>
      </c>
      <c r="H101" s="168">
        <v>9.7292294832372894E-2</v>
      </c>
    </row>
    <row r="102" spans="1:8">
      <c r="A102" s="166" t="s">
        <v>271</v>
      </c>
      <c r="B102" s="167">
        <v>42599</v>
      </c>
      <c r="C102" s="166">
        <v>77879</v>
      </c>
      <c r="D102" s="166">
        <v>909.67</v>
      </c>
      <c r="E102" s="166">
        <v>182.62</v>
      </c>
      <c r="F102" s="168">
        <v>0.20032859956782678</v>
      </c>
      <c r="G102" s="168">
        <v>0.15805112040717062</v>
      </c>
      <c r="H102" s="168">
        <v>0.10511346444780645</v>
      </c>
    </row>
    <row r="103" spans="1:8">
      <c r="A103" s="166" t="s">
        <v>272</v>
      </c>
      <c r="B103" s="167">
        <v>42602</v>
      </c>
      <c r="C103" s="166">
        <v>77968.7</v>
      </c>
      <c r="D103" s="166">
        <v>906.4</v>
      </c>
      <c r="E103" s="166">
        <v>181.78749999999999</v>
      </c>
      <c r="F103" s="168">
        <v>0.2059825278879408</v>
      </c>
      <c r="G103" s="168">
        <v>0.17444316311854569</v>
      </c>
      <c r="H103" s="168">
        <v>0.14231180092999884</v>
      </c>
    </row>
    <row r="104" spans="1:8">
      <c r="A104" s="166" t="s">
        <v>273</v>
      </c>
      <c r="B104" s="167">
        <v>42603</v>
      </c>
      <c r="C104" s="166">
        <v>78086.399999999994</v>
      </c>
      <c r="D104" s="166">
        <v>905.31</v>
      </c>
      <c r="E104" s="166">
        <v>181.51</v>
      </c>
      <c r="F104" s="168">
        <v>0.21635022033636919</v>
      </c>
      <c r="G104" s="168">
        <v>0.14808380044132186</v>
      </c>
      <c r="H104" s="168">
        <v>9.4290709591849042E-2</v>
      </c>
    </row>
    <row r="105" spans="1:8">
      <c r="A105" s="166" t="s">
        <v>274</v>
      </c>
      <c r="B105" s="167">
        <v>42604</v>
      </c>
      <c r="C105" s="166">
        <v>78086.100000000006</v>
      </c>
      <c r="D105" s="166">
        <v>904.22</v>
      </c>
      <c r="E105" s="166">
        <v>180.94</v>
      </c>
      <c r="F105" s="168">
        <v>0.21617694241366103</v>
      </c>
      <c r="G105" s="168">
        <v>0.1485075574749144</v>
      </c>
      <c r="H105" s="168">
        <v>0.10000607939692374</v>
      </c>
    </row>
    <row r="106" spans="1:8">
      <c r="A106" s="166" t="s">
        <v>275</v>
      </c>
      <c r="B106" s="167">
        <v>42605</v>
      </c>
      <c r="C106" s="166">
        <v>77964</v>
      </c>
      <c r="D106" s="166">
        <v>906.5</v>
      </c>
      <c r="E106" s="166">
        <v>180.41</v>
      </c>
      <c r="F106" s="168">
        <v>0.2096575243633565</v>
      </c>
      <c r="G106" s="168">
        <v>0.12446939681799352</v>
      </c>
      <c r="H106" s="168">
        <v>6.1969302311892127E-2</v>
      </c>
    </row>
    <row r="107" spans="1:8">
      <c r="A107" s="166" t="s">
        <v>276</v>
      </c>
      <c r="B107" s="167">
        <v>42606</v>
      </c>
      <c r="C107" s="166">
        <v>78081.5</v>
      </c>
      <c r="D107" s="166">
        <v>896.75</v>
      </c>
      <c r="E107" s="166">
        <v>179.09</v>
      </c>
      <c r="F107" s="168">
        <v>0.21117993153117931</v>
      </c>
      <c r="G107" s="168">
        <v>0.10376838280546119</v>
      </c>
      <c r="H107" s="168">
        <v>4.3161696178937614E-2</v>
      </c>
    </row>
    <row r="108" spans="1:8">
      <c r="A108" s="166" t="s">
        <v>277</v>
      </c>
      <c r="B108" s="167">
        <v>42609</v>
      </c>
      <c r="C108" s="166">
        <v>77757.600000000006</v>
      </c>
      <c r="D108" s="166">
        <v>896.28200000000004</v>
      </c>
      <c r="E108" s="166">
        <v>179.75</v>
      </c>
      <c r="F108" s="168">
        <v>0.21069103070728579</v>
      </c>
      <c r="G108" s="168">
        <v>9.4722313827513283E-2</v>
      </c>
      <c r="H108" s="168">
        <v>4.7372101153711599E-2</v>
      </c>
    </row>
    <row r="109" spans="1:8">
      <c r="A109" s="166" t="s">
        <v>278</v>
      </c>
      <c r="B109" s="167">
        <v>42610</v>
      </c>
      <c r="C109" s="166">
        <v>77313.600000000006</v>
      </c>
      <c r="D109" s="166">
        <v>896.12599999999998</v>
      </c>
      <c r="E109" s="166">
        <v>179.97</v>
      </c>
      <c r="F109" s="168">
        <v>0.20330578512396702</v>
      </c>
      <c r="G109" s="168">
        <v>0.11860543495899445</v>
      </c>
      <c r="H109" s="168">
        <v>5.9831576467817005E-2</v>
      </c>
    </row>
    <row r="110" spans="1:8">
      <c r="A110" s="166" t="s">
        <v>279</v>
      </c>
      <c r="B110" s="167">
        <v>42611</v>
      </c>
      <c r="C110" s="166">
        <v>77345.600000000006</v>
      </c>
      <c r="D110" s="166">
        <v>895.97</v>
      </c>
      <c r="E110" s="166">
        <v>178.97</v>
      </c>
      <c r="F110" s="168">
        <v>0.20333187089467031</v>
      </c>
      <c r="G110" s="168">
        <v>0.12462971331023764</v>
      </c>
      <c r="H110" s="168">
        <v>6.9563138707942285E-2</v>
      </c>
    </row>
    <row r="111" spans="1:8">
      <c r="A111" s="166" t="s">
        <v>280</v>
      </c>
      <c r="B111" s="167">
        <v>42612</v>
      </c>
      <c r="C111" s="166">
        <v>77358.600000000006</v>
      </c>
      <c r="D111" s="166">
        <v>898.92</v>
      </c>
      <c r="E111" s="166">
        <v>179.48</v>
      </c>
      <c r="F111" s="168">
        <v>0.19941392622912701</v>
      </c>
      <c r="G111" s="168">
        <v>0.1442755670969218</v>
      </c>
      <c r="H111" s="168">
        <v>7.1554374757455408E-2</v>
      </c>
    </row>
    <row r="112" spans="1:8">
      <c r="A112" s="166" t="s">
        <v>281</v>
      </c>
      <c r="B112" s="167">
        <v>42613</v>
      </c>
      <c r="C112" s="166">
        <v>77167.899999999994</v>
      </c>
      <c r="D112" s="166">
        <v>893.68</v>
      </c>
      <c r="E112" s="166">
        <v>178.8</v>
      </c>
      <c r="F112" s="168">
        <v>0.19627914042904138</v>
      </c>
      <c r="G112" s="168">
        <v>0.14298869391722513</v>
      </c>
      <c r="H112" s="168">
        <v>6.7144136078782557E-2</v>
      </c>
    </row>
    <row r="113" spans="1:8">
      <c r="A113" s="166" t="s">
        <v>282</v>
      </c>
      <c r="B113" s="167">
        <v>42616</v>
      </c>
      <c r="C113" s="166">
        <v>76747</v>
      </c>
      <c r="D113" s="166">
        <v>903.23199999999997</v>
      </c>
      <c r="E113" s="166">
        <v>178.45500000000001</v>
      </c>
      <c r="F113" s="168">
        <v>0.18953662831068341</v>
      </c>
      <c r="G113" s="168">
        <v>0.16069803901410995</v>
      </c>
      <c r="H113" s="168">
        <v>8.0824904609048565E-2</v>
      </c>
    </row>
    <row r="114" spans="1:8">
      <c r="A114" s="166" t="s">
        <v>283</v>
      </c>
      <c r="B114" s="167">
        <v>42617</v>
      </c>
      <c r="C114" s="166">
        <v>76509.399999999994</v>
      </c>
      <c r="D114" s="166">
        <v>906.41600000000005</v>
      </c>
      <c r="E114" s="166">
        <v>178.34</v>
      </c>
      <c r="F114" s="168">
        <v>0.18597711732910471</v>
      </c>
      <c r="G114" s="168">
        <v>0.14653477870397302</v>
      </c>
      <c r="H114" s="168">
        <v>7.8821607888210021E-2</v>
      </c>
    </row>
    <row r="115" spans="1:8">
      <c r="A115" s="166" t="s">
        <v>284</v>
      </c>
      <c r="B115" s="167">
        <v>42618</v>
      </c>
      <c r="C115" s="166">
        <v>76522.2</v>
      </c>
      <c r="D115" s="166">
        <v>909.6</v>
      </c>
      <c r="E115" s="166">
        <v>179.51</v>
      </c>
      <c r="F115" s="168">
        <v>0.20568730236009825</v>
      </c>
      <c r="G115" s="168">
        <v>0.12364269743425038</v>
      </c>
      <c r="H115" s="168">
        <v>7.336761540301362E-2</v>
      </c>
    </row>
    <row r="116" spans="1:8">
      <c r="A116" s="166" t="s">
        <v>285</v>
      </c>
      <c r="B116" s="167">
        <v>42619</v>
      </c>
      <c r="C116" s="166">
        <v>76669.600000000006</v>
      </c>
      <c r="D116" s="166">
        <v>923.45</v>
      </c>
      <c r="E116" s="166">
        <v>180.13</v>
      </c>
      <c r="F116" s="168">
        <v>0.2077281140471785</v>
      </c>
      <c r="G116" s="168">
        <v>0.14231815932706593</v>
      </c>
      <c r="H116" s="168">
        <v>7.3800298062593139E-2</v>
      </c>
    </row>
    <row r="117" spans="1:8">
      <c r="A117" s="166" t="s">
        <v>286</v>
      </c>
      <c r="B117" s="167">
        <v>42620</v>
      </c>
      <c r="C117" s="166">
        <v>76742.2</v>
      </c>
      <c r="D117" s="166">
        <v>926.04</v>
      </c>
      <c r="E117" s="166">
        <v>179.64</v>
      </c>
      <c r="F117" s="168">
        <v>0.21893891502616025</v>
      </c>
      <c r="G117" s="168">
        <v>0.146046557677314</v>
      </c>
      <c r="H117" s="168">
        <v>6.9795140543115863E-2</v>
      </c>
    </row>
    <row r="118" spans="1:8">
      <c r="A118" s="166" t="s">
        <v>287</v>
      </c>
      <c r="B118" s="167">
        <v>42623</v>
      </c>
      <c r="C118" s="166">
        <v>76640.3</v>
      </c>
      <c r="D118" s="166">
        <v>906.02499999999998</v>
      </c>
      <c r="E118" s="166">
        <v>178.29499999999999</v>
      </c>
      <c r="F118" s="168">
        <v>0.21664788151064407</v>
      </c>
      <c r="G118" s="168">
        <v>0.12179010969962611</v>
      </c>
      <c r="H118" s="168">
        <v>5.8381811706042841E-2</v>
      </c>
    </row>
    <row r="119" spans="1:8">
      <c r="A119" s="166" t="s">
        <v>288</v>
      </c>
      <c r="B119" s="167">
        <v>42624</v>
      </c>
      <c r="C119" s="166">
        <v>76643.899999999994</v>
      </c>
      <c r="D119" s="166">
        <v>899.35333333333301</v>
      </c>
      <c r="E119" s="166">
        <v>177.84666666666701</v>
      </c>
      <c r="F119" s="168">
        <v>0.22558665739208283</v>
      </c>
      <c r="G119" s="168">
        <v>0.1147442094912281</v>
      </c>
      <c r="H119" s="168">
        <v>5.6786895636502521E-2</v>
      </c>
    </row>
    <row r="120" spans="1:8">
      <c r="A120" s="166" t="s">
        <v>289</v>
      </c>
      <c r="B120" s="167">
        <v>42626</v>
      </c>
      <c r="C120" s="166">
        <v>76444.2</v>
      </c>
      <c r="D120" s="166">
        <v>886.01</v>
      </c>
      <c r="E120" s="166">
        <v>176.95</v>
      </c>
      <c r="F120" s="168">
        <v>0.22773329907089912</v>
      </c>
      <c r="G120" s="168">
        <v>7.6940841851928399E-2</v>
      </c>
      <c r="H120" s="168">
        <v>4.933878906481648E-2</v>
      </c>
    </row>
    <row r="121" spans="1:8">
      <c r="A121" s="166" t="s">
        <v>290</v>
      </c>
      <c r="B121" s="167">
        <v>42627</v>
      </c>
      <c r="C121" s="166">
        <v>76455.399999999994</v>
      </c>
      <c r="D121" s="166">
        <v>885.14</v>
      </c>
      <c r="E121" s="166">
        <v>175.72</v>
      </c>
      <c r="F121" s="168">
        <v>0.22810647228241399</v>
      </c>
      <c r="G121" s="168">
        <v>8.1467435262724486E-2</v>
      </c>
      <c r="H121" s="168">
        <v>3.7338764426340765E-2</v>
      </c>
    </row>
    <row r="122" spans="1:8">
      <c r="A122" s="166" t="s">
        <v>291</v>
      </c>
      <c r="B122" s="167">
        <v>42630</v>
      </c>
      <c r="C122" s="166">
        <v>76104.899999999994</v>
      </c>
      <c r="D122" s="166">
        <v>892.66399999999999</v>
      </c>
      <c r="E122" s="166">
        <v>175.26249999999999</v>
      </c>
      <c r="F122" s="168">
        <v>0.23640850516301337</v>
      </c>
      <c r="G122" s="168">
        <v>9.2550480633893262E-2</v>
      </c>
      <c r="H122" s="168">
        <v>3.3082817565576184E-2</v>
      </c>
    </row>
    <row r="123" spans="1:8">
      <c r="A123" s="166" t="s">
        <v>292</v>
      </c>
      <c r="B123" s="167">
        <v>42631</v>
      </c>
      <c r="C123" s="166">
        <v>76166.7</v>
      </c>
      <c r="D123" s="166">
        <v>895.17200000000003</v>
      </c>
      <c r="E123" s="166">
        <v>175.11</v>
      </c>
      <c r="F123" s="168">
        <v>0.24195636577093649</v>
      </c>
      <c r="G123" s="168">
        <v>9.7522160783688694E-2</v>
      </c>
      <c r="H123" s="168">
        <v>3.5969946163403099E-2</v>
      </c>
    </row>
    <row r="124" spans="1:8">
      <c r="A124" s="166" t="s">
        <v>293</v>
      </c>
      <c r="B124" s="167">
        <v>42632</v>
      </c>
      <c r="C124" s="166">
        <v>76272.600000000006</v>
      </c>
      <c r="D124" s="166">
        <v>897.68</v>
      </c>
      <c r="E124" s="166">
        <v>174.51</v>
      </c>
      <c r="F124" s="168">
        <v>0.2386580660248665</v>
      </c>
      <c r="G124" s="168">
        <v>0.11067394182349077</v>
      </c>
      <c r="H124" s="168">
        <v>4.0794417606011768E-2</v>
      </c>
    </row>
    <row r="125" spans="1:8">
      <c r="A125" s="166" t="s">
        <v>151</v>
      </c>
      <c r="B125" s="167">
        <v>42634</v>
      </c>
      <c r="C125" s="166">
        <v>76450.899999999994</v>
      </c>
      <c r="D125" s="166">
        <v>905.65</v>
      </c>
      <c r="E125" s="166">
        <v>174.38</v>
      </c>
      <c r="F125" s="168">
        <v>0.23935576954252169</v>
      </c>
      <c r="G125" s="168">
        <v>0.14380075525076097</v>
      </c>
      <c r="H125" s="168">
        <v>5.3146515279623108E-2</v>
      </c>
    </row>
    <row r="126" spans="1:8">
      <c r="A126" s="166" t="s">
        <v>294</v>
      </c>
      <c r="B126" s="167">
        <v>42637</v>
      </c>
      <c r="C126" s="166">
        <v>76906.899999999994</v>
      </c>
      <c r="D126" s="166">
        <v>905.55399999999997</v>
      </c>
      <c r="E126" s="166">
        <v>176.6</v>
      </c>
      <c r="F126" s="168">
        <v>0.24989070532041602</v>
      </c>
      <c r="G126" s="168">
        <v>0.15260584121844367</v>
      </c>
      <c r="H126" s="168">
        <v>7.126067241928391E-2</v>
      </c>
    </row>
    <row r="127" spans="1:8">
      <c r="A127" s="166" t="s">
        <v>295</v>
      </c>
      <c r="B127" s="167">
        <v>42638</v>
      </c>
      <c r="C127" s="166">
        <v>77081.5</v>
      </c>
      <c r="D127" s="166">
        <v>905.52200000000005</v>
      </c>
      <c r="E127" s="166">
        <v>177.34</v>
      </c>
      <c r="F127" s="168">
        <v>0.25207511004986771</v>
      </c>
      <c r="G127" s="168">
        <v>0.15557149310757601</v>
      </c>
      <c r="H127" s="168">
        <v>7.7334305327744213E-2</v>
      </c>
    </row>
    <row r="128" spans="1:8">
      <c r="A128" s="166" t="s">
        <v>296</v>
      </c>
      <c r="B128" s="167">
        <v>42639</v>
      </c>
      <c r="C128" s="166">
        <v>77089.8</v>
      </c>
      <c r="D128" s="166">
        <v>905.49</v>
      </c>
      <c r="E128" s="166">
        <v>176.65</v>
      </c>
      <c r="F128" s="168">
        <v>0.25208993501589272</v>
      </c>
      <c r="G128" s="168">
        <v>0.15855265683176167</v>
      </c>
      <c r="H128" s="168">
        <v>8.2414215686274606E-2</v>
      </c>
    </row>
    <row r="129" spans="1:8">
      <c r="A129" s="166" t="s">
        <v>297</v>
      </c>
      <c r="B129" s="167">
        <v>42640</v>
      </c>
      <c r="C129" s="166">
        <v>77143.100000000006</v>
      </c>
      <c r="D129" s="166">
        <v>911.13</v>
      </c>
      <c r="E129" s="166">
        <v>175.91</v>
      </c>
      <c r="F129" s="168">
        <v>0.25275419462542303</v>
      </c>
      <c r="G129" s="168">
        <v>0.17360726476460364</v>
      </c>
      <c r="H129" s="168">
        <v>8.1923857555815216E-2</v>
      </c>
    </row>
    <row r="130" spans="1:8">
      <c r="A130" s="166" t="s">
        <v>298</v>
      </c>
      <c r="B130" s="167">
        <v>42641</v>
      </c>
      <c r="C130" s="166">
        <v>77300.3</v>
      </c>
      <c r="D130" s="166">
        <v>912.19</v>
      </c>
      <c r="E130" s="166">
        <v>174.33</v>
      </c>
      <c r="F130" s="168">
        <v>0.25695019211913173</v>
      </c>
      <c r="G130" s="168">
        <v>0.15168234328640873</v>
      </c>
      <c r="H130" s="168">
        <v>5.8727073970606281E-2</v>
      </c>
    </row>
    <row r="131" spans="1:8">
      <c r="A131" s="166" t="s">
        <v>299</v>
      </c>
      <c r="B131" s="167">
        <v>42644</v>
      </c>
      <c r="C131" s="166">
        <v>77478.8</v>
      </c>
      <c r="D131" s="166">
        <v>911.84199999999998</v>
      </c>
      <c r="E131" s="166">
        <v>173.565</v>
      </c>
      <c r="F131" s="168">
        <v>0.26563362704067806</v>
      </c>
      <c r="G131" s="168">
        <v>0.126320444281945</v>
      </c>
      <c r="H131" s="168">
        <v>5.480180494993836E-2</v>
      </c>
    </row>
    <row r="132" spans="1:8">
      <c r="A132" s="166" t="s">
        <v>300</v>
      </c>
      <c r="B132" s="167">
        <v>42645</v>
      </c>
      <c r="C132" s="166">
        <v>77287.600000000006</v>
      </c>
      <c r="D132" s="166">
        <v>911.726</v>
      </c>
      <c r="E132" s="166">
        <v>173.31</v>
      </c>
      <c r="F132" s="168">
        <v>0.26361878042041287</v>
      </c>
      <c r="G132" s="168">
        <v>0.11810874913234692</v>
      </c>
      <c r="H132" s="168">
        <v>5.3492188924685546E-2</v>
      </c>
    </row>
    <row r="133" spans="1:8">
      <c r="A133" s="166" t="s">
        <v>301</v>
      </c>
      <c r="B133" s="167">
        <v>42646</v>
      </c>
      <c r="C133" s="166">
        <v>77265.3</v>
      </c>
      <c r="D133" s="166">
        <v>911.61</v>
      </c>
      <c r="E133" s="166">
        <v>173.74</v>
      </c>
      <c r="F133" s="168">
        <v>0.26181214235321781</v>
      </c>
      <c r="G133" s="168">
        <v>0.1100138811095146</v>
      </c>
      <c r="H133" s="168">
        <v>3.2323232323232309E-2</v>
      </c>
    </row>
    <row r="134" spans="1:8">
      <c r="A134" s="166" t="s">
        <v>302</v>
      </c>
      <c r="B134" s="167">
        <v>42647</v>
      </c>
      <c r="C134" s="166">
        <v>77335.3</v>
      </c>
      <c r="D134" s="166">
        <v>915.61</v>
      </c>
      <c r="E134" s="166">
        <v>174.66</v>
      </c>
      <c r="F134" s="168">
        <v>0.26344637623387102</v>
      </c>
      <c r="G134" s="168">
        <v>0.10490177149201152</v>
      </c>
      <c r="H134" s="168">
        <v>2.3438415563107995E-2</v>
      </c>
    </row>
    <row r="135" spans="1:8">
      <c r="A135" s="166" t="s">
        <v>303</v>
      </c>
      <c r="B135" s="167">
        <v>42648</v>
      </c>
      <c r="C135" s="166">
        <v>77183</v>
      </c>
      <c r="D135" s="166">
        <v>915.26</v>
      </c>
      <c r="E135" s="166">
        <v>174.66</v>
      </c>
      <c r="F135" s="168">
        <v>0.25726097820810612</v>
      </c>
      <c r="G135" s="168">
        <v>7.5789275723453731E-2</v>
      </c>
      <c r="H135" s="168">
        <v>-6.541152380410753E-3</v>
      </c>
    </row>
    <row r="136" spans="1:8">
      <c r="A136" s="166" t="s">
        <v>304</v>
      </c>
      <c r="B136" s="167">
        <v>42651</v>
      </c>
      <c r="C136" s="166">
        <v>77217</v>
      </c>
      <c r="D136" s="166">
        <v>917.31200000000001</v>
      </c>
      <c r="E136" s="166">
        <v>173.98500000000001</v>
      </c>
      <c r="F136" s="168">
        <v>0.25766936115667072</v>
      </c>
      <c r="G136" s="168">
        <v>6.7324451684216635E-2</v>
      </c>
      <c r="H136" s="168">
        <v>-2.6207900149719299E-2</v>
      </c>
    </row>
    <row r="137" spans="1:8">
      <c r="A137" s="166" t="s">
        <v>305</v>
      </c>
      <c r="B137" s="167">
        <v>42652</v>
      </c>
      <c r="C137" s="166">
        <v>77435.8</v>
      </c>
      <c r="D137" s="166">
        <v>917.99599999999998</v>
      </c>
      <c r="E137" s="166">
        <v>173.76</v>
      </c>
      <c r="F137" s="168">
        <v>0.26349264363952618</v>
      </c>
      <c r="G137" s="168">
        <v>6.4540668413850533E-2</v>
      </c>
      <c r="H137" s="168">
        <v>-3.2624429350851858E-2</v>
      </c>
    </row>
    <row r="138" spans="1:8">
      <c r="A138" s="166" t="s">
        <v>306</v>
      </c>
      <c r="B138" s="167">
        <v>42653</v>
      </c>
      <c r="C138" s="166">
        <v>77655.100000000006</v>
      </c>
      <c r="D138" s="166">
        <v>918.68</v>
      </c>
      <c r="E138" s="166">
        <v>174</v>
      </c>
      <c r="F138" s="168">
        <v>0.26687450853717842</v>
      </c>
      <c r="G138" s="168">
        <v>6.1775481663834952E-2</v>
      </c>
      <c r="H138" s="168">
        <v>-3.2204238277990904E-2</v>
      </c>
    </row>
    <row r="139" spans="1:8">
      <c r="A139" s="166" t="s">
        <v>307</v>
      </c>
      <c r="B139" s="167">
        <v>42658</v>
      </c>
      <c r="C139" s="166">
        <v>77886.399999999994</v>
      </c>
      <c r="D139" s="166">
        <v>901.55857142857099</v>
      </c>
      <c r="E139" s="166">
        <v>173.77500000000001</v>
      </c>
      <c r="F139" s="168">
        <v>0.26779784615785274</v>
      </c>
      <c r="G139" s="168">
        <v>5.5330826099534214E-2</v>
      </c>
      <c r="H139" s="168">
        <v>-1.7776396111236603E-2</v>
      </c>
    </row>
    <row r="140" spans="1:8">
      <c r="A140" s="166" t="s">
        <v>308</v>
      </c>
      <c r="B140" s="167">
        <v>42659</v>
      </c>
      <c r="C140" s="166">
        <v>77569.100000000006</v>
      </c>
      <c r="D140" s="166">
        <v>898.13428571428597</v>
      </c>
      <c r="E140" s="166">
        <v>173.73</v>
      </c>
      <c r="F140" s="168">
        <v>0.25165353466734874</v>
      </c>
      <c r="G140" s="168">
        <v>5.7374953748865032E-2</v>
      </c>
      <c r="H140" s="168">
        <v>-1.8308187828445566E-2</v>
      </c>
    </row>
    <row r="141" spans="1:8">
      <c r="A141" s="166" t="s">
        <v>309</v>
      </c>
      <c r="B141" s="167">
        <v>42660</v>
      </c>
      <c r="C141" s="166">
        <v>77707.199999999997</v>
      </c>
      <c r="D141" s="166">
        <v>894.71</v>
      </c>
      <c r="E141" s="166">
        <v>172.9</v>
      </c>
      <c r="F141" s="168">
        <v>0.23739352952510462</v>
      </c>
      <c r="G141" s="168">
        <v>4.0227412772784854E-2</v>
      </c>
      <c r="H141" s="168">
        <v>-3.0965391621129323E-2</v>
      </c>
    </row>
    <row r="142" spans="1:8">
      <c r="A142" s="166" t="s">
        <v>310</v>
      </c>
      <c r="B142" s="167">
        <v>42661</v>
      </c>
      <c r="C142" s="166">
        <v>77849.5</v>
      </c>
      <c r="D142" s="166">
        <v>908.55</v>
      </c>
      <c r="E142" s="166">
        <v>173.77</v>
      </c>
      <c r="F142" s="168">
        <v>0.23430746740995123</v>
      </c>
      <c r="G142" s="168">
        <v>5.195211189329374E-2</v>
      </c>
      <c r="H142" s="168">
        <v>-2.8729528813369765E-2</v>
      </c>
    </row>
    <row r="143" spans="1:8">
      <c r="A143" s="166" t="s">
        <v>150</v>
      </c>
      <c r="B143" s="167">
        <v>42662</v>
      </c>
      <c r="C143" s="166">
        <v>78091.5</v>
      </c>
      <c r="D143" s="166">
        <v>913.35</v>
      </c>
      <c r="E143" s="166">
        <v>174.61</v>
      </c>
      <c r="F143" s="168">
        <v>0.23705975443037586</v>
      </c>
      <c r="G143" s="168">
        <v>5.3156529259152485E-2</v>
      </c>
      <c r="H143" s="168">
        <v>-2.5994310258269593E-2</v>
      </c>
    </row>
    <row r="144" spans="1:8">
      <c r="A144" s="166" t="s">
        <v>311</v>
      </c>
      <c r="B144" s="167">
        <v>42665</v>
      </c>
      <c r="C144" s="166">
        <v>78387.199999999997</v>
      </c>
      <c r="D144" s="166">
        <v>916.38</v>
      </c>
      <c r="E144" s="166">
        <v>175.19499999999999</v>
      </c>
      <c r="F144" s="168">
        <v>0.24144309651262219</v>
      </c>
      <c r="G144" s="168">
        <v>6.0048353326315418E-2</v>
      </c>
      <c r="H144" s="168">
        <v>-1.614533610377944E-2</v>
      </c>
    </row>
    <row r="145" spans="1:8">
      <c r="A145" s="166" t="s">
        <v>312</v>
      </c>
      <c r="B145" s="167">
        <v>42666</v>
      </c>
      <c r="C145" s="166">
        <v>78370.3</v>
      </c>
      <c r="D145" s="166">
        <v>917.39</v>
      </c>
      <c r="E145" s="166">
        <v>175.39</v>
      </c>
      <c r="F145" s="168">
        <v>0.24052710724178872</v>
      </c>
      <c r="G145" s="168">
        <v>6.7850075660574882E-2</v>
      </c>
      <c r="H145" s="168">
        <v>-4.6535383916918027E-3</v>
      </c>
    </row>
    <row r="146" spans="1:8">
      <c r="A146" s="166" t="s">
        <v>313</v>
      </c>
      <c r="B146" s="167">
        <v>42667</v>
      </c>
      <c r="C146" s="166">
        <v>78568.800000000003</v>
      </c>
      <c r="D146" s="166">
        <v>918.4</v>
      </c>
      <c r="E146" s="166">
        <v>176.1</v>
      </c>
      <c r="F146" s="168">
        <v>0.25123899555363027</v>
      </c>
      <c r="G146" s="168">
        <v>6.0581564542578015E-2</v>
      </c>
      <c r="H146" s="168">
        <v>3.1901560897800163E-3</v>
      </c>
    </row>
    <row r="147" spans="1:8">
      <c r="A147" s="166" t="s">
        <v>314</v>
      </c>
      <c r="B147" s="167">
        <v>42668</v>
      </c>
      <c r="C147" s="166">
        <v>78761.899999999994</v>
      </c>
      <c r="D147" s="166">
        <v>918.25</v>
      </c>
      <c r="E147" s="166">
        <v>176.91</v>
      </c>
      <c r="F147" s="168">
        <v>0.2541044817708622</v>
      </c>
      <c r="G147" s="168">
        <v>5.831844637814787E-2</v>
      </c>
      <c r="H147" s="168">
        <v>5.4560954816709195E-3</v>
      </c>
    </row>
    <row r="148" spans="1:8">
      <c r="A148" s="166" t="s">
        <v>315</v>
      </c>
      <c r="B148" s="167">
        <v>42669</v>
      </c>
      <c r="C148" s="166">
        <v>79299.600000000006</v>
      </c>
      <c r="D148" s="166">
        <v>910.58</v>
      </c>
      <c r="E148" s="166">
        <v>176.26</v>
      </c>
      <c r="F148" s="168">
        <v>0.26026413235224011</v>
      </c>
      <c r="G148" s="168">
        <v>5.5487939168434419E-2</v>
      </c>
      <c r="H148" s="168">
        <v>1.3745902110772423E-2</v>
      </c>
    </row>
    <row r="149" spans="1:8">
      <c r="A149" s="166" t="s">
        <v>316</v>
      </c>
      <c r="B149" s="167">
        <v>42672</v>
      </c>
      <c r="C149" s="166">
        <v>80340.7</v>
      </c>
      <c r="D149" s="166">
        <v>907.28599999999994</v>
      </c>
      <c r="E149" s="166">
        <v>175.8775</v>
      </c>
      <c r="F149" s="168">
        <v>0.27679554762355041</v>
      </c>
      <c r="G149" s="168">
        <v>5.4615831686620986E-2</v>
      </c>
      <c r="H149" s="168">
        <v>1.399538771980402E-2</v>
      </c>
    </row>
    <row r="150" spans="1:8">
      <c r="A150" s="166" t="s">
        <v>317</v>
      </c>
      <c r="B150" s="167">
        <v>42673</v>
      </c>
      <c r="C150" s="166">
        <v>80339.199999999997</v>
      </c>
      <c r="D150" s="166">
        <v>906.18799999999999</v>
      </c>
      <c r="E150" s="166">
        <v>175.75</v>
      </c>
      <c r="F150" s="168">
        <v>0.27626666836117075</v>
      </c>
      <c r="G150" s="168">
        <v>6.0789597522060035E-2</v>
      </c>
      <c r="H150" s="168">
        <v>3.0232864868033449E-2</v>
      </c>
    </row>
    <row r="151" spans="1:8">
      <c r="A151" s="166" t="s">
        <v>318</v>
      </c>
      <c r="B151" s="167">
        <v>42674</v>
      </c>
      <c r="C151" s="166">
        <v>80263.7</v>
      </c>
      <c r="D151" s="166">
        <v>905.09</v>
      </c>
      <c r="E151" s="166">
        <v>175.89</v>
      </c>
      <c r="F151" s="168">
        <v>0.2751867968803372</v>
      </c>
      <c r="G151" s="168">
        <v>6.200806341845766E-2</v>
      </c>
      <c r="H151" s="168">
        <v>3.6842725772223472E-2</v>
      </c>
    </row>
    <row r="152" spans="1:8">
      <c r="A152" s="166" t="s">
        <v>319</v>
      </c>
      <c r="B152" s="167">
        <v>42675</v>
      </c>
      <c r="C152" s="166">
        <v>79659.199999999997</v>
      </c>
      <c r="D152" s="166">
        <v>902.58</v>
      </c>
      <c r="E152" s="166">
        <v>175.68</v>
      </c>
      <c r="F152" s="168">
        <v>0.26733454563388848</v>
      </c>
      <c r="G152" s="168">
        <v>6.1571574750361791E-2</v>
      </c>
      <c r="H152" s="168">
        <v>2.6767971946230373E-2</v>
      </c>
    </row>
    <row r="153" spans="1:8">
      <c r="A153" s="166" t="s">
        <v>320</v>
      </c>
      <c r="B153" s="167">
        <v>42676</v>
      </c>
      <c r="C153" s="166">
        <v>79670.899999999994</v>
      </c>
      <c r="D153" s="166">
        <v>890.21</v>
      </c>
      <c r="E153" s="166">
        <v>174.68</v>
      </c>
      <c r="F153" s="168">
        <v>0.26841061205255068</v>
      </c>
      <c r="G153" s="168">
        <v>3.4201935476375844E-2</v>
      </c>
      <c r="H153" s="168">
        <v>1.7652199242644828E-2</v>
      </c>
    </row>
    <row r="154" spans="1:8">
      <c r="A154" s="166" t="s">
        <v>321</v>
      </c>
      <c r="B154" s="167">
        <v>42679</v>
      </c>
      <c r="C154" s="166">
        <v>79253.5</v>
      </c>
      <c r="D154" s="166">
        <v>892.94600000000003</v>
      </c>
      <c r="E154" s="166">
        <v>174.02</v>
      </c>
      <c r="F154" s="168">
        <v>0.25944342210229565</v>
      </c>
      <c r="G154" s="168">
        <v>2.8550036859565031E-2</v>
      </c>
      <c r="H154" s="168">
        <v>9.5724313975749098E-3</v>
      </c>
    </row>
    <row r="155" spans="1:8">
      <c r="A155" s="166" t="s">
        <v>322</v>
      </c>
      <c r="B155" s="167">
        <v>42680</v>
      </c>
      <c r="C155" s="166">
        <v>79137.5</v>
      </c>
      <c r="D155" s="166">
        <v>893.85799999999995</v>
      </c>
      <c r="E155" s="166">
        <v>173.8</v>
      </c>
      <c r="F155" s="168">
        <v>0.25614281814083717</v>
      </c>
      <c r="G155" s="168">
        <v>4.7400651038310038E-2</v>
      </c>
      <c r="H155" s="168">
        <v>2.348178137651824E-2</v>
      </c>
    </row>
    <row r="156" spans="1:8">
      <c r="A156" s="166" t="s">
        <v>323</v>
      </c>
      <c r="B156" s="167">
        <v>42681</v>
      </c>
      <c r="C156" s="166">
        <v>79632.3</v>
      </c>
      <c r="D156" s="166">
        <v>894.77</v>
      </c>
      <c r="E156" s="166">
        <v>174.36</v>
      </c>
      <c r="F156" s="168">
        <v>0.26402081296270441</v>
      </c>
      <c r="G156" s="168">
        <v>5.454644025607891E-2</v>
      </c>
      <c r="H156" s="168">
        <v>3.1960227272727293E-2</v>
      </c>
    </row>
    <row r="157" spans="1:8">
      <c r="A157" s="166" t="s">
        <v>324</v>
      </c>
      <c r="B157" s="167">
        <v>42682</v>
      </c>
      <c r="C157" s="166">
        <v>79871.399999999994</v>
      </c>
      <c r="D157" s="166">
        <v>902.45</v>
      </c>
      <c r="E157" s="166">
        <v>176.77</v>
      </c>
      <c r="F157" s="168">
        <v>0.26708198687410456</v>
      </c>
      <c r="G157" s="168">
        <v>6.9798594070438646E-2</v>
      </c>
      <c r="H157" s="168">
        <v>4.7712185870080637E-2</v>
      </c>
    </row>
    <row r="158" spans="1:8">
      <c r="A158" s="166" t="s">
        <v>325</v>
      </c>
      <c r="B158" s="167">
        <v>42683</v>
      </c>
      <c r="C158" s="166">
        <v>78411.600000000006</v>
      </c>
      <c r="D158" s="166">
        <v>880.15</v>
      </c>
      <c r="E158" s="166">
        <v>175.48</v>
      </c>
      <c r="F158" s="168">
        <v>0.24375399520654528</v>
      </c>
      <c r="G158" s="168">
        <v>5.6108184643444137E-2</v>
      </c>
      <c r="H158" s="168">
        <v>5.1408028759736268E-2</v>
      </c>
    </row>
    <row r="159" spans="1:8">
      <c r="A159" s="166" t="s">
        <v>326</v>
      </c>
      <c r="B159" s="167">
        <v>42686</v>
      </c>
      <c r="C159" s="166">
        <v>79010.7</v>
      </c>
      <c r="D159" s="166">
        <v>855.43600000000004</v>
      </c>
      <c r="E159" s="166">
        <v>173.13249999999999</v>
      </c>
      <c r="F159" s="168">
        <v>0.25301634727006284</v>
      </c>
      <c r="G159" s="168">
        <v>2.6465717919796461E-2</v>
      </c>
      <c r="H159" s="168">
        <v>3.1164383561643749E-2</v>
      </c>
    </row>
    <row r="160" spans="1:8">
      <c r="A160" s="166" t="s">
        <v>327</v>
      </c>
      <c r="B160" s="167">
        <v>42687</v>
      </c>
      <c r="C160" s="166">
        <v>79048.5</v>
      </c>
      <c r="D160" s="166">
        <v>847.19799999999998</v>
      </c>
      <c r="E160" s="166">
        <v>172.35</v>
      </c>
      <c r="F160" s="168">
        <v>0.25333356587696976</v>
      </c>
      <c r="G160" s="168">
        <v>3.1432467311110601E-2</v>
      </c>
      <c r="H160" s="168">
        <v>3.4638011766118249E-2</v>
      </c>
    </row>
    <row r="161" spans="1:8">
      <c r="A161" s="166" t="s">
        <v>328</v>
      </c>
      <c r="B161" s="167">
        <v>42688</v>
      </c>
      <c r="C161" s="166">
        <v>79341.5</v>
      </c>
      <c r="D161" s="166">
        <v>838.96</v>
      </c>
      <c r="E161" s="166">
        <v>169.42</v>
      </c>
      <c r="F161" s="168">
        <v>0.25772190826444308</v>
      </c>
      <c r="G161" s="168">
        <v>2.6401428955932449E-2</v>
      </c>
      <c r="H161" s="168">
        <v>1.9742385939569118E-2</v>
      </c>
    </row>
    <row r="162" spans="1:8">
      <c r="A162" s="166" t="s">
        <v>329</v>
      </c>
      <c r="B162" s="167">
        <v>42689</v>
      </c>
      <c r="C162" s="166">
        <v>79236.2</v>
      </c>
      <c r="D162" s="166">
        <v>841.49</v>
      </c>
      <c r="E162" s="166">
        <v>169.33</v>
      </c>
      <c r="F162" s="168">
        <v>0.25555312588141699</v>
      </c>
      <c r="G162" s="168">
        <v>3.4559492488135835E-2</v>
      </c>
      <c r="H162" s="168">
        <v>2.0367580596565293E-2</v>
      </c>
    </row>
    <row r="163" spans="1:8">
      <c r="A163" s="166" t="s">
        <v>330</v>
      </c>
      <c r="B163" s="167">
        <v>42690</v>
      </c>
      <c r="C163" s="166">
        <v>79268.399999999994</v>
      </c>
      <c r="D163" s="166">
        <v>847.15</v>
      </c>
      <c r="E163" s="166">
        <v>171.2</v>
      </c>
      <c r="F163" s="168">
        <v>0.25795701245445413</v>
      </c>
      <c r="G163" s="168">
        <v>2.7982380565229503E-2</v>
      </c>
      <c r="H163" s="168">
        <v>2.6501978654514868E-2</v>
      </c>
    </row>
    <row r="164" spans="1:8">
      <c r="A164" s="166" t="s">
        <v>331</v>
      </c>
      <c r="B164" s="167">
        <v>42693</v>
      </c>
      <c r="C164" s="166">
        <v>79278.600000000006</v>
      </c>
      <c r="D164" s="166">
        <v>864.13</v>
      </c>
      <c r="E164" s="166">
        <v>176.81</v>
      </c>
      <c r="F164" s="168">
        <v>0.26096645051080536</v>
      </c>
      <c r="G164" s="168">
        <v>5.017986485829562E-2</v>
      </c>
      <c r="H164" s="168">
        <v>5.5708144256030545E-2</v>
      </c>
    </row>
    <row r="165" spans="1:8">
      <c r="A165" s="166" t="s">
        <v>343</v>
      </c>
      <c r="B165" s="167">
        <v>42695</v>
      </c>
      <c r="C165" s="166">
        <v>79318.899999999994</v>
      </c>
      <c r="D165" s="166">
        <v>847.4</v>
      </c>
      <c r="E165" s="166">
        <v>169.29</v>
      </c>
      <c r="F165" s="168">
        <v>0.26125236527850659</v>
      </c>
      <c r="G165" s="168">
        <v>1.6308428140014097E-2</v>
      </c>
      <c r="H165" s="168">
        <v>-6.0182602824179199E-3</v>
      </c>
    </row>
    <row r="166" spans="1:8">
      <c r="A166" s="166" t="s">
        <v>344</v>
      </c>
      <c r="B166" s="167">
        <v>42696</v>
      </c>
      <c r="C166" s="166">
        <v>79393.8</v>
      </c>
      <c r="D166" s="166">
        <v>857.45</v>
      </c>
      <c r="E166" s="166">
        <v>169.15</v>
      </c>
      <c r="F166" s="168">
        <v>0.2617431532374821</v>
      </c>
      <c r="G166" s="168">
        <v>2.3874687147742657E-2</v>
      </c>
      <c r="H166" s="168">
        <v>-1.2320448440966913E-2</v>
      </c>
    </row>
    <row r="167" spans="1:8">
      <c r="A167" s="166" t="s">
        <v>345</v>
      </c>
      <c r="B167" s="167">
        <v>42697</v>
      </c>
      <c r="C167" s="166">
        <v>79385.600000000006</v>
      </c>
      <c r="D167" s="166">
        <v>855.92</v>
      </c>
      <c r="E167" s="166">
        <v>170.58</v>
      </c>
      <c r="F167" s="168">
        <v>0.26418847150362224</v>
      </c>
      <c r="G167" s="168">
        <v>1.7607685082807079E-2</v>
      </c>
      <c r="H167" s="168">
        <v>4.9487451396252879E-3</v>
      </c>
    </row>
    <row r="168" spans="1:8">
      <c r="A168" s="166" t="s">
        <v>346</v>
      </c>
      <c r="B168" s="167">
        <v>42700</v>
      </c>
      <c r="C168" s="166">
        <v>79541.399999999994</v>
      </c>
      <c r="D168" s="166">
        <v>857.19500000000005</v>
      </c>
      <c r="E168" s="166">
        <v>169.86750000000001</v>
      </c>
      <c r="F168" s="168">
        <v>0.2681801440986975</v>
      </c>
      <c r="G168" s="168">
        <v>2.1321339211247681E-2</v>
      </c>
      <c r="H168" s="168">
        <v>3.4113060428850872E-3</v>
      </c>
    </row>
    <row r="169" spans="1:8">
      <c r="A169" s="166" t="s">
        <v>347</v>
      </c>
      <c r="B169" s="167">
        <v>42701</v>
      </c>
      <c r="C169" s="166">
        <v>79625.899999999994</v>
      </c>
      <c r="D169" s="166">
        <v>857.62</v>
      </c>
      <c r="E169" s="166">
        <v>169.63</v>
      </c>
      <c r="F169" s="168">
        <v>0.26925014266449443</v>
      </c>
      <c r="G169" s="168">
        <v>2.5677211026729596E-2</v>
      </c>
      <c r="H169" s="168">
        <v>-4.6356061495129719E-3</v>
      </c>
    </row>
    <row r="170" spans="1:8">
      <c r="A170" s="166" t="s">
        <v>348</v>
      </c>
      <c r="B170" s="167">
        <v>42703</v>
      </c>
      <c r="C170" s="166">
        <v>80018.600000000006</v>
      </c>
      <c r="D170" s="166">
        <v>858.47</v>
      </c>
      <c r="E170" s="166">
        <v>169.92</v>
      </c>
      <c r="F170" s="168">
        <v>0.27752995909661315</v>
      </c>
      <c r="G170" s="168">
        <v>4.3047725505443335E-2</v>
      </c>
      <c r="H170" s="168">
        <v>2.0049534143176118E-3</v>
      </c>
    </row>
    <row r="171" spans="1:8">
      <c r="A171" s="166" t="s">
        <v>349</v>
      </c>
      <c r="B171" s="167">
        <v>42707</v>
      </c>
      <c r="C171" s="166">
        <v>80058.8</v>
      </c>
      <c r="D171" s="166">
        <v>855.47</v>
      </c>
      <c r="E171" s="166">
        <v>172.376</v>
      </c>
      <c r="F171" s="168">
        <v>0.27809626894383865</v>
      </c>
      <c r="G171" s="168">
        <v>4.4950957040077233E-2</v>
      </c>
      <c r="H171" s="168">
        <v>1.8168930891907742E-2</v>
      </c>
    </row>
    <row r="172" spans="1:8">
      <c r="A172" s="166" t="s">
        <v>350</v>
      </c>
      <c r="B172" s="167">
        <v>42708</v>
      </c>
      <c r="C172" s="166">
        <v>80063.7</v>
      </c>
      <c r="D172" s="166">
        <v>854.72</v>
      </c>
      <c r="E172" s="166">
        <v>172.99</v>
      </c>
      <c r="F172" s="168">
        <v>0.27799903268595649</v>
      </c>
      <c r="G172" s="168">
        <v>4.9637725653935982E-2</v>
      </c>
      <c r="H172" s="168">
        <v>3.8355342136854764E-2</v>
      </c>
    </row>
    <row r="173" spans="1:8">
      <c r="A173" s="166" t="s">
        <v>351</v>
      </c>
      <c r="B173" s="167">
        <v>42709</v>
      </c>
      <c r="C173" s="166">
        <v>80081.2</v>
      </c>
      <c r="D173" s="166">
        <v>853.97</v>
      </c>
      <c r="E173" s="166">
        <v>173.13</v>
      </c>
      <c r="F173" s="168">
        <v>0.28027498001598716</v>
      </c>
      <c r="G173" s="168">
        <v>3.4513252895285174E-2</v>
      </c>
      <c r="H173" s="168">
        <v>2.3226950354609865E-2</v>
      </c>
    </row>
    <row r="174" spans="1:8">
      <c r="A174" s="166" t="s">
        <v>352</v>
      </c>
      <c r="B174" s="167">
        <v>42710</v>
      </c>
      <c r="C174" s="166">
        <v>80830.5</v>
      </c>
      <c r="D174" s="166">
        <v>861.49</v>
      </c>
      <c r="E174" s="166">
        <v>174.57</v>
      </c>
      <c r="F174" s="168">
        <v>0.29169456558389584</v>
      </c>
      <c r="G174" s="168">
        <v>5.8749068027823537E-2</v>
      </c>
      <c r="H174" s="168">
        <v>3.7920947488584433E-2</v>
      </c>
    </row>
    <row r="175" spans="1:8">
      <c r="A175" s="166" t="s">
        <v>353</v>
      </c>
      <c r="B175" s="167">
        <v>42711</v>
      </c>
      <c r="C175" s="166">
        <v>81341.600000000006</v>
      </c>
      <c r="D175" s="166">
        <v>867.61</v>
      </c>
      <c r="E175" s="166">
        <v>174.9</v>
      </c>
      <c r="F175" s="168">
        <v>0.30312943566345529</v>
      </c>
      <c r="G175" s="168">
        <v>7.0147992673345483E-2</v>
      </c>
      <c r="H175" s="168">
        <v>4.1443372633083397E-2</v>
      </c>
    </row>
    <row r="176" spans="1:8">
      <c r="A176" s="166" t="s">
        <v>354</v>
      </c>
      <c r="B176" s="167">
        <v>42714</v>
      </c>
      <c r="C176" s="166">
        <v>81250.5</v>
      </c>
      <c r="D176" s="166">
        <v>870.38800000000003</v>
      </c>
      <c r="E176" s="166">
        <v>175.98</v>
      </c>
      <c r="F176" s="168">
        <v>0.30261740318205432</v>
      </c>
      <c r="G176" s="168">
        <v>7.7492912761980337E-2</v>
      </c>
      <c r="H176" s="168">
        <v>5.3330939127311794E-2</v>
      </c>
    </row>
    <row r="177" spans="1:8">
      <c r="A177" s="166" t="s">
        <v>355</v>
      </c>
      <c r="B177" s="167">
        <v>42715</v>
      </c>
      <c r="C177" s="166">
        <v>80925.899999999994</v>
      </c>
      <c r="D177" s="166">
        <v>871.31399999999996</v>
      </c>
      <c r="E177" s="166">
        <v>176.34</v>
      </c>
      <c r="F177" s="168">
        <v>0.29704739679832781</v>
      </c>
      <c r="G177" s="168">
        <v>9.53586603977572E-2</v>
      </c>
      <c r="H177" s="168">
        <v>7.4588665447897773E-2</v>
      </c>
    </row>
    <row r="178" spans="1:8">
      <c r="A178" s="166" t="s">
        <v>356</v>
      </c>
      <c r="B178" s="167">
        <v>42716</v>
      </c>
      <c r="C178" s="166">
        <v>80915.5</v>
      </c>
      <c r="D178" s="166">
        <v>872.24</v>
      </c>
      <c r="E178" s="166">
        <v>176.84</v>
      </c>
      <c r="F178" s="168">
        <v>0.29651913641767802</v>
      </c>
      <c r="G178" s="168">
        <v>9.6839907951158821E-2</v>
      </c>
      <c r="H178" s="168">
        <v>7.7110488488244533E-2</v>
      </c>
    </row>
    <row r="179" spans="1:8">
      <c r="A179" s="166" t="s">
        <v>357</v>
      </c>
      <c r="B179" s="167">
        <v>42717</v>
      </c>
      <c r="C179" s="166">
        <v>80741.2</v>
      </c>
      <c r="D179" s="166">
        <v>877.2</v>
      </c>
      <c r="E179" s="166">
        <v>176.54</v>
      </c>
      <c r="F179" s="168">
        <v>0.29578387018601937</v>
      </c>
      <c r="G179" s="168">
        <v>0.13038032426915724</v>
      </c>
      <c r="H179" s="168">
        <v>0.10878030398191174</v>
      </c>
    </row>
    <row r="180" spans="1:8">
      <c r="A180" s="166" t="s">
        <v>358</v>
      </c>
      <c r="B180" s="167">
        <v>42718</v>
      </c>
      <c r="C180" s="166">
        <v>80683.600000000006</v>
      </c>
      <c r="D180" s="166">
        <v>872.76</v>
      </c>
      <c r="E180" s="166">
        <v>175.84</v>
      </c>
      <c r="F180" s="168">
        <v>0.29682414415514913</v>
      </c>
      <c r="G180" s="168">
        <v>0.13166152330074432</v>
      </c>
      <c r="H180" s="168">
        <v>0.11277053537526882</v>
      </c>
    </row>
    <row r="181" spans="1:8">
      <c r="A181" s="166" t="s">
        <v>359</v>
      </c>
      <c r="B181" s="167">
        <v>42722</v>
      </c>
      <c r="C181" s="166">
        <v>80709</v>
      </c>
      <c r="D181" s="166">
        <v>855.45600000000002</v>
      </c>
      <c r="E181" s="166">
        <v>175.19</v>
      </c>
      <c r="F181" s="168">
        <v>0.29687803796359824</v>
      </c>
      <c r="G181" s="168">
        <v>9.7568673740393352E-2</v>
      </c>
      <c r="H181" s="168">
        <v>9.4116912315763024E-2</v>
      </c>
    </row>
    <row r="182" spans="1:8">
      <c r="A182" s="166" t="s">
        <v>360</v>
      </c>
      <c r="B182" s="167">
        <v>42723</v>
      </c>
      <c r="C182" s="166">
        <v>80413.100000000006</v>
      </c>
      <c r="D182" s="166">
        <v>851.13</v>
      </c>
      <c r="E182" s="166">
        <v>173.97</v>
      </c>
      <c r="F182" s="168">
        <v>0.29391140081709111</v>
      </c>
      <c r="G182" s="168">
        <v>7.6916263886428471E-2</v>
      </c>
      <c r="H182" s="168">
        <v>7.4087794035932575E-2</v>
      </c>
    </row>
    <row r="183" spans="1:8">
      <c r="A183" s="166" t="s">
        <v>361</v>
      </c>
      <c r="B183" s="167">
        <v>42724</v>
      </c>
      <c r="C183" s="166">
        <v>80122.7</v>
      </c>
      <c r="D183" s="166">
        <v>851.31</v>
      </c>
      <c r="E183" s="166">
        <v>173.69</v>
      </c>
      <c r="F183" s="168">
        <v>0.29786989341367809</v>
      </c>
      <c r="G183" s="168">
        <v>7.62534229083911E-2</v>
      </c>
      <c r="H183" s="168">
        <v>6.0815659688821855E-2</v>
      </c>
    </row>
    <row r="184" spans="1:8">
      <c r="A184" s="166" t="s">
        <v>495</v>
      </c>
      <c r="B184" s="167">
        <v>42725</v>
      </c>
      <c r="C184" s="166">
        <v>80250</v>
      </c>
      <c r="D184" s="166">
        <v>851.17</v>
      </c>
      <c r="E184" s="166">
        <v>173.49</v>
      </c>
      <c r="F184" s="168">
        <v>0.30484622326284727</v>
      </c>
      <c r="G184" s="168">
        <v>7.5779942670232359E-2</v>
      </c>
      <c r="H184" s="168">
        <v>5.5805744888023368E-2</v>
      </c>
    </row>
    <row r="185" spans="1:8">
      <c r="A185" s="166" t="s">
        <v>496</v>
      </c>
      <c r="B185" s="167">
        <v>42728</v>
      </c>
      <c r="C185" s="166">
        <v>80161.2</v>
      </c>
      <c r="D185" s="166">
        <v>845.93799999999999</v>
      </c>
      <c r="E185" s="166">
        <v>173.38499999999999</v>
      </c>
      <c r="F185" s="168">
        <v>0.30304217430529024</v>
      </c>
      <c r="G185" s="168">
        <v>6.8872799868592294E-2</v>
      </c>
      <c r="H185" s="168">
        <v>5.2157291097760794E-2</v>
      </c>
    </row>
    <row r="186" spans="1:8">
      <c r="A186" s="166" t="s">
        <v>497</v>
      </c>
      <c r="B186" s="167">
        <v>42729</v>
      </c>
      <c r="C186" s="166">
        <v>79898.899999999994</v>
      </c>
      <c r="D186" s="166">
        <v>844.19399999999996</v>
      </c>
      <c r="E186" s="166">
        <v>173.35</v>
      </c>
      <c r="F186" s="168">
        <v>0.30098413721907957</v>
      </c>
      <c r="G186" s="168">
        <v>6.2400422848944759E-2</v>
      </c>
      <c r="H186" s="168">
        <v>3.7961798694688964E-2</v>
      </c>
    </row>
    <row r="187" spans="1:8">
      <c r="A187" s="166" t="s">
        <v>498</v>
      </c>
      <c r="B187" s="167">
        <v>42730</v>
      </c>
      <c r="C187" s="166">
        <v>79966.5</v>
      </c>
      <c r="D187" s="166">
        <v>842.45</v>
      </c>
      <c r="E187" s="166">
        <v>173.09</v>
      </c>
      <c r="F187" s="168">
        <v>0.30194706344929312</v>
      </c>
      <c r="G187" s="168">
        <v>4.8958450064124248E-2</v>
      </c>
      <c r="H187" s="168">
        <v>3.640500568828231E-2</v>
      </c>
    </row>
    <row r="188" spans="1:8">
      <c r="A188" s="166" t="s">
        <v>499</v>
      </c>
      <c r="B188" s="167">
        <v>42731</v>
      </c>
      <c r="C188" s="166">
        <v>79800.800000000003</v>
      </c>
      <c r="D188" s="166">
        <v>844.66</v>
      </c>
      <c r="E188" s="166">
        <v>173.44</v>
      </c>
      <c r="F188" s="168">
        <v>0.29890668311714941</v>
      </c>
      <c r="G188" s="168">
        <v>5.392266958140568E-2</v>
      </c>
      <c r="H188" s="168">
        <v>3.8267558628533704E-2</v>
      </c>
    </row>
    <row r="189" spans="1:8">
      <c r="A189" s="166" t="s">
        <v>500</v>
      </c>
      <c r="B189" s="167">
        <v>42732</v>
      </c>
      <c r="C189" s="166">
        <v>79691.8</v>
      </c>
      <c r="D189" s="166">
        <v>851.18</v>
      </c>
      <c r="E189" s="166">
        <v>174.4</v>
      </c>
      <c r="F189" s="168">
        <v>0.29674413760896123</v>
      </c>
      <c r="G189" s="168">
        <v>6.2803259406504441E-2</v>
      </c>
      <c r="H189" s="168">
        <v>4.3936310307673976E-2</v>
      </c>
    </row>
    <row r="190" spans="1:8">
      <c r="A190" s="166" t="s">
        <v>501</v>
      </c>
      <c r="B190" s="167">
        <v>42735</v>
      </c>
      <c r="C190" s="166">
        <v>79486.600000000006</v>
      </c>
      <c r="D190" s="166">
        <v>857.6</v>
      </c>
      <c r="E190" s="166">
        <v>175.36</v>
      </c>
      <c r="F190" s="168">
        <v>0.29311054461332731</v>
      </c>
      <c r="G190" s="168">
        <v>7.1571371451419452E-2</v>
      </c>
      <c r="H190" s="168">
        <v>4.611346417705664E-2</v>
      </c>
    </row>
    <row r="191" spans="1:8">
      <c r="A191" s="166" t="s">
        <v>502</v>
      </c>
      <c r="B191" s="167">
        <v>42736</v>
      </c>
      <c r="C191" s="166">
        <v>78896</v>
      </c>
      <c r="D191" s="166">
        <v>859.74</v>
      </c>
      <c r="E191" s="166">
        <v>175.68</v>
      </c>
      <c r="F191" s="168">
        <v>0.2788899515326384</v>
      </c>
      <c r="G191" s="168">
        <v>8.6257217582473178E-2</v>
      </c>
      <c r="H191" s="168">
        <v>4.871060171919761E-2</v>
      </c>
    </row>
    <row r="192" spans="1:8">
      <c r="A192" s="166" t="s">
        <v>503</v>
      </c>
      <c r="B192" s="167">
        <v>42737</v>
      </c>
      <c r="C192" s="166">
        <v>78968.899999999994</v>
      </c>
      <c r="D192" s="166">
        <v>861.88</v>
      </c>
      <c r="E192" s="166">
        <v>175.79</v>
      </c>
      <c r="F192" s="168">
        <v>0.2798828527020214</v>
      </c>
      <c r="G192" s="168">
        <v>0.10888388549372796</v>
      </c>
      <c r="H192" s="168">
        <v>5.0919906141176696E-2</v>
      </c>
    </row>
    <row r="193" spans="1:8">
      <c r="A193" s="166" t="s">
        <v>504</v>
      </c>
      <c r="B193" s="167">
        <v>42738</v>
      </c>
      <c r="C193" s="166">
        <v>78983.7</v>
      </c>
      <c r="D193" s="166">
        <v>868.44</v>
      </c>
      <c r="E193" s="166">
        <v>175.48</v>
      </c>
      <c r="F193" s="168">
        <v>0.27991320721695923</v>
      </c>
      <c r="G193" s="168">
        <v>0.12417962227026202</v>
      </c>
      <c r="H193" s="168">
        <v>4.9584305281416219E-2</v>
      </c>
    </row>
    <row r="194" spans="1:8">
      <c r="A194" s="166" t="s">
        <v>505</v>
      </c>
      <c r="B194" s="167">
        <v>42739</v>
      </c>
      <c r="C194" s="166">
        <v>78990.3</v>
      </c>
      <c r="D194" s="166">
        <v>871.45</v>
      </c>
      <c r="E194" s="166">
        <v>176.25</v>
      </c>
      <c r="F194" s="168">
        <v>0.27964897672210887</v>
      </c>
      <c r="G194" s="168">
        <v>0.13504044179897634</v>
      </c>
      <c r="H194" s="168">
        <v>8.2483724358187072E-2</v>
      </c>
    </row>
    <row r="195" spans="1:8">
      <c r="A195" s="166" t="s">
        <v>506</v>
      </c>
      <c r="B195" s="167">
        <v>42742</v>
      </c>
      <c r="C195" s="166">
        <v>78826.5</v>
      </c>
      <c r="D195" s="166">
        <v>875.64400000000001</v>
      </c>
      <c r="E195" s="166">
        <v>177.60749999999999</v>
      </c>
      <c r="F195" s="168">
        <v>0.27024988760133994</v>
      </c>
      <c r="G195" s="168">
        <v>0.13947895791583154</v>
      </c>
      <c r="H195" s="168">
        <v>9.1089200147438154E-2</v>
      </c>
    </row>
    <row r="196" spans="1:8">
      <c r="A196" s="166" t="s">
        <v>507</v>
      </c>
      <c r="B196" s="167">
        <v>42743</v>
      </c>
      <c r="C196" s="166">
        <v>78833.399999999994</v>
      </c>
      <c r="D196" s="166">
        <v>877.04200000000003</v>
      </c>
      <c r="E196" s="166">
        <v>178.06</v>
      </c>
      <c r="F196" s="168">
        <v>0.25865999923362826</v>
      </c>
      <c r="G196" s="168">
        <v>0.1542912043800424</v>
      </c>
      <c r="H196" s="168">
        <v>9.6901373744840757E-2</v>
      </c>
    </row>
    <row r="197" spans="1:8">
      <c r="A197" s="166" t="s">
        <v>508</v>
      </c>
      <c r="B197" s="167">
        <v>42744</v>
      </c>
      <c r="C197" s="166">
        <v>78609.5</v>
      </c>
      <c r="D197" s="166">
        <v>878.44</v>
      </c>
      <c r="E197" s="166">
        <v>177.2</v>
      </c>
      <c r="F197" s="168">
        <v>0.25464049158087931</v>
      </c>
      <c r="G197" s="168">
        <v>0.19039488305282282</v>
      </c>
      <c r="H197" s="168">
        <v>0.1184750362936311</v>
      </c>
    </row>
    <row r="198" spans="1:8">
      <c r="A198" s="166" t="s">
        <v>509</v>
      </c>
      <c r="B198" s="167">
        <v>42746</v>
      </c>
      <c r="C198" s="166">
        <v>78622</v>
      </c>
      <c r="D198" s="166">
        <v>886.73</v>
      </c>
      <c r="E198" s="166">
        <v>176.23</v>
      </c>
      <c r="F198" s="168">
        <v>0.2587374521701542</v>
      </c>
      <c r="G198" s="168">
        <v>0.21361801135974834</v>
      </c>
      <c r="H198" s="168">
        <v>0.12155539998727161</v>
      </c>
    </row>
    <row r="199" spans="1:8">
      <c r="A199" s="166" t="s">
        <v>510</v>
      </c>
      <c r="B199" s="167">
        <v>42749</v>
      </c>
      <c r="C199" s="166">
        <v>78876.2</v>
      </c>
      <c r="D199" s="166">
        <v>888.15800000000002</v>
      </c>
      <c r="E199" s="166">
        <v>177.22749999999999</v>
      </c>
      <c r="F199" s="168">
        <v>0.25621648481335013</v>
      </c>
      <c r="G199" s="168">
        <v>0.22782293740322945</v>
      </c>
      <c r="H199" s="168">
        <v>0.13222704912796268</v>
      </c>
    </row>
    <row r="200" spans="1:8">
      <c r="A200" s="166" t="s">
        <v>511</v>
      </c>
      <c r="B200" s="167">
        <v>42750</v>
      </c>
      <c r="C200" s="166">
        <v>79073.2</v>
      </c>
      <c r="D200" s="166">
        <v>888.63400000000001</v>
      </c>
      <c r="E200" s="166">
        <v>177.56</v>
      </c>
      <c r="F200" s="168">
        <v>0.25830187838551777</v>
      </c>
      <c r="G200" s="168">
        <v>0.22873577522434707</v>
      </c>
      <c r="H200" s="168">
        <v>0.13835107065008345</v>
      </c>
    </row>
    <row r="201" spans="1:8">
      <c r="A201" s="166" t="s">
        <v>512</v>
      </c>
      <c r="B201" s="167">
        <v>42751</v>
      </c>
      <c r="C201" s="166">
        <v>79084.2</v>
      </c>
      <c r="D201" s="166">
        <v>889.11</v>
      </c>
      <c r="E201" s="166">
        <v>176.3</v>
      </c>
      <c r="F201" s="168">
        <v>0.24508910227041936</v>
      </c>
      <c r="G201" s="168">
        <v>0.21869345907122106</v>
      </c>
      <c r="H201" s="168">
        <v>0.12350242161611025</v>
      </c>
    </row>
    <row r="202" spans="1:8">
      <c r="A202" s="166" t="s">
        <v>513</v>
      </c>
      <c r="B202" s="167">
        <v>42752</v>
      </c>
      <c r="C202" s="166">
        <v>79280.399999999994</v>
      </c>
      <c r="D202" s="166">
        <v>894.87</v>
      </c>
      <c r="E202" s="166">
        <v>177.44</v>
      </c>
      <c r="F202" s="168">
        <v>0.22231421395632789</v>
      </c>
      <c r="G202" s="168">
        <v>0.25354756468264528</v>
      </c>
      <c r="H202" s="168">
        <v>0.17164647231668262</v>
      </c>
    </row>
    <row r="203" spans="1:8">
      <c r="A203" s="166" t="s">
        <v>514</v>
      </c>
      <c r="B203" s="167">
        <v>42753</v>
      </c>
      <c r="C203" s="166">
        <v>79382.2</v>
      </c>
      <c r="D203" s="166">
        <v>897.89</v>
      </c>
      <c r="E203" s="166">
        <v>177.82</v>
      </c>
      <c r="F203" s="168">
        <v>0.21334798644536179</v>
      </c>
      <c r="G203" s="168">
        <v>0.26706084895010163</v>
      </c>
      <c r="H203" s="168">
        <v>0.18847747627322553</v>
      </c>
    </row>
    <row r="204" spans="1:8">
      <c r="A204" s="166" t="s">
        <v>515</v>
      </c>
      <c r="B204" s="167">
        <v>42756</v>
      </c>
      <c r="C204" s="166">
        <v>79206.600000000006</v>
      </c>
      <c r="D204" s="166">
        <v>900.44</v>
      </c>
      <c r="E204" s="166">
        <v>178.10499999999999</v>
      </c>
      <c r="F204" s="168">
        <v>0.2163269066869371</v>
      </c>
      <c r="G204" s="168">
        <v>0.28010690777782532</v>
      </c>
      <c r="H204" s="168">
        <v>0.19662053211502273</v>
      </c>
    </row>
    <row r="205" spans="1:8">
      <c r="A205" s="166" t="s">
        <v>516</v>
      </c>
      <c r="B205" s="167">
        <v>42757</v>
      </c>
      <c r="C205" s="166">
        <v>79218</v>
      </c>
      <c r="D205" s="166">
        <v>901.29</v>
      </c>
      <c r="E205" s="166">
        <v>178.2</v>
      </c>
      <c r="F205" s="168">
        <v>0.19812880285428647</v>
      </c>
      <c r="G205" s="168">
        <v>0.26165712445931377</v>
      </c>
      <c r="H205" s="168">
        <v>0.17577197149643697</v>
      </c>
    </row>
    <row r="206" spans="1:8">
      <c r="A206" s="166" t="s">
        <v>517</v>
      </c>
      <c r="B206" s="167">
        <v>42758</v>
      </c>
      <c r="C206" s="166">
        <v>79263.5</v>
      </c>
      <c r="D206" s="166">
        <v>902.14</v>
      </c>
      <c r="E206" s="166">
        <v>179.11</v>
      </c>
      <c r="F206" s="168">
        <v>0.19081314553990603</v>
      </c>
      <c r="G206" s="168">
        <v>0.30224031410589536</v>
      </c>
      <c r="H206" s="168">
        <v>0.21744154431756391</v>
      </c>
    </row>
    <row r="207" spans="1:8">
      <c r="A207" s="166" t="s">
        <v>518</v>
      </c>
      <c r="B207" s="167">
        <v>42759</v>
      </c>
      <c r="C207" s="166">
        <v>78249.100000000006</v>
      </c>
      <c r="D207" s="166">
        <v>908.63</v>
      </c>
      <c r="E207" s="166">
        <v>181.05</v>
      </c>
      <c r="F207" s="168">
        <v>0.16858770258242206</v>
      </c>
      <c r="G207" s="168">
        <v>0.28564192248483211</v>
      </c>
      <c r="H207" s="168">
        <v>0.20344982302208492</v>
      </c>
    </row>
    <row r="208" spans="1:8">
      <c r="A208" s="166" t="s">
        <v>519</v>
      </c>
      <c r="B208" s="167">
        <v>42760</v>
      </c>
      <c r="C208" s="166">
        <v>78049</v>
      </c>
      <c r="D208" s="166">
        <v>912.16</v>
      </c>
      <c r="E208" s="166">
        <v>180.24</v>
      </c>
      <c r="F208" s="168">
        <v>0.15218312343796359</v>
      </c>
      <c r="G208" s="168">
        <v>0.28217526735412179</v>
      </c>
      <c r="H208" s="168">
        <v>0.18931045859452333</v>
      </c>
    </row>
    <row r="209" spans="1:8">
      <c r="A209" s="166" t="s">
        <v>520</v>
      </c>
      <c r="B209" s="167">
        <v>42763</v>
      </c>
      <c r="C209" s="166">
        <v>77714.100000000006</v>
      </c>
      <c r="D209" s="166">
        <v>912.71799999999996</v>
      </c>
      <c r="E209" s="166">
        <v>180.48750000000001</v>
      </c>
      <c r="F209" s="168">
        <v>0.12862215444940639</v>
      </c>
      <c r="G209" s="168">
        <v>0.27460339626857322</v>
      </c>
      <c r="H209" s="168">
        <v>0.19346359849236272</v>
      </c>
    </row>
    <row r="210" spans="1:8">
      <c r="A210" s="166" t="s">
        <v>521</v>
      </c>
      <c r="B210" s="167">
        <v>42764</v>
      </c>
      <c r="C210" s="166">
        <v>77707.3</v>
      </c>
      <c r="D210" s="166">
        <v>912.904</v>
      </c>
      <c r="E210" s="166">
        <v>180.57</v>
      </c>
      <c r="F210" s="168">
        <v>9.447672166705412E-2</v>
      </c>
      <c r="G210" s="168">
        <v>0.28881171205511547</v>
      </c>
      <c r="H210" s="168">
        <v>0.19693755800079527</v>
      </c>
    </row>
    <row r="211" spans="1:8">
      <c r="A211" s="166" t="s">
        <v>522</v>
      </c>
      <c r="B211" s="167">
        <v>42765</v>
      </c>
      <c r="C211" s="166">
        <v>77961.399999999994</v>
      </c>
      <c r="D211" s="166">
        <v>913.09</v>
      </c>
      <c r="E211" s="166">
        <v>180.51</v>
      </c>
      <c r="F211" s="168">
        <v>9.7877793581276018E-2</v>
      </c>
      <c r="G211" s="168">
        <v>0.27530098606106312</v>
      </c>
      <c r="H211" s="168">
        <v>0.17772558230573487</v>
      </c>
    </row>
    <row r="212" spans="1:8">
      <c r="A212" s="166" t="s">
        <v>523</v>
      </c>
      <c r="B212" s="167">
        <v>42766</v>
      </c>
      <c r="C212" s="166">
        <v>77975.399999999994</v>
      </c>
      <c r="D212" s="166">
        <v>909.23</v>
      </c>
      <c r="E212" s="166">
        <v>179.23</v>
      </c>
      <c r="F212" s="168">
        <v>9.2185746961575221E-2</v>
      </c>
      <c r="G212" s="168">
        <v>0.24205640159773578</v>
      </c>
      <c r="H212" s="168">
        <v>0.13764321305023963</v>
      </c>
    </row>
    <row r="213" spans="1:8">
      <c r="A213" s="166" t="s">
        <v>524</v>
      </c>
      <c r="B213" s="167">
        <v>42767</v>
      </c>
      <c r="C213" s="166">
        <v>77414.899999999994</v>
      </c>
      <c r="D213" s="166">
        <v>913</v>
      </c>
      <c r="E213" s="166">
        <v>179.72</v>
      </c>
      <c r="F213" s="168">
        <v>8.8529334015759353E-2</v>
      </c>
      <c r="G213" s="168">
        <v>0.23815413323786117</v>
      </c>
      <c r="H213" s="168">
        <v>0.13052777253569858</v>
      </c>
    </row>
    <row r="214" spans="1:8">
      <c r="A214" s="166" t="s">
        <v>525</v>
      </c>
      <c r="B214" s="167">
        <v>42770</v>
      </c>
      <c r="C214" s="166">
        <v>76825.7</v>
      </c>
      <c r="D214" s="166">
        <v>918.99400000000003</v>
      </c>
      <c r="E214" s="166">
        <v>180.45500000000001</v>
      </c>
      <c r="F214" s="168">
        <v>5.3665474374869682E-2</v>
      </c>
      <c r="G214" s="168">
        <v>0.23730242076635166</v>
      </c>
      <c r="H214" s="168">
        <v>0.13130838191962901</v>
      </c>
    </row>
    <row r="215" spans="1:8">
      <c r="A215" s="166" t="s">
        <v>526</v>
      </c>
      <c r="B215" s="167">
        <v>42771</v>
      </c>
      <c r="C215" s="166">
        <v>76616</v>
      </c>
      <c r="D215" s="166">
        <v>920.99199999999996</v>
      </c>
      <c r="E215" s="166">
        <v>180.7</v>
      </c>
      <c r="F215" s="168">
        <v>3.9206244786403666E-2</v>
      </c>
      <c r="G215" s="168">
        <v>0.26386628425573955</v>
      </c>
      <c r="H215" s="168">
        <v>0.14490274345815091</v>
      </c>
    </row>
    <row r="216" spans="1:8">
      <c r="A216" s="166" t="s">
        <v>527</v>
      </c>
      <c r="B216" s="167">
        <v>42772</v>
      </c>
      <c r="C216" s="166">
        <v>76678.7</v>
      </c>
      <c r="D216" s="166">
        <v>922.99</v>
      </c>
      <c r="E216" s="166">
        <v>181.3</v>
      </c>
      <c r="F216" s="168">
        <v>4.0642473264209222E-2</v>
      </c>
      <c r="G216" s="168">
        <v>0.27899951500034659</v>
      </c>
      <c r="H216" s="168">
        <v>0.15074579498571872</v>
      </c>
    </row>
    <row r="217" spans="1:8">
      <c r="A217" s="166" t="s">
        <v>528</v>
      </c>
      <c r="B217" s="167">
        <v>42773</v>
      </c>
      <c r="C217" s="166">
        <v>76766</v>
      </c>
      <c r="D217" s="166">
        <v>919.8</v>
      </c>
      <c r="E217" s="166">
        <v>180.47</v>
      </c>
      <c r="F217" s="168">
        <v>3.5928079067683472E-2</v>
      </c>
      <c r="G217" s="168">
        <v>0.26148959456234611</v>
      </c>
      <c r="H217" s="168">
        <v>0.12129731744823635</v>
      </c>
    </row>
    <row r="218" spans="1:8">
      <c r="A218" s="166" t="s">
        <v>529</v>
      </c>
      <c r="B218" s="167">
        <v>42774</v>
      </c>
      <c r="C218" s="166">
        <v>76792.800000000003</v>
      </c>
      <c r="D218" s="166">
        <v>921.68</v>
      </c>
      <c r="E218" s="166">
        <v>180.64</v>
      </c>
      <c r="F218" s="168">
        <v>2.9816519912993833E-2</v>
      </c>
      <c r="G218" s="168">
        <v>0.25975556084052953</v>
      </c>
      <c r="H218" s="168">
        <v>0.11451135241855859</v>
      </c>
    </row>
    <row r="219" spans="1:8">
      <c r="A219" s="166" t="s">
        <v>530</v>
      </c>
      <c r="B219" s="167">
        <v>42777</v>
      </c>
      <c r="C219" s="166">
        <v>76816.800000000003</v>
      </c>
      <c r="D219" s="166">
        <v>929.94200000000001</v>
      </c>
      <c r="E219" s="166">
        <v>180.7825</v>
      </c>
      <c r="F219" s="168">
        <v>1.3630881534048234E-2</v>
      </c>
      <c r="G219" s="168">
        <v>0.26672660155558292</v>
      </c>
      <c r="H219" s="168">
        <v>0.11470279935873706</v>
      </c>
    </row>
    <row r="220" spans="1:8">
      <c r="A220" s="166" t="s">
        <v>531</v>
      </c>
      <c r="B220" s="167">
        <v>42778</v>
      </c>
      <c r="C220" s="166">
        <v>76827.7</v>
      </c>
      <c r="D220" s="166">
        <v>932.69600000000003</v>
      </c>
      <c r="E220" s="166">
        <v>180.83</v>
      </c>
      <c r="F220" s="168">
        <v>-1.7537286234752147E-2</v>
      </c>
      <c r="G220" s="168">
        <v>0.27787581520249915</v>
      </c>
      <c r="H220" s="168">
        <v>0.1194824490806663</v>
      </c>
    </row>
    <row r="221" spans="1:8">
      <c r="A221" s="166" t="s">
        <v>532</v>
      </c>
      <c r="B221" s="167">
        <v>42779</v>
      </c>
      <c r="C221" s="166">
        <v>76975.5</v>
      </c>
      <c r="D221" s="166">
        <v>935.45</v>
      </c>
      <c r="E221" s="166">
        <v>181.57</v>
      </c>
      <c r="F221" s="168">
        <v>-6.7408278159794E-3</v>
      </c>
      <c r="G221" s="168">
        <v>0.28042103534178331</v>
      </c>
      <c r="H221" s="168">
        <v>0.12951788491446337</v>
      </c>
    </row>
    <row r="222" spans="1:8">
      <c r="A222" s="166" t="s">
        <v>533</v>
      </c>
      <c r="B222" s="167">
        <v>42780</v>
      </c>
      <c r="C222" s="166">
        <v>77000.2</v>
      </c>
      <c r="D222" s="166">
        <v>934.08</v>
      </c>
      <c r="E222" s="166">
        <v>180.98</v>
      </c>
      <c r="F222" s="168">
        <v>5.3006624522482504E-3</v>
      </c>
      <c r="G222" s="168">
        <v>0.28246387715762267</v>
      </c>
      <c r="H222" s="168">
        <v>0.1360241039482768</v>
      </c>
    </row>
    <row r="223" spans="1:8">
      <c r="A223" s="166" t="s">
        <v>534</v>
      </c>
      <c r="B223" s="167">
        <v>42781</v>
      </c>
      <c r="C223" s="166">
        <v>77189.7</v>
      </c>
      <c r="D223" s="166">
        <v>941.78</v>
      </c>
      <c r="E223" s="166">
        <v>181.14</v>
      </c>
      <c r="F223" s="168">
        <v>6.2599808367933552E-3</v>
      </c>
      <c r="G223" s="168">
        <v>0.29435791996745464</v>
      </c>
      <c r="H223" s="168">
        <v>0.14046464773657341</v>
      </c>
    </row>
    <row r="224" spans="1:8">
      <c r="A224" s="166" t="s">
        <v>388</v>
      </c>
      <c r="B224" s="167">
        <v>42784</v>
      </c>
      <c r="C224" s="166">
        <v>77599.100000000006</v>
      </c>
      <c r="D224" s="166">
        <v>964.88</v>
      </c>
      <c r="E224" s="166">
        <v>181.62</v>
      </c>
      <c r="F224" s="168">
        <v>2.863881619333819E-3</v>
      </c>
      <c r="G224" s="168">
        <v>0.32746333544286377</v>
      </c>
      <c r="H224" s="168">
        <v>0.128986137875303</v>
      </c>
    </row>
    <row r="225" spans="1:8">
      <c r="A225" s="166" t="s">
        <v>535</v>
      </c>
      <c r="B225" s="167">
        <v>42785</v>
      </c>
      <c r="C225" s="166">
        <v>77658.600000000006</v>
      </c>
      <c r="D225" s="166">
        <v>943.22</v>
      </c>
      <c r="E225" s="166">
        <v>182.15</v>
      </c>
      <c r="F225" s="168">
        <v>6.7019610689951215E-3</v>
      </c>
      <c r="G225" s="168">
        <v>0.28960896910035561</v>
      </c>
      <c r="H225" s="168">
        <v>0.12549431537320821</v>
      </c>
    </row>
    <row r="226" spans="1:8">
      <c r="A226" s="166" t="s">
        <v>536</v>
      </c>
      <c r="B226" s="167">
        <v>42786</v>
      </c>
      <c r="C226" s="166">
        <v>77698.2</v>
      </c>
      <c r="D226" s="166">
        <v>943.58</v>
      </c>
      <c r="E226" s="166">
        <v>181.15</v>
      </c>
      <c r="F226" s="168">
        <v>-2.436832374691944E-3</v>
      </c>
      <c r="G226" s="168">
        <v>0.28242137595476913</v>
      </c>
      <c r="H226" s="168">
        <v>0.11979971564566982</v>
      </c>
    </row>
    <row r="227" spans="1:8">
      <c r="A227" s="166" t="s">
        <v>537</v>
      </c>
      <c r="B227" s="167">
        <v>42787</v>
      </c>
      <c r="C227" s="166">
        <v>77800.2</v>
      </c>
      <c r="D227" s="166">
        <v>945.64</v>
      </c>
      <c r="E227" s="166">
        <v>181.12</v>
      </c>
      <c r="F227" s="168">
        <v>3.0853174731082511E-3</v>
      </c>
      <c r="G227" s="168">
        <v>0.27108300939292751</v>
      </c>
      <c r="H227" s="168">
        <v>0.11311188273975969</v>
      </c>
    </row>
    <row r="228" spans="1:8">
      <c r="A228" s="166" t="s">
        <v>538</v>
      </c>
      <c r="B228" s="167">
        <v>42788</v>
      </c>
      <c r="C228" s="166">
        <v>77847.199999999997</v>
      </c>
      <c r="D228" s="166">
        <v>950.95</v>
      </c>
      <c r="E228" s="166">
        <v>181.72</v>
      </c>
      <c r="F228" s="168">
        <v>7.9277632262100273E-3</v>
      </c>
      <c r="G228" s="168">
        <v>0.2735505402495273</v>
      </c>
      <c r="H228" s="168">
        <v>0.11464147702876759</v>
      </c>
    </row>
    <row r="229" spans="1:8">
      <c r="A229" s="166" t="s">
        <v>539</v>
      </c>
      <c r="B229" s="167">
        <v>42791</v>
      </c>
      <c r="C229" s="166">
        <v>77863.5</v>
      </c>
      <c r="D229" s="166">
        <v>944.572</v>
      </c>
      <c r="E229" s="166">
        <v>181.57749999999999</v>
      </c>
      <c r="F229" s="168">
        <v>3.5546871475762298E-3</v>
      </c>
      <c r="G229" s="168">
        <v>0.2604040457954151</v>
      </c>
      <c r="H229" s="168">
        <v>0.10347918565785452</v>
      </c>
    </row>
    <row r="230" spans="1:8">
      <c r="A230" s="166" t="s">
        <v>540</v>
      </c>
      <c r="B230" s="167">
        <v>42792</v>
      </c>
      <c r="C230" s="166">
        <v>77574.7</v>
      </c>
      <c r="D230" s="166">
        <v>942.44600000000003</v>
      </c>
      <c r="E230" s="166">
        <v>181.53</v>
      </c>
      <c r="F230" s="168">
        <v>-1.664007000926615E-3</v>
      </c>
      <c r="G230" s="168">
        <v>0.26543584510446316</v>
      </c>
      <c r="H230" s="168">
        <v>9.9981821487002298E-2</v>
      </c>
    </row>
    <row r="231" spans="1:8">
      <c r="A231" s="166" t="s">
        <v>541</v>
      </c>
      <c r="B231" s="167">
        <v>42793</v>
      </c>
      <c r="C231" s="166">
        <v>77590.7</v>
      </c>
      <c r="D231" s="166">
        <v>940.32</v>
      </c>
      <c r="E231" s="166">
        <v>180.74</v>
      </c>
      <c r="F231" s="168">
        <v>-3.2052846729582196E-3</v>
      </c>
      <c r="G231" s="168">
        <v>0.27668934055639283</v>
      </c>
      <c r="H231" s="168">
        <v>0.10180443794196559</v>
      </c>
    </row>
    <row r="232" spans="1:8">
      <c r="A232" s="166" t="s">
        <v>542</v>
      </c>
      <c r="B232" s="167">
        <v>42794</v>
      </c>
      <c r="C232" s="166">
        <v>77602.3</v>
      </c>
      <c r="D232" s="166">
        <v>936.37</v>
      </c>
      <c r="E232" s="166">
        <v>179.71</v>
      </c>
      <c r="F232" s="168">
        <v>-8.0022191457567171E-3</v>
      </c>
      <c r="G232" s="168">
        <v>0.26740298588270339</v>
      </c>
      <c r="H232" s="168">
        <v>8.6583227522824879E-2</v>
      </c>
    </row>
    <row r="233" spans="1:8">
      <c r="A233" s="166" t="s">
        <v>543</v>
      </c>
      <c r="B233" s="167">
        <v>42795</v>
      </c>
      <c r="C233" s="166">
        <v>77475.199999999997</v>
      </c>
      <c r="D233" s="166">
        <v>938.47</v>
      </c>
      <c r="E233" s="166">
        <v>178.72</v>
      </c>
      <c r="F233" s="168">
        <v>-3.3267381756714176E-3</v>
      </c>
      <c r="G233" s="168">
        <v>0.26894005976445778</v>
      </c>
      <c r="H233" s="168">
        <v>7.7665219488663784E-2</v>
      </c>
    </row>
    <row r="234" spans="1:8">
      <c r="A234" s="166" t="s">
        <v>544</v>
      </c>
      <c r="B234" s="167">
        <v>42798</v>
      </c>
      <c r="C234" s="166">
        <v>77135.100000000006</v>
      </c>
      <c r="D234" s="166">
        <v>936.04</v>
      </c>
      <c r="E234" s="166">
        <v>179.2525</v>
      </c>
      <c r="F234" s="168">
        <v>-5.2115575089759503E-3</v>
      </c>
      <c r="G234" s="168">
        <v>0.26435508489457393</v>
      </c>
      <c r="H234" s="168">
        <v>7.9509183980728704E-2</v>
      </c>
    </row>
    <row r="235" spans="1:8">
      <c r="A235" s="166" t="s">
        <v>545</v>
      </c>
      <c r="B235" s="167">
        <v>42799</v>
      </c>
      <c r="C235" s="166">
        <v>76766.899999999994</v>
      </c>
      <c r="D235" s="166">
        <v>935.23</v>
      </c>
      <c r="E235" s="166">
        <v>179.43</v>
      </c>
      <c r="F235" s="168">
        <v>-1.1357548345885649E-2</v>
      </c>
      <c r="G235" s="168">
        <v>0.24213727886096814</v>
      </c>
      <c r="H235" s="168">
        <v>7.2568593460458075E-2</v>
      </c>
    </row>
    <row r="236" spans="1:8">
      <c r="A236" s="166" t="s">
        <v>546</v>
      </c>
      <c r="B236" s="167">
        <v>42800</v>
      </c>
      <c r="C236" s="166">
        <v>76789.7</v>
      </c>
      <c r="D236" s="166">
        <v>934.42</v>
      </c>
      <c r="E236" s="166">
        <v>180.65</v>
      </c>
      <c r="F236" s="168">
        <v>-1.1687589610001936E-2</v>
      </c>
      <c r="G236" s="168">
        <v>0.21495254193212832</v>
      </c>
      <c r="H236" s="168">
        <v>6.9441155576604352E-2</v>
      </c>
    </row>
    <row r="237" spans="1:8">
      <c r="A237" s="166" t="s">
        <v>547</v>
      </c>
      <c r="B237" s="167">
        <v>42801</v>
      </c>
      <c r="C237" s="166">
        <v>76800.399999999994</v>
      </c>
      <c r="D237" s="166">
        <v>936.5</v>
      </c>
      <c r="E237" s="166">
        <v>180.69</v>
      </c>
      <c r="F237" s="168">
        <v>-1.5659645588050664E-2</v>
      </c>
      <c r="G237" s="168">
        <v>0.19337672730609046</v>
      </c>
      <c r="H237" s="168">
        <v>5.658943059717858E-2</v>
      </c>
    </row>
    <row r="238" spans="1:8">
      <c r="A238" s="166" t="s">
        <v>548</v>
      </c>
      <c r="B238" s="167">
        <v>42802</v>
      </c>
      <c r="C238" s="166">
        <v>76285.5</v>
      </c>
      <c r="D238" s="166">
        <v>934.9</v>
      </c>
      <c r="E238" s="166">
        <v>180.19</v>
      </c>
      <c r="F238" s="168">
        <v>-2.3145480388767292E-2</v>
      </c>
      <c r="G238" s="168">
        <v>0.1834716518727435</v>
      </c>
      <c r="H238" s="168">
        <v>4.938559198648873E-2</v>
      </c>
    </row>
    <row r="239" spans="1:8">
      <c r="A239" s="166" t="s">
        <v>549</v>
      </c>
      <c r="B239" s="167">
        <v>42805</v>
      </c>
      <c r="C239" s="166">
        <v>76315.600000000006</v>
      </c>
      <c r="D239" s="166">
        <v>937.06</v>
      </c>
      <c r="E239" s="166">
        <v>179.8</v>
      </c>
      <c r="F239" s="168">
        <v>-2.3577760036029294E-2</v>
      </c>
      <c r="G239" s="168">
        <v>0.17842501068940364</v>
      </c>
      <c r="H239" s="168">
        <v>4.3286526633399047E-2</v>
      </c>
    </row>
    <row r="240" spans="1:8">
      <c r="A240" s="166" t="s">
        <v>550</v>
      </c>
      <c r="B240" s="167">
        <v>42806</v>
      </c>
      <c r="C240" s="166">
        <v>76329</v>
      </c>
      <c r="D240" s="166">
        <v>937.78</v>
      </c>
      <c r="E240" s="166">
        <v>179.67</v>
      </c>
      <c r="F240" s="168">
        <v>-2.4175402710304272E-2</v>
      </c>
      <c r="G240" s="168">
        <v>0.18994023525231873</v>
      </c>
      <c r="H240" s="168">
        <v>4.4228757410205599E-2</v>
      </c>
    </row>
    <row r="241" spans="1:8">
      <c r="A241" s="166" t="s">
        <v>551</v>
      </c>
      <c r="B241" s="167">
        <v>42807</v>
      </c>
      <c r="C241" s="166">
        <v>76332</v>
      </c>
      <c r="D241" s="166">
        <v>938.5</v>
      </c>
      <c r="E241" s="166">
        <v>179.89</v>
      </c>
      <c r="F241" s="168">
        <v>-2.5284726115121448E-2</v>
      </c>
      <c r="G241" s="168">
        <v>0.19145856872627554</v>
      </c>
      <c r="H241" s="168">
        <v>4.7150590837650608E-2</v>
      </c>
    </row>
    <row r="242" spans="1:8">
      <c r="A242" s="166" t="s">
        <v>552</v>
      </c>
      <c r="B242" s="167">
        <v>42808</v>
      </c>
      <c r="C242" s="166">
        <v>76639</v>
      </c>
      <c r="D242" s="166">
        <v>939.97</v>
      </c>
      <c r="E242" s="166">
        <v>179.69</v>
      </c>
      <c r="F242" s="168">
        <v>-3.4365884850661166E-2</v>
      </c>
      <c r="G242" s="168">
        <v>0.17916918607130938</v>
      </c>
      <c r="H242" s="168">
        <v>4.3180920976243931E-2</v>
      </c>
    </row>
    <row r="243" spans="1:8">
      <c r="A243" s="166" t="s">
        <v>553</v>
      </c>
      <c r="B243" s="167">
        <v>42809</v>
      </c>
      <c r="C243" s="166">
        <v>76737.899999999994</v>
      </c>
      <c r="D243" s="166">
        <v>943.52</v>
      </c>
      <c r="E243" s="166">
        <v>179.69</v>
      </c>
      <c r="F243" s="168">
        <v>-4.3605980804295341E-2</v>
      </c>
      <c r="G243" s="168">
        <v>0.17433567739125011</v>
      </c>
      <c r="H243" s="168">
        <v>4.1318961520630415E-2</v>
      </c>
    </row>
    <row r="244" spans="1:8">
      <c r="A244" s="166" t="s">
        <v>435</v>
      </c>
      <c r="B244" s="167">
        <v>42812</v>
      </c>
      <c r="C244" s="166">
        <v>77230</v>
      </c>
      <c r="D244" s="166">
        <v>954.17</v>
      </c>
      <c r="E244" s="166">
        <v>179.69</v>
      </c>
      <c r="F244" s="168">
        <v>-3.5077307512103695E-2</v>
      </c>
      <c r="G244" s="168">
        <v>0.20677138665452532</v>
      </c>
      <c r="H244" s="168">
        <v>5.1864426622958426E-2</v>
      </c>
    </row>
    <row r="245" spans="1:8">
      <c r="A245" s="166" t="s">
        <v>554</v>
      </c>
      <c r="B245" s="167">
        <v>42819</v>
      </c>
      <c r="C245" s="166">
        <v>77485.8</v>
      </c>
      <c r="D245" s="166">
        <v>962.011666666667</v>
      </c>
      <c r="E245" s="166">
        <v>183.59</v>
      </c>
      <c r="F245" s="168">
        <v>-3.4076545075131359E-2</v>
      </c>
      <c r="G245" s="168">
        <v>0.21592010246298821</v>
      </c>
      <c r="H245" s="168">
        <v>7.1307696796405473E-2</v>
      </c>
    </row>
    <row r="246" spans="1:8">
      <c r="A246" s="166" t="s">
        <v>555</v>
      </c>
      <c r="B246" s="167">
        <v>42820</v>
      </c>
      <c r="C246" s="166">
        <v>77502.899999999994</v>
      </c>
      <c r="D246" s="166">
        <v>963.86083333333295</v>
      </c>
      <c r="E246" s="166">
        <v>183.98</v>
      </c>
      <c r="F246" s="168">
        <v>-4.5534314528394737E-2</v>
      </c>
      <c r="G246" s="168">
        <v>0.19083864936434036</v>
      </c>
      <c r="H246" s="168">
        <v>7.0120613165397749E-2</v>
      </c>
    </row>
    <row r="247" spans="1:8">
      <c r="A247" s="166" t="s">
        <v>556</v>
      </c>
      <c r="B247" s="167">
        <v>42821</v>
      </c>
      <c r="C247" s="166">
        <v>77523.3</v>
      </c>
      <c r="D247" s="166">
        <v>965.71</v>
      </c>
      <c r="E247" s="166">
        <v>183.78</v>
      </c>
      <c r="F247" s="168">
        <v>-4.5996234355964116E-2</v>
      </c>
      <c r="G247" s="168">
        <v>0.1904440029502954</v>
      </c>
      <c r="H247" s="168">
        <v>6.8612629375508938E-2</v>
      </c>
    </row>
    <row r="248" spans="1:8">
      <c r="A248" s="166" t="s">
        <v>557</v>
      </c>
      <c r="B248" s="167">
        <v>42822</v>
      </c>
      <c r="C248" s="166">
        <v>77548.5</v>
      </c>
      <c r="D248" s="166">
        <v>970.32</v>
      </c>
      <c r="E248" s="166">
        <v>183.59</v>
      </c>
      <c r="F248" s="168">
        <v>-4.1850506018975553E-2</v>
      </c>
      <c r="G248" s="168">
        <v>0.19344681688477827</v>
      </c>
      <c r="H248" s="168">
        <v>7.0495626822157487E-2</v>
      </c>
    </row>
    <row r="249" spans="1:8">
      <c r="A249" s="166" t="s">
        <v>558</v>
      </c>
      <c r="B249" s="167">
        <v>42823</v>
      </c>
      <c r="C249" s="166">
        <v>77584.399999999994</v>
      </c>
      <c r="D249" s="166">
        <v>971.86</v>
      </c>
      <c r="E249" s="166">
        <v>183.55</v>
      </c>
      <c r="F249" s="168">
        <v>-3.6951985630817918E-2</v>
      </c>
      <c r="G249" s="168">
        <v>0.19271504485598223</v>
      </c>
      <c r="H249" s="168">
        <v>6.9202539756509696E-2</v>
      </c>
    </row>
    <row r="250" spans="1:8">
      <c r="A250" s="166" t="s">
        <v>559</v>
      </c>
      <c r="B250" s="167">
        <v>42828</v>
      </c>
      <c r="C250" s="166">
        <v>77616.800000000003</v>
      </c>
      <c r="D250" s="166">
        <v>965.15</v>
      </c>
      <c r="E250" s="166">
        <v>183.85</v>
      </c>
      <c r="F250" s="168">
        <v>-4.7417538450964747E-2</v>
      </c>
      <c r="G250" s="168">
        <v>0.1572819492074149</v>
      </c>
      <c r="H250" s="168">
        <v>5.3823225954373388E-2</v>
      </c>
    </row>
    <row r="251" spans="1:8">
      <c r="A251" s="166" t="s">
        <v>560</v>
      </c>
      <c r="B251" s="167">
        <v>42829</v>
      </c>
      <c r="C251" s="166">
        <v>77647.100000000006</v>
      </c>
      <c r="D251" s="166">
        <v>965.17</v>
      </c>
      <c r="E251" s="166">
        <v>185.24</v>
      </c>
      <c r="F251" s="168">
        <v>-4.7706007954680496E-2</v>
      </c>
      <c r="G251" s="168">
        <v>0.16333196731191091</v>
      </c>
      <c r="H251" s="168">
        <v>6.2430099509621195E-2</v>
      </c>
    </row>
    <row r="252" spans="1:8">
      <c r="A252" s="166" t="s">
        <v>561</v>
      </c>
      <c r="B252" s="167">
        <v>42830</v>
      </c>
      <c r="C252" s="166">
        <v>77689.899999999994</v>
      </c>
      <c r="D252" s="166">
        <v>969.22</v>
      </c>
      <c r="E252" s="166">
        <v>186.29</v>
      </c>
      <c r="F252" s="168">
        <v>-3.911805047945216E-2</v>
      </c>
      <c r="G252" s="168">
        <v>0.17024462099442172</v>
      </c>
      <c r="H252" s="168">
        <v>6.8666819642037691E-2</v>
      </c>
    </row>
    <row r="253" spans="1:8">
      <c r="A253" s="166" t="s">
        <v>562</v>
      </c>
      <c r="B253" s="167">
        <v>42833</v>
      </c>
      <c r="C253" s="166">
        <v>77804.7</v>
      </c>
      <c r="D253" s="166">
        <v>962.48800000000006</v>
      </c>
      <c r="E253" s="166">
        <v>185.78749999999999</v>
      </c>
      <c r="F253" s="168">
        <v>-3.7929026203103566E-2</v>
      </c>
      <c r="G253" s="168">
        <v>0.16414040010643705</v>
      </c>
      <c r="H253" s="168">
        <v>5.7533583788706766E-2</v>
      </c>
    </row>
    <row r="254" spans="1:8">
      <c r="A254" s="166" t="s">
        <v>563</v>
      </c>
      <c r="B254" s="167">
        <v>42834</v>
      </c>
      <c r="C254" s="166">
        <v>77860.399999999994</v>
      </c>
      <c r="D254" s="166">
        <v>960.24400000000003</v>
      </c>
      <c r="E254" s="166">
        <v>185.62</v>
      </c>
      <c r="F254" s="168">
        <v>-3.835446571268375E-2</v>
      </c>
      <c r="G254" s="168">
        <v>0.18115551619370951</v>
      </c>
      <c r="H254" s="168">
        <v>6.629136029411753E-2</v>
      </c>
    </row>
    <row r="255" spans="1:8">
      <c r="A255" s="166" t="s">
        <v>564</v>
      </c>
      <c r="B255" s="167">
        <v>42835</v>
      </c>
      <c r="C255" s="166">
        <v>78107.8</v>
      </c>
      <c r="D255" s="166">
        <v>958</v>
      </c>
      <c r="E255" s="166">
        <v>185.92</v>
      </c>
      <c r="F255" s="168">
        <v>-3.275308441699154E-2</v>
      </c>
      <c r="G255" s="168">
        <v>0.18413408649864649</v>
      </c>
      <c r="H255" s="168">
        <v>6.7462823678015704E-2</v>
      </c>
    </row>
    <row r="256" spans="1:8">
      <c r="A256" s="166" t="s">
        <v>565</v>
      </c>
      <c r="B256" s="167">
        <v>42837</v>
      </c>
      <c r="C256" s="166">
        <v>78132.399999999994</v>
      </c>
      <c r="D256" s="166">
        <v>958.2</v>
      </c>
      <c r="E256" s="166">
        <v>187.07</v>
      </c>
      <c r="F256" s="168">
        <v>-3.1264413420289183E-2</v>
      </c>
      <c r="G256" s="168">
        <v>0.17136786721074593</v>
      </c>
      <c r="H256" s="168">
        <v>6.2988322868426261E-2</v>
      </c>
    </row>
    <row r="257" spans="1:8">
      <c r="A257" s="166" t="s">
        <v>566</v>
      </c>
      <c r="B257" s="167">
        <v>42840</v>
      </c>
      <c r="C257" s="166">
        <v>78383.3</v>
      </c>
      <c r="D257" s="166">
        <v>960.90599999999995</v>
      </c>
      <c r="E257" s="166">
        <v>185.36</v>
      </c>
      <c r="F257" s="168">
        <v>-2.3634572194811354E-2</v>
      </c>
      <c r="G257" s="168">
        <v>0.17038929908625189</v>
      </c>
      <c r="H257" s="168">
        <v>4.9663061328501179E-2</v>
      </c>
    </row>
    <row r="258" spans="1:8">
      <c r="A258" s="166" t="s">
        <v>567</v>
      </c>
      <c r="B258" s="167">
        <v>42841</v>
      </c>
      <c r="C258" s="166">
        <v>78471.7</v>
      </c>
      <c r="D258" s="166">
        <v>961.80799999999999</v>
      </c>
      <c r="E258" s="166">
        <v>184.79</v>
      </c>
      <c r="F258" s="168">
        <v>-2.2310571326050521E-2</v>
      </c>
      <c r="G258" s="168">
        <v>0.16722855305154072</v>
      </c>
      <c r="H258" s="168">
        <v>4.8394417338023299E-2</v>
      </c>
    </row>
    <row r="259" spans="1:8">
      <c r="A259" s="166" t="s">
        <v>568</v>
      </c>
      <c r="B259" s="167">
        <v>42842</v>
      </c>
      <c r="C259" s="166">
        <v>78247.5</v>
      </c>
      <c r="D259" s="166">
        <v>962.71</v>
      </c>
      <c r="E259" s="166">
        <v>184.37</v>
      </c>
      <c r="F259" s="168">
        <v>-2.3240747328961864E-2</v>
      </c>
      <c r="G259" s="168">
        <v>0.15866310417870211</v>
      </c>
      <c r="H259" s="168">
        <v>4.2168334181222233E-2</v>
      </c>
    </row>
    <row r="260" spans="1:8">
      <c r="A260" s="166" t="s">
        <v>569</v>
      </c>
      <c r="B260" s="167">
        <v>42843</v>
      </c>
      <c r="C260" s="166">
        <v>78339.8</v>
      </c>
      <c r="D260" s="166">
        <v>957.7</v>
      </c>
      <c r="E260" s="166">
        <v>184.2</v>
      </c>
      <c r="F260" s="168">
        <v>-1.5686979116277144E-2</v>
      </c>
      <c r="G260" s="168">
        <v>0.13451400817390291</v>
      </c>
      <c r="H260" s="168">
        <v>3.6112048599392432E-2</v>
      </c>
    </row>
    <row r="261" spans="1:8">
      <c r="A261" s="166" t="s">
        <v>570</v>
      </c>
      <c r="B261" s="167">
        <v>42844</v>
      </c>
      <c r="C261" s="166">
        <v>78651.399999999994</v>
      </c>
      <c r="D261" s="166">
        <v>952.92</v>
      </c>
      <c r="E261" s="166">
        <v>184.16</v>
      </c>
      <c r="F261" s="168">
        <v>8.547819575096538E-3</v>
      </c>
      <c r="G261" s="168">
        <v>0.12922874193594236</v>
      </c>
      <c r="H261" s="168">
        <v>3.4054858362110085E-2</v>
      </c>
    </row>
    <row r="262" spans="1:8">
      <c r="A262" s="166" t="s">
        <v>571</v>
      </c>
      <c r="B262" s="167">
        <v>42847</v>
      </c>
      <c r="C262" s="166">
        <v>79302.7</v>
      </c>
      <c r="D262" s="166">
        <v>963.98400000000004</v>
      </c>
      <c r="E262" s="166">
        <v>184.60249999999999</v>
      </c>
      <c r="F262" s="168">
        <v>2.304679537954657E-2</v>
      </c>
      <c r="G262" s="168">
        <v>0.14246705871477428</v>
      </c>
      <c r="H262" s="168">
        <v>3.5928731762065125E-2</v>
      </c>
    </row>
    <row r="263" spans="1:8">
      <c r="A263" s="166" t="s">
        <v>572</v>
      </c>
      <c r="B263" s="167">
        <v>42848</v>
      </c>
      <c r="C263" s="166">
        <v>79390.600000000006</v>
      </c>
      <c r="D263" s="166">
        <v>967.67200000000003</v>
      </c>
      <c r="E263" s="166">
        <v>184.75</v>
      </c>
      <c r="F263" s="168">
        <v>1.2178174650731899E-2</v>
      </c>
      <c r="G263" s="168">
        <v>0.1469656741892662</v>
      </c>
      <c r="H263" s="168">
        <v>3.6931020935062175E-2</v>
      </c>
    </row>
    <row r="264" spans="1:8">
      <c r="A264" s="166" t="s">
        <v>573</v>
      </c>
      <c r="B264" s="167">
        <v>42849</v>
      </c>
      <c r="C264" s="166">
        <v>79425.899999999994</v>
      </c>
      <c r="D264" s="166">
        <v>971.36</v>
      </c>
      <c r="E264" s="166">
        <v>185.14</v>
      </c>
      <c r="F264" s="168">
        <v>1.268632643511669E-2</v>
      </c>
      <c r="G264" s="168">
        <v>0.13911789194704061</v>
      </c>
      <c r="H264" s="168">
        <v>3.2225691347011365E-2</v>
      </c>
    </row>
    <row r="265" spans="1:8">
      <c r="A265" s="166" t="s">
        <v>574</v>
      </c>
      <c r="B265" s="167">
        <v>42851</v>
      </c>
      <c r="C265" s="166">
        <v>79596.899999999994</v>
      </c>
      <c r="D265" s="166">
        <v>982.53</v>
      </c>
      <c r="E265" s="166">
        <v>186.81</v>
      </c>
      <c r="F265" s="168">
        <v>1.6965848547956242E-2</v>
      </c>
      <c r="G265" s="168">
        <v>0.15666607805050314</v>
      </c>
      <c r="H265" s="168">
        <v>4.3981222756231064E-2</v>
      </c>
    </row>
    <row r="266" spans="1:8">
      <c r="A266" s="166" t="s">
        <v>575</v>
      </c>
      <c r="B266" s="167">
        <v>42854</v>
      </c>
      <c r="C266" s="166">
        <v>79755.600000000006</v>
      </c>
      <c r="D266" s="166">
        <v>980.86800000000005</v>
      </c>
      <c r="E266" s="166">
        <v>186.99</v>
      </c>
      <c r="F266" s="168">
        <v>1.8828155239347222E-2</v>
      </c>
      <c r="G266" s="168">
        <v>0.16313055852009972</v>
      </c>
      <c r="H266" s="168">
        <v>3.9020934335366242E-2</v>
      </c>
    </row>
    <row r="267" spans="1:8">
      <c r="A267" s="166" t="s">
        <v>576</v>
      </c>
      <c r="B267" s="167">
        <v>42855</v>
      </c>
      <c r="C267" s="166">
        <v>79785</v>
      </c>
      <c r="D267" s="166">
        <v>980.31399999999996</v>
      </c>
      <c r="E267" s="166">
        <v>187.05</v>
      </c>
      <c r="F267" s="168">
        <v>1.7039247504407218E-2</v>
      </c>
      <c r="G267" s="168">
        <v>0.16530638930163444</v>
      </c>
      <c r="H267" s="168">
        <v>3.7380067661250127E-2</v>
      </c>
    </row>
    <row r="268" spans="1:8">
      <c r="A268" s="166" t="s">
        <v>577</v>
      </c>
      <c r="B268" s="167">
        <v>42856</v>
      </c>
      <c r="C268" s="166">
        <v>79826.600000000006</v>
      </c>
      <c r="D268" s="166">
        <v>979.76</v>
      </c>
      <c r="E268" s="166">
        <v>187.11</v>
      </c>
      <c r="F268" s="168">
        <v>1.4464647902359351E-2</v>
      </c>
      <c r="G268" s="168">
        <v>0.16749285033365102</v>
      </c>
      <c r="H268" s="168">
        <v>3.3071996466431219E-2</v>
      </c>
    </row>
    <row r="269" spans="1:8">
      <c r="A269" s="166" t="s">
        <v>578</v>
      </c>
      <c r="B269" s="167">
        <v>42857</v>
      </c>
      <c r="C269" s="166">
        <v>79942.100000000006</v>
      </c>
      <c r="D269" s="166">
        <v>988.19</v>
      </c>
      <c r="E269" s="166">
        <v>187.04</v>
      </c>
      <c r="F269" s="168">
        <v>1.9742481605829143E-2</v>
      </c>
      <c r="G269" s="168">
        <v>0.17274485836013431</v>
      </c>
      <c r="H269" s="168">
        <v>4.3749999999999956E-2</v>
      </c>
    </row>
    <row r="270" spans="1:8">
      <c r="A270" s="166" t="s">
        <v>579</v>
      </c>
      <c r="B270" s="167">
        <v>42858</v>
      </c>
      <c r="C270" s="166">
        <v>79969.2</v>
      </c>
      <c r="D270" s="166">
        <v>985.74</v>
      </c>
      <c r="E270" s="166">
        <v>186.56</v>
      </c>
      <c r="F270" s="168">
        <v>1.995416091127189E-2</v>
      </c>
      <c r="G270" s="168">
        <v>0.1690880842534721</v>
      </c>
      <c r="H270" s="168">
        <v>3.8116966223359805E-2</v>
      </c>
    </row>
    <row r="271" spans="1:8">
      <c r="A271" s="166" t="s">
        <v>580</v>
      </c>
      <c r="B271" s="167">
        <v>42861</v>
      </c>
      <c r="C271" s="166">
        <v>79697.399999999994</v>
      </c>
      <c r="D271" s="166">
        <v>985.36199999999997</v>
      </c>
      <c r="E271" s="166">
        <v>185.9</v>
      </c>
      <c r="F271" s="168">
        <v>1.6359198414580778E-2</v>
      </c>
      <c r="G271" s="168">
        <v>0.17499433586530078</v>
      </c>
      <c r="H271" s="168">
        <v>3.8083538083538038E-2</v>
      </c>
    </row>
    <row r="272" spans="1:8">
      <c r="A272" s="166" t="s">
        <v>581</v>
      </c>
      <c r="B272" s="167">
        <v>42862</v>
      </c>
      <c r="C272" s="166">
        <v>79660.899999999994</v>
      </c>
      <c r="D272" s="166">
        <v>985.23599999999999</v>
      </c>
      <c r="E272" s="166">
        <v>185.68</v>
      </c>
      <c r="F272" s="168">
        <v>1.6285128163257001E-2</v>
      </c>
      <c r="G272" s="168">
        <v>0.17697738594416368</v>
      </c>
      <c r="H272" s="168">
        <v>3.807234304243301E-2</v>
      </c>
    </row>
    <row r="273" spans="1:8">
      <c r="A273" s="166" t="s">
        <v>582</v>
      </c>
      <c r="B273" s="167">
        <v>42863</v>
      </c>
      <c r="C273" s="166">
        <v>79744.100000000006</v>
      </c>
      <c r="D273" s="166">
        <v>985.11</v>
      </c>
      <c r="E273" s="166">
        <v>186.2</v>
      </c>
      <c r="F273" s="168">
        <v>1.8633104001512635E-2</v>
      </c>
      <c r="G273" s="168">
        <v>0.17896765082518518</v>
      </c>
      <c r="H273" s="168">
        <v>4.8187345192524322E-2</v>
      </c>
    </row>
    <row r="274" spans="1:8">
      <c r="A274" s="166" t="s">
        <v>583</v>
      </c>
      <c r="B274" s="167">
        <v>42864</v>
      </c>
      <c r="C274" s="166">
        <v>79858.8</v>
      </c>
      <c r="D274" s="166">
        <v>990.6</v>
      </c>
      <c r="E274" s="166">
        <v>187.06</v>
      </c>
      <c r="F274" s="168">
        <v>2.3248304811107623E-2</v>
      </c>
      <c r="G274" s="168">
        <v>0.206445091281102</v>
      </c>
      <c r="H274" s="168">
        <v>6.5079997722484739E-2</v>
      </c>
    </row>
    <row r="275" spans="1:8">
      <c r="A275" s="166" t="s">
        <v>584</v>
      </c>
      <c r="B275" s="167">
        <v>42865</v>
      </c>
      <c r="C275" s="166">
        <v>80127.100000000006</v>
      </c>
      <c r="D275" s="166">
        <v>995.09</v>
      </c>
      <c r="E275" s="166">
        <v>187.41</v>
      </c>
      <c r="F275" s="168">
        <v>2.6825555079978303E-2</v>
      </c>
      <c r="G275" s="168">
        <v>0.22319057921132868</v>
      </c>
      <c r="H275" s="168">
        <v>7.4167478649624474E-2</v>
      </c>
    </row>
    <row r="276" spans="1:8">
      <c r="A276" s="166" t="s">
        <v>585</v>
      </c>
      <c r="B276" s="167">
        <v>42868</v>
      </c>
      <c r="C276" s="166">
        <v>80142</v>
      </c>
      <c r="D276" s="166">
        <v>1004.174</v>
      </c>
      <c r="E276" s="166">
        <v>187.85249999999999</v>
      </c>
      <c r="F276" s="168">
        <v>3.5106730609023806E-2</v>
      </c>
      <c r="G276" s="168">
        <v>0.24594455762984002</v>
      </c>
      <c r="H276" s="168">
        <v>7.5547857950560404E-2</v>
      </c>
    </row>
    <row r="277" spans="1:8">
      <c r="A277" s="166" t="s">
        <v>586</v>
      </c>
      <c r="B277" s="167">
        <v>42869</v>
      </c>
      <c r="C277" s="166">
        <v>79963</v>
      </c>
      <c r="D277" s="166">
        <v>1007.202</v>
      </c>
      <c r="E277" s="166">
        <v>188</v>
      </c>
      <c r="F277" s="168">
        <v>3.7869928470652958E-2</v>
      </c>
      <c r="G277" s="168">
        <v>0.25362445110476051</v>
      </c>
      <c r="H277" s="168">
        <v>7.6007326007325959E-2</v>
      </c>
    </row>
    <row r="278" spans="1:8">
      <c r="A278" s="166" t="s">
        <v>587</v>
      </c>
      <c r="B278" s="167">
        <v>42870</v>
      </c>
      <c r="C278" s="166">
        <v>79957.5</v>
      </c>
      <c r="D278" s="166">
        <v>1010.23</v>
      </c>
      <c r="E278" s="166">
        <v>188.92</v>
      </c>
      <c r="F278" s="168">
        <v>3.6981557855419789E-2</v>
      </c>
      <c r="G278" s="168">
        <v>0.26135271129090665</v>
      </c>
      <c r="H278" s="168">
        <v>8.7371935075399865E-2</v>
      </c>
    </row>
    <row r="279" spans="1:8">
      <c r="A279" s="166" t="s">
        <v>588</v>
      </c>
      <c r="B279" s="167">
        <v>42871</v>
      </c>
      <c r="C279" s="166">
        <v>80129.3</v>
      </c>
      <c r="D279" s="166">
        <v>1015.05</v>
      </c>
      <c r="E279" s="166">
        <v>188.73</v>
      </c>
      <c r="F279" s="168">
        <v>4.5659424980164731E-2</v>
      </c>
      <c r="G279" s="168">
        <v>0.2579469829348997</v>
      </c>
      <c r="H279" s="168">
        <v>8.8345539472925338E-2</v>
      </c>
    </row>
    <row r="280" spans="1:8">
      <c r="A280" s="166" t="s">
        <v>589</v>
      </c>
      <c r="B280" s="167">
        <v>42872</v>
      </c>
      <c r="C280" s="166">
        <v>80344.2</v>
      </c>
      <c r="D280" s="166">
        <v>1008.63</v>
      </c>
      <c r="E280" s="166">
        <v>188.59</v>
      </c>
      <c r="F280" s="168">
        <v>5.740261586205242E-2</v>
      </c>
      <c r="G280" s="168">
        <v>0.24835080510414986</v>
      </c>
      <c r="H280" s="168">
        <v>8.7475493022719508E-2</v>
      </c>
    </row>
    <row r="281" spans="1:8">
      <c r="A281" s="166" t="s">
        <v>590</v>
      </c>
      <c r="B281" s="167">
        <v>42875</v>
      </c>
      <c r="C281" s="166">
        <v>81077.600000000006</v>
      </c>
      <c r="D281" s="166">
        <v>989.37</v>
      </c>
      <c r="E281" s="166">
        <v>189.27250000000001</v>
      </c>
      <c r="F281" s="168">
        <v>6.4868542368785365E-2</v>
      </c>
      <c r="G281" s="168">
        <v>0.23417318866432324</v>
      </c>
      <c r="H281" s="168">
        <v>9.8059407089400752E-2</v>
      </c>
    </row>
    <row r="282" spans="1:8">
      <c r="A282" s="166" t="s">
        <v>591</v>
      </c>
      <c r="B282" s="167">
        <v>42876</v>
      </c>
      <c r="C282" s="166">
        <v>81194</v>
      </c>
      <c r="D282" s="166">
        <v>982.95</v>
      </c>
      <c r="E282" s="166">
        <v>189.5</v>
      </c>
      <c r="F282" s="168">
        <v>7.0268588722859127E-2</v>
      </c>
      <c r="G282" s="168">
        <v>0.22939747704299229</v>
      </c>
      <c r="H282" s="168">
        <v>0.1016160911521915</v>
      </c>
    </row>
    <row r="283" spans="1:8">
      <c r="A283" s="166" t="s">
        <v>592</v>
      </c>
      <c r="B283" s="167">
        <v>42877</v>
      </c>
      <c r="C283" s="166">
        <v>81124.399999999994</v>
      </c>
      <c r="D283" s="166">
        <v>1003.66</v>
      </c>
      <c r="E283" s="166">
        <v>190.19</v>
      </c>
      <c r="F283" s="168">
        <v>6.7700265199623466E-2</v>
      </c>
      <c r="G283" s="168">
        <v>0.25861831132513213</v>
      </c>
      <c r="H283" s="168">
        <v>0.10826874890740612</v>
      </c>
    </row>
    <row r="284" spans="1:8">
      <c r="A284" s="166" t="s">
        <v>593</v>
      </c>
      <c r="B284" s="167">
        <v>42878</v>
      </c>
      <c r="C284" s="166">
        <v>81124.399999999994</v>
      </c>
      <c r="D284" s="166">
        <v>1004.47</v>
      </c>
      <c r="E284" s="166">
        <v>189.85</v>
      </c>
      <c r="F284" s="168">
        <v>6.332830446869897E-2</v>
      </c>
      <c r="G284" s="168">
        <v>0.25301881143655502</v>
      </c>
      <c r="H284" s="168">
        <v>0.10262515971657571</v>
      </c>
    </row>
    <row r="285" spans="1:8">
      <c r="A285" s="166" t="s">
        <v>594</v>
      </c>
      <c r="B285" s="167">
        <v>42879</v>
      </c>
      <c r="C285" s="166">
        <v>81146.2</v>
      </c>
      <c r="D285" s="166">
        <v>1005.03</v>
      </c>
      <c r="E285" s="166">
        <v>189.09</v>
      </c>
      <c r="F285" s="168">
        <v>6.1938170449385099E-2</v>
      </c>
      <c r="G285" s="168">
        <v>0.26543023343657923</v>
      </c>
      <c r="H285" s="168">
        <v>0.10153792380286619</v>
      </c>
    </row>
    <row r="286" spans="1:8">
      <c r="A286" s="166" t="s">
        <v>595</v>
      </c>
      <c r="B286" s="167">
        <v>42882</v>
      </c>
      <c r="C286" s="166">
        <v>80921.2</v>
      </c>
      <c r="D286" s="166">
        <v>1011.126</v>
      </c>
      <c r="E286" s="166">
        <v>189.01499999999999</v>
      </c>
      <c r="F286" s="168">
        <v>5.8508822302130836E-2</v>
      </c>
      <c r="G286" s="168">
        <v>0.27824299519106765</v>
      </c>
      <c r="H286" s="168">
        <v>0.11454095170705814</v>
      </c>
    </row>
    <row r="287" spans="1:8">
      <c r="A287" s="166" t="s">
        <v>596</v>
      </c>
      <c r="B287" s="167">
        <v>42883</v>
      </c>
      <c r="C287" s="166">
        <v>80713.2</v>
      </c>
      <c r="D287" s="166">
        <v>1013.158</v>
      </c>
      <c r="E287" s="166">
        <v>188.99</v>
      </c>
      <c r="F287" s="168">
        <v>5.3505956490923934E-2</v>
      </c>
      <c r="G287" s="168">
        <v>0.28426670046900759</v>
      </c>
      <c r="H287" s="168">
        <v>0.12353605612032581</v>
      </c>
    </row>
    <row r="288" spans="1:8">
      <c r="A288" s="166" t="s">
        <v>597</v>
      </c>
      <c r="B288" s="167">
        <v>42884</v>
      </c>
      <c r="C288" s="166">
        <v>80607.899999999994</v>
      </c>
      <c r="D288" s="166">
        <v>1015.19</v>
      </c>
      <c r="E288" s="166">
        <v>189.11</v>
      </c>
      <c r="F288" s="168">
        <v>5.1049120647570501E-2</v>
      </c>
      <c r="G288" s="168">
        <v>0.28832853208797071</v>
      </c>
      <c r="H288" s="168">
        <v>0.12251439425416999</v>
      </c>
    </row>
    <row r="289" spans="1:8">
      <c r="A289" s="166" t="s">
        <v>598</v>
      </c>
      <c r="B289" s="167">
        <v>42885</v>
      </c>
      <c r="C289" s="166">
        <v>80511.5</v>
      </c>
      <c r="D289" s="166">
        <v>1011.77</v>
      </c>
      <c r="E289" s="166">
        <v>189.6</v>
      </c>
      <c r="F289" s="168">
        <v>4.7603867122949062E-2</v>
      </c>
      <c r="G289" s="168">
        <v>0.26521858743497395</v>
      </c>
      <c r="H289" s="168">
        <v>0.11359097850346522</v>
      </c>
    </row>
    <row r="290" spans="1:8">
      <c r="A290" s="166" t="s">
        <v>599</v>
      </c>
      <c r="B290" s="167">
        <v>42886</v>
      </c>
      <c r="C290" s="166">
        <v>80513.3</v>
      </c>
      <c r="D290" s="166">
        <v>1005.33</v>
      </c>
      <c r="E290" s="166">
        <v>189.72</v>
      </c>
      <c r="F290" s="168">
        <v>4.9845743806933296E-2</v>
      </c>
      <c r="G290" s="168">
        <v>0.24968302033144907</v>
      </c>
      <c r="H290" s="168">
        <v>0.11287413295009618</v>
      </c>
    </row>
    <row r="291" spans="1:8">
      <c r="A291" s="166" t="s">
        <v>600</v>
      </c>
      <c r="B291" s="167">
        <v>42889</v>
      </c>
      <c r="C291" s="166">
        <v>80288.899999999994</v>
      </c>
      <c r="D291" s="166">
        <v>1010.61</v>
      </c>
      <c r="E291" s="166">
        <v>189.95500000000001</v>
      </c>
      <c r="F291" s="168">
        <v>5.108068126775489E-2</v>
      </c>
      <c r="G291" s="168">
        <v>0.25375900672899432</v>
      </c>
      <c r="H291" s="168">
        <v>0.11377895045441222</v>
      </c>
    </row>
    <row r="292" spans="1:8">
      <c r="A292" s="166" t="s">
        <v>601</v>
      </c>
      <c r="B292" s="167">
        <v>42892</v>
      </c>
      <c r="C292" s="166">
        <v>80293.5</v>
      </c>
      <c r="D292" s="166">
        <v>1015.89</v>
      </c>
      <c r="E292" s="166">
        <v>190.19</v>
      </c>
      <c r="F292" s="168">
        <v>5.0528904967192867E-2</v>
      </c>
      <c r="G292" s="168">
        <v>0.25781888418393883</v>
      </c>
      <c r="H292" s="168">
        <v>0.12392152227869047</v>
      </c>
    </row>
    <row r="293" spans="1:8">
      <c r="A293" s="166" t="s">
        <v>602</v>
      </c>
      <c r="B293" s="167">
        <v>42893</v>
      </c>
      <c r="C293" s="166">
        <v>79758.5</v>
      </c>
      <c r="D293" s="166">
        <v>1015.75</v>
      </c>
      <c r="E293" s="166">
        <v>190.12</v>
      </c>
      <c r="F293" s="168">
        <v>4.7466517476052017E-2</v>
      </c>
      <c r="G293" s="168">
        <v>0.25797262988420333</v>
      </c>
      <c r="H293" s="168">
        <v>0.12430514488468369</v>
      </c>
    </row>
    <row r="294" spans="1:8">
      <c r="A294" s="166" t="s">
        <v>603</v>
      </c>
      <c r="B294" s="167">
        <v>42896</v>
      </c>
      <c r="C294" s="166">
        <v>79855.7</v>
      </c>
      <c r="D294" s="166">
        <v>1011.652</v>
      </c>
      <c r="E294" s="166">
        <v>189.85749999999999</v>
      </c>
      <c r="F294" s="168">
        <v>4.9570081567526403E-2</v>
      </c>
      <c r="G294" s="168">
        <v>0.25325437922747218</v>
      </c>
      <c r="H294" s="168">
        <v>0.11858540034171927</v>
      </c>
    </row>
    <row r="295" spans="1:8">
      <c r="A295" s="166" t="s">
        <v>604</v>
      </c>
      <c r="B295" s="167">
        <v>42897</v>
      </c>
      <c r="C295" s="166">
        <v>79870.7</v>
      </c>
      <c r="D295" s="166">
        <v>1010.2859999999999</v>
      </c>
      <c r="E295" s="166">
        <v>189.77</v>
      </c>
      <c r="F295" s="168">
        <v>4.8714164541770799E-2</v>
      </c>
      <c r="G295" s="168">
        <v>0.23197797212859661</v>
      </c>
      <c r="H295" s="168">
        <v>0.11288998357963864</v>
      </c>
    </row>
    <row r="296" spans="1:8">
      <c r="A296" s="166" t="s">
        <v>605</v>
      </c>
      <c r="B296" s="167">
        <v>42898</v>
      </c>
      <c r="C296" s="166">
        <v>79564.100000000006</v>
      </c>
      <c r="D296" s="166">
        <v>1008.92</v>
      </c>
      <c r="E296" s="166">
        <v>190.08</v>
      </c>
      <c r="F296" s="168">
        <v>4.5127586741382286E-2</v>
      </c>
      <c r="G296" s="168">
        <v>0.22551806233753613</v>
      </c>
      <c r="H296" s="168">
        <v>9.9618188129121821E-2</v>
      </c>
    </row>
    <row r="297" spans="1:8">
      <c r="A297" s="166" t="s">
        <v>606</v>
      </c>
      <c r="B297" s="167">
        <v>42899</v>
      </c>
      <c r="C297" s="166">
        <v>79426.899999999994</v>
      </c>
      <c r="D297" s="166">
        <v>1009.78</v>
      </c>
      <c r="E297" s="166">
        <v>190.59</v>
      </c>
      <c r="F297" s="168">
        <v>4.6819418908855992E-2</v>
      </c>
      <c r="G297" s="168">
        <v>0.20801531283646368</v>
      </c>
      <c r="H297" s="168">
        <v>8.9147951311503437E-2</v>
      </c>
    </row>
    <row r="298" spans="1:8">
      <c r="A298" s="166" t="s">
        <v>607</v>
      </c>
      <c r="B298" s="167">
        <v>42900</v>
      </c>
      <c r="C298" s="166">
        <v>79465.7</v>
      </c>
      <c r="D298" s="166">
        <v>1013.69</v>
      </c>
      <c r="E298" s="166">
        <v>191.4</v>
      </c>
      <c r="F298" s="168">
        <v>4.7307324299319164E-2</v>
      </c>
      <c r="G298" s="168">
        <v>0.20336427740449681</v>
      </c>
      <c r="H298" s="168">
        <v>9.1842555618938837E-2</v>
      </c>
    </row>
    <row r="299" spans="1:8">
      <c r="A299" s="166" t="s">
        <v>608</v>
      </c>
      <c r="B299" s="167">
        <v>42903</v>
      </c>
      <c r="C299" s="166">
        <v>79285</v>
      </c>
      <c r="D299" s="166">
        <v>1013.246</v>
      </c>
      <c r="E299" s="166">
        <v>191.0925</v>
      </c>
      <c r="F299" s="168">
        <v>5.9250421843123791E-2</v>
      </c>
      <c r="G299" s="168">
        <v>0.23171834656734269</v>
      </c>
      <c r="H299" s="168">
        <v>9.9449103174489073E-2</v>
      </c>
    </row>
    <row r="300" spans="1:8">
      <c r="A300" s="166" t="s">
        <v>609</v>
      </c>
      <c r="B300" s="167">
        <v>42904</v>
      </c>
      <c r="C300" s="166">
        <v>78990.399999999994</v>
      </c>
      <c r="D300" s="166">
        <v>1013.098</v>
      </c>
      <c r="E300" s="166">
        <v>190.99</v>
      </c>
      <c r="F300" s="168">
        <v>5.5770150953382558E-2</v>
      </c>
      <c r="G300" s="168">
        <v>0.24147472440211559</v>
      </c>
      <c r="H300" s="168">
        <v>0.10201373261785252</v>
      </c>
    </row>
    <row r="301" spans="1:8">
      <c r="A301" s="166" t="s">
        <v>610</v>
      </c>
      <c r="B301" s="167">
        <v>42905</v>
      </c>
      <c r="C301" s="166">
        <v>78859.199999999997</v>
      </c>
      <c r="D301" s="166">
        <v>1012.95</v>
      </c>
      <c r="E301" s="166">
        <v>192.28</v>
      </c>
      <c r="F301" s="168">
        <v>5.5671648784144656E-2</v>
      </c>
      <c r="G301" s="168">
        <v>0.25138981543251049</v>
      </c>
      <c r="H301" s="168">
        <v>0.11298911785135446</v>
      </c>
    </row>
    <row r="302" spans="1:8">
      <c r="A302" s="166" t="s">
        <v>611</v>
      </c>
      <c r="B302" s="167">
        <v>42906</v>
      </c>
      <c r="C302" s="166">
        <v>78867.5</v>
      </c>
      <c r="D302" s="166">
        <v>1008.67</v>
      </c>
      <c r="E302" s="166">
        <v>191.89</v>
      </c>
      <c r="F302" s="168">
        <v>6.635775969886315E-2</v>
      </c>
      <c r="G302" s="168">
        <v>0.25603317311284335</v>
      </c>
      <c r="H302" s="168">
        <v>0.10970390932222984</v>
      </c>
    </row>
    <row r="303" spans="1:8">
      <c r="A303" s="166" t="s">
        <v>455</v>
      </c>
      <c r="B303" s="167">
        <v>42907</v>
      </c>
      <c r="C303" s="166">
        <v>78736.2</v>
      </c>
      <c r="D303" s="166">
        <v>1006.47</v>
      </c>
      <c r="E303" s="166">
        <v>193.34</v>
      </c>
      <c r="F303" s="168">
        <v>6.5772749607117653E-2</v>
      </c>
      <c r="G303" s="168">
        <v>0.24533834865563775</v>
      </c>
      <c r="H303" s="168">
        <v>0.11441581647357202</v>
      </c>
    </row>
    <row r="304" spans="1:8">
      <c r="A304" s="166" t="s">
        <v>612</v>
      </c>
      <c r="B304" s="167">
        <v>42910</v>
      </c>
      <c r="C304" s="166">
        <v>78652.7</v>
      </c>
      <c r="D304" s="166">
        <v>1008.88285714286</v>
      </c>
      <c r="E304" s="166">
        <v>193.80285714285699</v>
      </c>
      <c r="F304" s="168">
        <v>6.4218979386116093E-2</v>
      </c>
      <c r="G304" s="168">
        <v>0.23640938498692377</v>
      </c>
      <c r="H304" s="168">
        <v>0.11732524548713341</v>
      </c>
    </row>
    <row r="305" spans="1:8">
      <c r="A305" s="166" t="s">
        <v>613</v>
      </c>
      <c r="B305" s="167">
        <v>42911</v>
      </c>
      <c r="C305" s="166">
        <v>78665.5</v>
      </c>
      <c r="D305" s="166">
        <v>1009.68714285714</v>
      </c>
      <c r="E305" s="166">
        <v>193.957142857143</v>
      </c>
      <c r="F305" s="168">
        <v>7.7197892860126238E-2</v>
      </c>
      <c r="G305" s="168">
        <v>0.23347081981243001</v>
      </c>
      <c r="H305" s="168">
        <v>0.11829533473906251</v>
      </c>
    </row>
    <row r="306" spans="1:8">
      <c r="A306" s="166" t="s">
        <v>614</v>
      </c>
      <c r="B306" s="167">
        <v>42914</v>
      </c>
      <c r="C306" s="166">
        <v>78704.5</v>
      </c>
      <c r="D306" s="166">
        <v>1012.1</v>
      </c>
      <c r="E306" s="166">
        <v>194.42</v>
      </c>
      <c r="F306" s="168">
        <v>8.3860084004682145E-2</v>
      </c>
      <c r="G306" s="168">
        <v>0.23250971175274304</v>
      </c>
      <c r="H306" s="168">
        <v>0.11671453187823078</v>
      </c>
    </row>
    <row r="307" spans="1:8">
      <c r="A307" s="166" t="s">
        <v>615</v>
      </c>
      <c r="B307" s="167">
        <v>42917</v>
      </c>
      <c r="C307" s="166">
        <v>78799.7</v>
      </c>
      <c r="D307" s="166">
        <v>1013.384</v>
      </c>
      <c r="E307" s="166">
        <v>194.36</v>
      </c>
      <c r="F307" s="168">
        <v>8.2425356322596954E-2</v>
      </c>
      <c r="G307" s="168">
        <v>0.22782334767068524</v>
      </c>
      <c r="H307" s="168">
        <v>0.11393856029344351</v>
      </c>
    </row>
    <row r="308" spans="1:8">
      <c r="A308" s="166" t="s">
        <v>616</v>
      </c>
      <c r="B308" s="167">
        <v>42918</v>
      </c>
      <c r="C308" s="166">
        <v>78765.3</v>
      </c>
      <c r="D308" s="166">
        <v>1013.812</v>
      </c>
      <c r="E308" s="166">
        <v>194.34</v>
      </c>
      <c r="F308" s="168">
        <v>6.9529688450508331E-2</v>
      </c>
      <c r="G308" s="168">
        <v>0.22244703555882461</v>
      </c>
      <c r="H308" s="168">
        <v>0.11344104503265728</v>
      </c>
    </row>
    <row r="309" spans="1:8">
      <c r="A309" s="166" t="s">
        <v>617</v>
      </c>
      <c r="B309" s="167">
        <v>42919</v>
      </c>
      <c r="C309" s="166">
        <v>78659.199999999997</v>
      </c>
      <c r="D309" s="166">
        <v>1014.24</v>
      </c>
      <c r="E309" s="166">
        <v>195.34</v>
      </c>
      <c r="F309" s="168">
        <v>6.7694646541426762E-2</v>
      </c>
      <c r="G309" s="168">
        <v>0.24098692622524576</v>
      </c>
      <c r="H309" s="168">
        <v>0.1298023395364305</v>
      </c>
    </row>
    <row r="310" spans="1:8">
      <c r="A310" s="166" t="s">
        <v>618</v>
      </c>
      <c r="B310" s="167">
        <v>42920</v>
      </c>
      <c r="C310" s="166">
        <v>78632.5</v>
      </c>
      <c r="D310" s="166">
        <v>1006.72</v>
      </c>
      <c r="E310" s="166">
        <v>193.29</v>
      </c>
      <c r="F310" s="168">
        <v>6.6297368581637706E-2</v>
      </c>
      <c r="G310" s="168">
        <v>0.23786688307696102</v>
      </c>
      <c r="H310" s="168">
        <v>0.12149695387293291</v>
      </c>
    </row>
    <row r="311" spans="1:8">
      <c r="A311" s="166" t="s">
        <v>619</v>
      </c>
      <c r="B311" s="167">
        <v>42921</v>
      </c>
      <c r="C311" s="166">
        <v>78700.2</v>
      </c>
      <c r="D311" s="166">
        <v>1009.85</v>
      </c>
      <c r="E311" s="166">
        <v>192.19</v>
      </c>
      <c r="F311" s="168">
        <v>6.0785410530997952E-2</v>
      </c>
      <c r="G311" s="168">
        <v>0.25409815707118377</v>
      </c>
      <c r="H311" s="168">
        <v>0.11028307336799537</v>
      </c>
    </row>
    <row r="312" spans="1:8">
      <c r="A312" s="166" t="s">
        <v>620</v>
      </c>
      <c r="B312" s="167">
        <v>42924</v>
      </c>
      <c r="C312" s="166">
        <v>78881.600000000006</v>
      </c>
      <c r="D312" s="166">
        <v>1009.514</v>
      </c>
      <c r="E312" s="166">
        <v>191.39500000000001</v>
      </c>
      <c r="F312" s="168">
        <v>6.682823845724184E-2</v>
      </c>
      <c r="G312" s="168">
        <v>0.22838821153050537</v>
      </c>
      <c r="H312" s="168">
        <v>9.3061107938321008E-2</v>
      </c>
    </row>
    <row r="313" spans="1:8">
      <c r="A313" s="166" t="s">
        <v>621</v>
      </c>
      <c r="B313" s="167">
        <v>42925</v>
      </c>
      <c r="C313" s="166">
        <v>78985.399999999994</v>
      </c>
      <c r="D313" s="166">
        <v>1009.402</v>
      </c>
      <c r="E313" s="166">
        <v>191.13</v>
      </c>
      <c r="F313" s="168">
        <v>6.7868127708188286E-2</v>
      </c>
      <c r="G313" s="168">
        <v>0.20918325786434755</v>
      </c>
      <c r="H313" s="168">
        <v>8.7495199214804975E-2</v>
      </c>
    </row>
    <row r="314" spans="1:8">
      <c r="A314" s="166" t="s">
        <v>622</v>
      </c>
      <c r="B314" s="167">
        <v>42926</v>
      </c>
      <c r="C314" s="166">
        <v>79377</v>
      </c>
      <c r="D314" s="166">
        <v>1009.29</v>
      </c>
      <c r="E314" s="166">
        <v>191.49</v>
      </c>
      <c r="F314" s="168">
        <v>7.1735255994815228E-2</v>
      </c>
      <c r="G314" s="168">
        <v>0.20282445477297095</v>
      </c>
      <c r="H314" s="168">
        <v>8.8196851736091375E-2</v>
      </c>
    </row>
    <row r="315" spans="1:8">
      <c r="A315" s="166" t="s">
        <v>623</v>
      </c>
      <c r="B315" s="167">
        <v>42927</v>
      </c>
      <c r="C315" s="166">
        <v>79490.399999999994</v>
      </c>
      <c r="D315" s="166">
        <v>1018.2</v>
      </c>
      <c r="E315" s="166">
        <v>192.19</v>
      </c>
      <c r="F315" s="168">
        <v>7.496159421857751E-2</v>
      </c>
      <c r="G315" s="168">
        <v>0.20722771572881848</v>
      </c>
      <c r="H315" s="168">
        <v>8.9203740436384349E-2</v>
      </c>
    </row>
    <row r="316" spans="1:8">
      <c r="A316" s="166" t="s">
        <v>624</v>
      </c>
      <c r="B316" s="167">
        <v>42928</v>
      </c>
      <c r="C316" s="166">
        <v>79509.600000000006</v>
      </c>
      <c r="D316" s="166">
        <v>1029.9000000000001</v>
      </c>
      <c r="E316" s="166">
        <v>193.97</v>
      </c>
      <c r="F316" s="168">
        <v>7.3741611984480482E-2</v>
      </c>
      <c r="G316" s="168">
        <v>0.23833686033089663</v>
      </c>
      <c r="H316" s="168">
        <v>0.10316783256554629</v>
      </c>
    </row>
    <row r="317" spans="1:8">
      <c r="A317" s="166" t="s">
        <v>625</v>
      </c>
      <c r="B317" s="167">
        <v>42931</v>
      </c>
      <c r="C317" s="166">
        <v>79658.899999999994</v>
      </c>
      <c r="D317" s="166">
        <v>1042.8900000000001</v>
      </c>
      <c r="E317" s="166">
        <v>194.78749999999999</v>
      </c>
      <c r="F317" s="168">
        <v>8.0610066118079082E-2</v>
      </c>
      <c r="G317" s="168">
        <v>0.23900853022010726</v>
      </c>
      <c r="H317" s="168">
        <v>0.1084728497774945</v>
      </c>
    </row>
    <row r="318" spans="1:8">
      <c r="A318" s="166" t="s">
        <v>626</v>
      </c>
      <c r="B318" s="167">
        <v>42932</v>
      </c>
      <c r="C318" s="166">
        <v>79620.800000000003</v>
      </c>
      <c r="D318" s="166">
        <v>1047.22</v>
      </c>
      <c r="E318" s="166">
        <v>195.06</v>
      </c>
      <c r="F318" s="168">
        <v>7.9396238283611975E-2</v>
      </c>
      <c r="G318" s="168">
        <v>0.24045619929994633</v>
      </c>
      <c r="H318" s="168">
        <v>0.11018782014797956</v>
      </c>
    </row>
    <row r="319" spans="1:8">
      <c r="A319" s="166" t="s">
        <v>627</v>
      </c>
      <c r="B319" s="167">
        <v>42933</v>
      </c>
      <c r="C319" s="166">
        <v>79692.899999999994</v>
      </c>
      <c r="D319" s="166">
        <v>1051.55</v>
      </c>
      <c r="E319" s="166">
        <v>195.49</v>
      </c>
      <c r="F319" s="168">
        <v>7.9605292569296715E-2</v>
      </c>
      <c r="G319" s="168">
        <v>0.24189529129710752</v>
      </c>
      <c r="H319" s="168">
        <v>9.6779622980251334E-2</v>
      </c>
    </row>
    <row r="320" spans="1:8">
      <c r="A320" s="166" t="s">
        <v>628</v>
      </c>
      <c r="B320" s="167">
        <v>42934</v>
      </c>
      <c r="C320" s="166">
        <v>79735.7</v>
      </c>
      <c r="D320" s="166">
        <v>1053.23</v>
      </c>
      <c r="E320" s="166">
        <v>195.48</v>
      </c>
      <c r="F320" s="168">
        <v>8.1367310404687032E-2</v>
      </c>
      <c r="G320" s="168">
        <v>0.23317487823154726</v>
      </c>
      <c r="H320" s="168">
        <v>9.206703910614511E-2</v>
      </c>
    </row>
    <row r="321" spans="1:8">
      <c r="A321" s="166" t="s">
        <v>629</v>
      </c>
      <c r="B321" s="167">
        <v>42935</v>
      </c>
      <c r="C321" s="166">
        <v>80162.5</v>
      </c>
      <c r="D321" s="166">
        <v>1060.1199999999999</v>
      </c>
      <c r="E321" s="166">
        <v>195.87</v>
      </c>
      <c r="F321" s="168">
        <v>8.6757588492875737E-2</v>
      </c>
      <c r="G321" s="168">
        <v>0.23793731608202151</v>
      </c>
      <c r="H321" s="168">
        <v>8.1557150745444673E-2</v>
      </c>
    </row>
    <row r="322" spans="1:8">
      <c r="A322" s="166" t="s">
        <v>456</v>
      </c>
      <c r="B322" s="167">
        <v>42938</v>
      </c>
      <c r="C322" s="166">
        <v>80670.8</v>
      </c>
      <c r="D322" s="166">
        <v>1080.79</v>
      </c>
      <c r="E322" s="166">
        <v>197.04</v>
      </c>
      <c r="F322" s="168">
        <v>9.2094005523366107E-2</v>
      </c>
      <c r="G322" s="168">
        <v>0.25001445718475823</v>
      </c>
      <c r="H322" s="168">
        <v>8.5096716459007293E-2</v>
      </c>
    </row>
    <row r="323" spans="1:8">
      <c r="A323" s="166" t="s">
        <v>727</v>
      </c>
      <c r="B323" s="167">
        <v>42939</v>
      </c>
      <c r="C323" s="166">
        <v>80863</v>
      </c>
      <c r="D323" s="166">
        <v>1063.44</v>
      </c>
      <c r="E323" s="166">
        <v>196.02</v>
      </c>
      <c r="F323" s="168">
        <v>8.9874222991368713E-2</v>
      </c>
      <c r="G323" s="168">
        <v>0.226042685063917</v>
      </c>
      <c r="H323" s="168">
        <v>7.8514442916093552E-2</v>
      </c>
    </row>
    <row r="324" spans="1:8">
      <c r="A324" s="166" t="s">
        <v>728</v>
      </c>
      <c r="B324" s="167">
        <v>42940</v>
      </c>
      <c r="C324" s="166">
        <v>80933.899999999994</v>
      </c>
      <c r="D324" s="166">
        <v>1064.27</v>
      </c>
      <c r="E324" s="166">
        <v>196.98</v>
      </c>
      <c r="F324" s="168">
        <v>9.079894173476255E-2</v>
      </c>
      <c r="G324" s="168">
        <v>0.22311608610207667</v>
      </c>
      <c r="H324" s="168">
        <v>8.7086092715231711E-2</v>
      </c>
    </row>
    <row r="325" spans="1:8">
      <c r="A325" s="166" t="s">
        <v>729</v>
      </c>
      <c r="B325" s="167">
        <v>42941</v>
      </c>
      <c r="C325" s="166">
        <v>81181.7</v>
      </c>
      <c r="D325" s="166">
        <v>1061.69</v>
      </c>
      <c r="E325" s="166">
        <v>196.97</v>
      </c>
      <c r="F325" s="168">
        <v>9.2420499074193474E-2</v>
      </c>
      <c r="G325" s="168">
        <v>0.22297608625535648</v>
      </c>
      <c r="H325" s="168">
        <v>9.3245268357662336E-2</v>
      </c>
    </row>
    <row r="326" spans="1:8">
      <c r="A326" s="166" t="s">
        <v>730</v>
      </c>
      <c r="B326" s="167">
        <v>42942</v>
      </c>
      <c r="C326" s="166">
        <v>81509.3</v>
      </c>
      <c r="D326" s="166">
        <v>1062.29</v>
      </c>
      <c r="E326" s="166">
        <v>196.82</v>
      </c>
      <c r="F326" s="168">
        <v>9.3877534587413658E-2</v>
      </c>
      <c r="G326" s="168">
        <v>0.21995727869906756</v>
      </c>
      <c r="H326" s="168">
        <v>9.4113069097782054E-2</v>
      </c>
    </row>
    <row r="327" spans="1:8">
      <c r="A327" s="166" t="s">
        <v>731</v>
      </c>
      <c r="B327" s="167">
        <v>42945</v>
      </c>
      <c r="C327" s="166">
        <v>81420.899999999994</v>
      </c>
      <c r="D327" s="166">
        <v>1064.654</v>
      </c>
      <c r="E327" s="166">
        <v>196.14500000000001</v>
      </c>
      <c r="F327" s="168">
        <v>8.656382991500533E-2</v>
      </c>
      <c r="G327" s="168">
        <v>0.22407227707746014</v>
      </c>
      <c r="H327" s="168">
        <v>0.10008412787436893</v>
      </c>
    </row>
    <row r="328" spans="1:8">
      <c r="A328" s="166" t="s">
        <v>732</v>
      </c>
      <c r="B328" s="167">
        <v>42946</v>
      </c>
      <c r="C328" s="166">
        <v>81491.399999999994</v>
      </c>
      <c r="D328" s="166">
        <v>1065.442</v>
      </c>
      <c r="E328" s="166">
        <v>195.92</v>
      </c>
      <c r="F328" s="168">
        <v>8.3894291197982529E-2</v>
      </c>
      <c r="G328" s="168">
        <v>0.22544603833307253</v>
      </c>
      <c r="H328" s="168">
        <v>0.10209821679698483</v>
      </c>
    </row>
    <row r="329" spans="1:8">
      <c r="A329" s="166" t="s">
        <v>733</v>
      </c>
      <c r="B329" s="167">
        <v>42947</v>
      </c>
      <c r="C329" s="166">
        <v>81533.5</v>
      </c>
      <c r="D329" s="166">
        <v>1066.23</v>
      </c>
      <c r="E329" s="166">
        <v>195.76</v>
      </c>
      <c r="F329" s="168">
        <v>8.0393287087648257E-2</v>
      </c>
      <c r="G329" s="168">
        <v>0.22682084915429757</v>
      </c>
      <c r="H329" s="168">
        <v>9.3020658849804594E-2</v>
      </c>
    </row>
    <row r="330" spans="1:8">
      <c r="A330" s="166" t="s">
        <v>734</v>
      </c>
      <c r="B330" s="167">
        <v>42948</v>
      </c>
      <c r="C330" s="166">
        <v>81415.899999999994</v>
      </c>
      <c r="D330" s="166">
        <v>1069</v>
      </c>
      <c r="E330" s="166">
        <v>195.02</v>
      </c>
      <c r="F330" s="168">
        <v>7.8342008715116318E-2</v>
      </c>
      <c r="G330" s="168">
        <v>0.22771958838662254</v>
      </c>
      <c r="H330" s="168">
        <v>8.9740724184175225E-2</v>
      </c>
    </row>
    <row r="331" spans="1:8">
      <c r="A331" s="166" t="s">
        <v>735</v>
      </c>
      <c r="B331" s="167">
        <v>42949</v>
      </c>
      <c r="C331" s="166">
        <v>81265.899999999994</v>
      </c>
      <c r="D331" s="166">
        <v>1069.97</v>
      </c>
      <c r="E331" s="166">
        <v>195.55</v>
      </c>
      <c r="F331" s="168">
        <v>6.6122055947009928E-2</v>
      </c>
      <c r="G331" s="168">
        <v>0.22415193638807862</v>
      </c>
      <c r="H331" s="168">
        <v>8.5906263882718825E-2</v>
      </c>
    </row>
    <row r="332" spans="1:8">
      <c r="A332" s="166" t="s">
        <v>736</v>
      </c>
      <c r="B332" s="167">
        <v>42953</v>
      </c>
      <c r="C332" s="166">
        <v>81384.100000000006</v>
      </c>
      <c r="D332" s="166">
        <v>1074.2819999999999</v>
      </c>
      <c r="E332" s="166">
        <v>195.78</v>
      </c>
      <c r="F332" s="168">
        <v>6.2737252822876233E-2</v>
      </c>
      <c r="G332" s="168">
        <v>0.2195969801895894</v>
      </c>
      <c r="H332" s="168">
        <v>9.8591549295774517E-2</v>
      </c>
    </row>
    <row r="333" spans="1:8">
      <c r="A333" s="166" t="s">
        <v>737</v>
      </c>
      <c r="B333" s="167">
        <v>42954</v>
      </c>
      <c r="C333" s="166">
        <v>81285.7</v>
      </c>
      <c r="D333" s="166">
        <v>1075.3599999999999</v>
      </c>
      <c r="E333" s="166">
        <v>196.15</v>
      </c>
      <c r="F333" s="168">
        <v>6.051477284291451E-2</v>
      </c>
      <c r="G333" s="168">
        <v>0.21846920854342522</v>
      </c>
      <c r="H333" s="168">
        <v>8.1848767304616432E-2</v>
      </c>
    </row>
    <row r="334" spans="1:8">
      <c r="A334" s="166" t="s">
        <v>738</v>
      </c>
      <c r="B334" s="167">
        <v>42955</v>
      </c>
      <c r="C334" s="166">
        <v>81313.899999999994</v>
      </c>
      <c r="D334" s="166">
        <v>1078.53</v>
      </c>
      <c r="E334" s="166">
        <v>196.73</v>
      </c>
      <c r="F334" s="168">
        <v>5.4794538317650243E-2</v>
      </c>
      <c r="G334" s="168">
        <v>0.23011736259224191</v>
      </c>
      <c r="H334" s="168">
        <v>9.4890917186108537E-2</v>
      </c>
    </row>
    <row r="335" spans="1:8">
      <c r="A335" s="166" t="s">
        <v>739</v>
      </c>
      <c r="B335" s="167">
        <v>42956</v>
      </c>
      <c r="C335" s="166">
        <v>81579.3</v>
      </c>
      <c r="D335" s="166">
        <v>1068.92</v>
      </c>
      <c r="E335" s="166">
        <v>196.54</v>
      </c>
      <c r="F335" s="168">
        <v>4.7460995931071004E-2</v>
      </c>
      <c r="G335" s="168">
        <v>0.23121933239650772</v>
      </c>
      <c r="H335" s="168">
        <v>9.952447552447552E-2</v>
      </c>
    </row>
    <row r="336" spans="1:8">
      <c r="A336" s="166" t="s">
        <v>740</v>
      </c>
      <c r="B336" s="167">
        <v>42959</v>
      </c>
      <c r="C336" s="166">
        <v>81763.100000000006</v>
      </c>
      <c r="D336" s="166">
        <v>1059.758</v>
      </c>
      <c r="E336" s="166">
        <v>195.25749999999999</v>
      </c>
      <c r="F336" s="168">
        <v>4.3896640787284946E-2</v>
      </c>
      <c r="G336" s="168">
        <v>0.1980216823613199</v>
      </c>
      <c r="H336" s="168">
        <v>7.997898201025988E-2</v>
      </c>
    </row>
    <row r="337" spans="1:8">
      <c r="A337" s="166" t="s">
        <v>741</v>
      </c>
      <c r="B337" s="167">
        <v>42960</v>
      </c>
      <c r="C337" s="166">
        <v>81661.5</v>
      </c>
      <c r="D337" s="166">
        <v>1056.704</v>
      </c>
      <c r="E337" s="166">
        <v>194.83</v>
      </c>
      <c r="F337" s="168">
        <v>3.756959567801621E-2</v>
      </c>
      <c r="G337" s="168">
        <v>0.18722782733748278</v>
      </c>
      <c r="H337" s="168">
        <v>7.3561824994489822E-2</v>
      </c>
    </row>
    <row r="338" spans="1:8">
      <c r="A338" s="166" t="s">
        <v>742</v>
      </c>
      <c r="B338" s="167">
        <v>42961</v>
      </c>
      <c r="C338" s="166">
        <v>81659.3</v>
      </c>
      <c r="D338" s="166">
        <v>1053.6500000000001</v>
      </c>
      <c r="E338" s="166">
        <v>195.51</v>
      </c>
      <c r="F338" s="168">
        <v>4.2571391728556396E-2</v>
      </c>
      <c r="G338" s="168">
        <v>0.17656583252375713</v>
      </c>
      <c r="H338" s="168">
        <v>7.2168905950096063E-2</v>
      </c>
    </row>
    <row r="339" spans="1:8">
      <c r="A339" s="166" t="s">
        <v>743</v>
      </c>
      <c r="B339" s="167">
        <v>42962</v>
      </c>
      <c r="C339" s="166">
        <v>81696.3</v>
      </c>
      <c r="D339" s="166">
        <v>1052.51</v>
      </c>
      <c r="E339" s="166">
        <v>195.05</v>
      </c>
      <c r="F339" s="168">
        <v>4.2464820003981218E-2</v>
      </c>
      <c r="G339" s="168">
        <v>0.16972849220373654</v>
      </c>
      <c r="H339" s="168">
        <v>6.6838046272493568E-2</v>
      </c>
    </row>
    <row r="340" spans="1:8">
      <c r="A340" s="166" t="s">
        <v>744</v>
      </c>
      <c r="B340" s="167">
        <v>42963</v>
      </c>
      <c r="C340" s="166">
        <v>81741.899999999994</v>
      </c>
      <c r="D340" s="166">
        <v>1060.27</v>
      </c>
      <c r="E340" s="166">
        <v>195.48</v>
      </c>
      <c r="F340" s="168">
        <v>4.5419840006138745E-2</v>
      </c>
      <c r="G340" s="168">
        <v>0.17417690118384477</v>
      </c>
      <c r="H340" s="168">
        <v>6.6506628839543946E-2</v>
      </c>
    </row>
    <row r="341" spans="1:8">
      <c r="A341" s="166" t="s">
        <v>745</v>
      </c>
      <c r="B341" s="167">
        <v>42966</v>
      </c>
      <c r="C341" s="166">
        <v>81954.899999999994</v>
      </c>
      <c r="D341" s="166">
        <v>1062.3040000000001</v>
      </c>
      <c r="E341" s="166">
        <v>196.71</v>
      </c>
      <c r="F341" s="168">
        <v>4.7764731752468537E-2</v>
      </c>
      <c r="G341" s="168">
        <v>0.16645437855216594</v>
      </c>
      <c r="H341" s="168">
        <v>7.4624419557497879E-2</v>
      </c>
    </row>
    <row r="342" spans="1:8">
      <c r="A342" s="166" t="s">
        <v>746</v>
      </c>
      <c r="B342" s="167">
        <v>42967</v>
      </c>
      <c r="C342" s="166">
        <v>82016.2</v>
      </c>
      <c r="D342" s="166">
        <v>1062.982</v>
      </c>
      <c r="E342" s="166">
        <v>197.12</v>
      </c>
      <c r="F342" s="168">
        <v>4.8732115936172882E-2</v>
      </c>
      <c r="G342" s="168">
        <v>0.16390922449265632</v>
      </c>
      <c r="H342" s="168">
        <v>7.7335082253921383E-2</v>
      </c>
    </row>
    <row r="343" spans="1:8">
      <c r="A343" s="166" t="s">
        <v>747</v>
      </c>
      <c r="B343" s="167">
        <v>42968</v>
      </c>
      <c r="C343" s="166">
        <v>82075</v>
      </c>
      <c r="D343" s="166">
        <v>1063.6600000000001</v>
      </c>
      <c r="E343" s="166">
        <v>197.1</v>
      </c>
      <c r="F343" s="168">
        <v>5.4558209814361769E-2</v>
      </c>
      <c r="G343" s="168">
        <v>0.16137837660777854</v>
      </c>
      <c r="H343" s="168">
        <v>7.7402427025254239E-2</v>
      </c>
    </row>
    <row r="344" spans="1:8">
      <c r="A344" s="166" t="s">
        <v>719</v>
      </c>
      <c r="B344" s="167">
        <v>42969</v>
      </c>
      <c r="C344" s="166">
        <v>82372.399999999994</v>
      </c>
      <c r="D344" s="166">
        <v>1072.52</v>
      </c>
      <c r="E344" s="166">
        <v>197.95</v>
      </c>
      <c r="F344" s="168">
        <v>5.8016453558194181E-2</v>
      </c>
      <c r="G344" s="168">
        <v>0.17138488422892095</v>
      </c>
      <c r="H344" s="168">
        <v>7.7103058004135416E-2</v>
      </c>
    </row>
    <row r="345" spans="1:8">
      <c r="A345" s="166" t="s">
        <v>752</v>
      </c>
      <c r="B345" s="167">
        <v>42970</v>
      </c>
      <c r="C345" s="166">
        <v>82541.8</v>
      </c>
      <c r="D345" s="166">
        <v>1075.5999999999999</v>
      </c>
      <c r="E345" s="166">
        <v>198.47</v>
      </c>
      <c r="F345" s="168">
        <v>5.9872366106395791E-2</v>
      </c>
      <c r="G345" s="168">
        <v>0.18240680686402766</v>
      </c>
      <c r="H345" s="168">
        <v>8.6792246194283162E-2</v>
      </c>
    </row>
    <row r="346" spans="1:8">
      <c r="A346" s="166" t="s">
        <v>753</v>
      </c>
      <c r="B346" s="167">
        <v>42973</v>
      </c>
      <c r="C346" s="166">
        <v>82897.100000000006</v>
      </c>
      <c r="D346" s="166">
        <v>1081.288</v>
      </c>
      <c r="E346" s="166">
        <v>198.38</v>
      </c>
      <c r="F346" s="168">
        <v>6.320998041521797E-2</v>
      </c>
      <c r="G346" s="168">
        <v>0.19294792586054732</v>
      </c>
      <c r="H346" s="168">
        <v>9.1274152513236562E-2</v>
      </c>
    </row>
    <row r="347" spans="1:8">
      <c r="A347" s="166" t="s">
        <v>754</v>
      </c>
      <c r="B347" s="167">
        <v>42974</v>
      </c>
      <c r="C347" s="166">
        <v>82885</v>
      </c>
      <c r="D347" s="166">
        <v>1083.184</v>
      </c>
      <c r="E347" s="166">
        <v>198.35</v>
      </c>
      <c r="F347" s="168">
        <v>6.1452442422752274E-2</v>
      </c>
      <c r="G347" s="168">
        <v>0.19647855430736438</v>
      </c>
      <c r="H347" s="168">
        <v>9.2777257451380102E-2</v>
      </c>
    </row>
    <row r="348" spans="1:8">
      <c r="A348" s="166" t="s">
        <v>755</v>
      </c>
      <c r="B348" s="167">
        <v>42975</v>
      </c>
      <c r="C348" s="166">
        <v>83012.100000000006</v>
      </c>
      <c r="D348" s="166">
        <v>1085.08</v>
      </c>
      <c r="E348" s="166">
        <v>198.77</v>
      </c>
      <c r="F348" s="168">
        <v>6.3084210890286485E-2</v>
      </c>
      <c r="G348" s="168">
        <v>0.20001769480878528</v>
      </c>
      <c r="H348" s="168">
        <v>9.8540952802033788E-2</v>
      </c>
    </row>
    <row r="349" spans="1:8">
      <c r="A349" s="166" t="s">
        <v>756</v>
      </c>
      <c r="B349" s="167">
        <v>42976</v>
      </c>
      <c r="C349" s="166">
        <v>83252</v>
      </c>
      <c r="D349" s="166">
        <v>1081.23</v>
      </c>
      <c r="E349" s="166">
        <v>198.79</v>
      </c>
      <c r="F349" s="168">
        <v>6.782617618387965E-2</v>
      </c>
      <c r="G349" s="168">
        <v>0.19275234418091558</v>
      </c>
      <c r="H349" s="168">
        <v>0.10187905326755731</v>
      </c>
    </row>
    <row r="350" spans="1:8">
      <c r="A350" s="166" t="s">
        <v>757</v>
      </c>
      <c r="B350" s="167">
        <v>42977</v>
      </c>
      <c r="C350" s="166">
        <v>83272.899999999994</v>
      </c>
      <c r="D350" s="166">
        <v>1088</v>
      </c>
      <c r="E350" s="166">
        <v>198.3</v>
      </c>
      <c r="F350" s="168">
        <v>6.6486939928152022E-2</v>
      </c>
      <c r="G350" s="168">
        <v>0.21327014218009488</v>
      </c>
      <c r="H350" s="168">
        <v>0.1072645038807305</v>
      </c>
    </row>
    <row r="351" spans="1:8">
      <c r="A351" s="166" t="s">
        <v>758</v>
      </c>
      <c r="B351" s="167">
        <v>42980</v>
      </c>
      <c r="C351" s="166">
        <v>83428.2</v>
      </c>
      <c r="D351" s="166">
        <v>1085.204</v>
      </c>
      <c r="E351" s="166">
        <v>198.114</v>
      </c>
      <c r="F351" s="168">
        <v>7.292663353807205E-2</v>
      </c>
      <c r="G351" s="168">
        <v>0.21078410589524266</v>
      </c>
      <c r="H351" s="168">
        <v>0.10216411682892912</v>
      </c>
    </row>
    <row r="352" spans="1:8">
      <c r="A352" s="166" t="s">
        <v>759</v>
      </c>
      <c r="B352" s="167">
        <v>42981</v>
      </c>
      <c r="C352" s="166">
        <v>83345.2</v>
      </c>
      <c r="D352" s="166">
        <v>1084.2719999999999</v>
      </c>
      <c r="E352" s="166">
        <v>198.05199999999999</v>
      </c>
      <c r="F352" s="168">
        <v>7.8014734794395801E-2</v>
      </c>
      <c r="G352" s="168">
        <v>0.20995485009920478</v>
      </c>
      <c r="H352" s="168">
        <v>0.10047230093904536</v>
      </c>
    </row>
    <row r="353" spans="1:8">
      <c r="A353" s="166" t="s">
        <v>760</v>
      </c>
      <c r="B353" s="167">
        <v>42982</v>
      </c>
      <c r="C353" s="166">
        <v>83452.100000000006</v>
      </c>
      <c r="D353" s="166">
        <v>1083.3399999999999</v>
      </c>
      <c r="E353" s="166">
        <v>197.99</v>
      </c>
      <c r="F353" s="168">
        <v>7.8950838832461123E-2</v>
      </c>
      <c r="G353" s="168">
        <v>0.20912530553478348</v>
      </c>
      <c r="H353" s="168">
        <v>0.10627479465832268</v>
      </c>
    </row>
    <row r="354" spans="1:8">
      <c r="A354" s="166" t="s">
        <v>761</v>
      </c>
      <c r="B354" s="167">
        <v>42983</v>
      </c>
      <c r="C354" s="166">
        <v>83733.5</v>
      </c>
      <c r="D354" s="166">
        <v>1084.93</v>
      </c>
      <c r="E354" s="166">
        <v>198.24</v>
      </c>
      <c r="F354" s="168">
        <v>8.2407127326502794E-2</v>
      </c>
      <c r="G354" s="168">
        <v>0.20692608908467958</v>
      </c>
      <c r="H354" s="168">
        <v>0.10452418096723881</v>
      </c>
    </row>
    <row r="355" spans="1:8">
      <c r="A355" s="166" t="s">
        <v>762</v>
      </c>
      <c r="B355" s="167">
        <v>42984</v>
      </c>
      <c r="C355" s="166">
        <v>83675.3</v>
      </c>
      <c r="D355" s="166">
        <v>1083.18</v>
      </c>
      <c r="E355" s="166">
        <v>198.62</v>
      </c>
      <c r="F355" s="168">
        <v>8.4327809879496618E-2</v>
      </c>
      <c r="G355" s="168">
        <v>0.21204457971533452</v>
      </c>
      <c r="H355" s="168">
        <v>0.11085011185682325</v>
      </c>
    </row>
    <row r="356" spans="1:8">
      <c r="A356" s="166" t="s">
        <v>763</v>
      </c>
      <c r="B356" s="167">
        <v>42988</v>
      </c>
      <c r="C356" s="166">
        <v>83255.7</v>
      </c>
      <c r="D356" s="166">
        <v>1095.98</v>
      </c>
      <c r="E356" s="166">
        <v>201.27</v>
      </c>
      <c r="F356" s="168">
        <v>8.4807223735129611E-2</v>
      </c>
      <c r="G356" s="168">
        <v>0.21339810812725868</v>
      </c>
      <c r="H356" s="168">
        <v>0.12784735647642265</v>
      </c>
    </row>
    <row r="357" spans="1:8">
      <c r="A357" s="166" t="s">
        <v>764</v>
      </c>
      <c r="B357" s="167">
        <v>42989</v>
      </c>
      <c r="C357" s="166">
        <v>83369.100000000006</v>
      </c>
      <c r="D357" s="166">
        <v>1099.18</v>
      </c>
      <c r="E357" s="166">
        <v>201.38</v>
      </c>
      <c r="F357" s="168">
        <v>8.9658264213286376E-2</v>
      </c>
      <c r="G357" s="168">
        <v>0.21266614887645408</v>
      </c>
      <c r="H357" s="168">
        <v>0.12919143209599637</v>
      </c>
    </row>
    <row r="358" spans="1:8">
      <c r="A358" s="166" t="s">
        <v>765</v>
      </c>
      <c r="B358" s="167">
        <v>42990</v>
      </c>
      <c r="C358" s="166">
        <v>83469.2</v>
      </c>
      <c r="D358" s="166">
        <v>1102.26</v>
      </c>
      <c r="E358" s="166">
        <v>200.76</v>
      </c>
      <c r="F358" s="168">
        <v>9.0784112322959798E-2</v>
      </c>
      <c r="G358" s="168">
        <v>0.21180738786279685</v>
      </c>
      <c r="H358" s="168">
        <v>0.11837780625034822</v>
      </c>
    </row>
    <row r="359" spans="1:8">
      <c r="A359" s="166" t="s">
        <v>766</v>
      </c>
      <c r="B359" s="167">
        <v>42991</v>
      </c>
      <c r="C359" s="166">
        <v>83523.8</v>
      </c>
      <c r="D359" s="166">
        <v>1099.46</v>
      </c>
      <c r="E359" s="166">
        <v>200.11</v>
      </c>
      <c r="F359" s="168">
        <v>8.9399188204972946E-2</v>
      </c>
      <c r="G359" s="168">
        <v>0.190600465645135</v>
      </c>
      <c r="H359" s="168">
        <v>0.11091989118969647</v>
      </c>
    </row>
    <row r="360" spans="1:8">
      <c r="A360" s="166" t="s">
        <v>767</v>
      </c>
      <c r="B360" s="167">
        <v>42994</v>
      </c>
      <c r="C360" s="166">
        <v>83683.199999999997</v>
      </c>
      <c r="D360" s="166">
        <v>1107.5360000000001</v>
      </c>
      <c r="E360" s="166">
        <v>200.36500000000001</v>
      </c>
      <c r="F360" s="168">
        <v>9.0445673957744166E-2</v>
      </c>
      <c r="G360" s="168">
        <v>0.1959915338430307</v>
      </c>
      <c r="H360" s="168">
        <v>0.11536962814517948</v>
      </c>
    </row>
    <row r="361" spans="1:8">
      <c r="A361" s="166" t="s">
        <v>768</v>
      </c>
      <c r="B361" s="167">
        <v>42995</v>
      </c>
      <c r="C361" s="166">
        <v>83916.6</v>
      </c>
      <c r="D361" s="166">
        <v>1110.2280000000001</v>
      </c>
      <c r="E361" s="166">
        <v>200.45</v>
      </c>
      <c r="F361" s="168">
        <v>9.4940912287660773E-2</v>
      </c>
      <c r="G361" s="168">
        <v>0.22538340553516756</v>
      </c>
      <c r="H361" s="168">
        <v>0.12426035502958577</v>
      </c>
    </row>
    <row r="362" spans="1:8">
      <c r="A362" s="166" t="s">
        <v>769</v>
      </c>
      <c r="B362" s="167">
        <v>42996</v>
      </c>
      <c r="C362" s="166">
        <v>84414.5</v>
      </c>
      <c r="D362" s="166">
        <v>1112.92</v>
      </c>
      <c r="E362" s="166">
        <v>199.76</v>
      </c>
      <c r="F362" s="168">
        <v>0.10138575933635963</v>
      </c>
      <c r="G362" s="168">
        <v>0.23746692067633823</v>
      </c>
      <c r="H362" s="168">
        <v>0.12321475428271333</v>
      </c>
    </row>
    <row r="363" spans="1:8">
      <c r="A363" s="166" t="s">
        <v>770</v>
      </c>
      <c r="B363" s="167">
        <v>42997</v>
      </c>
      <c r="C363" s="166">
        <v>85343.9</v>
      </c>
      <c r="D363" s="166">
        <v>1109.6300000000001</v>
      </c>
      <c r="E363" s="166">
        <v>199.24</v>
      </c>
      <c r="F363" s="168">
        <v>0.11642086646207295</v>
      </c>
      <c r="G363" s="168">
        <v>0.2523899278789179</v>
      </c>
      <c r="H363" s="168">
        <v>0.12596778751059623</v>
      </c>
    </row>
    <row r="364" spans="1:8">
      <c r="A364" s="166" t="s">
        <v>771</v>
      </c>
      <c r="B364" s="167">
        <v>42998</v>
      </c>
      <c r="C364" s="166">
        <v>85831.8</v>
      </c>
      <c r="D364" s="166">
        <v>1112.07</v>
      </c>
      <c r="E364" s="166">
        <v>199.15</v>
      </c>
      <c r="F364" s="168">
        <v>0.1226388194947643</v>
      </c>
      <c r="G364" s="168">
        <v>0.25637752219987786</v>
      </c>
      <c r="H364" s="168">
        <v>0.13333712724789448</v>
      </c>
    </row>
    <row r="365" spans="1:8">
      <c r="A365" s="166" t="s">
        <v>789</v>
      </c>
      <c r="B365" s="167">
        <v>43001</v>
      </c>
      <c r="C365" s="166">
        <v>85798.399999999994</v>
      </c>
      <c r="D365" s="166">
        <v>1097.7840000000001</v>
      </c>
      <c r="E365" s="166">
        <v>198.0625</v>
      </c>
      <c r="F365" s="168">
        <v>0.12737024817061715</v>
      </c>
      <c r="G365" s="168">
        <v>0.22978410689800421</v>
      </c>
      <c r="H365" s="168">
        <v>0.13009057841808724</v>
      </c>
    </row>
    <row r="366" spans="1:8">
      <c r="A366" s="166" t="s">
        <v>790</v>
      </c>
      <c r="B366" s="167">
        <v>43002</v>
      </c>
      <c r="C366" s="166">
        <v>85588.800000000003</v>
      </c>
      <c r="D366" s="166">
        <v>1093.0219999999999</v>
      </c>
      <c r="E366" s="166">
        <v>197.7</v>
      </c>
      <c r="F366" s="168">
        <v>0.12370366577520109</v>
      </c>
      <c r="G366" s="168">
        <v>0.22101897735854115</v>
      </c>
      <c r="H366" s="168">
        <v>0.12900462566386817</v>
      </c>
    </row>
    <row r="367" spans="1:8">
      <c r="A367" s="166" t="s">
        <v>791</v>
      </c>
      <c r="B367" s="167">
        <v>43003</v>
      </c>
      <c r="C367" s="166">
        <v>85516.9</v>
      </c>
      <c r="D367" s="166">
        <v>1088.26</v>
      </c>
      <c r="E367" s="166">
        <v>196.14</v>
      </c>
      <c r="F367" s="168">
        <v>0.12120079818965124</v>
      </c>
      <c r="G367" s="168">
        <v>0.21230282506015508</v>
      </c>
      <c r="H367" s="168">
        <v>0.12394705174488574</v>
      </c>
    </row>
    <row r="368" spans="1:8">
      <c r="A368" s="166" t="s">
        <v>792</v>
      </c>
      <c r="B368" s="167">
        <v>43004</v>
      </c>
      <c r="C368" s="166">
        <v>85628.800000000003</v>
      </c>
      <c r="D368" s="166">
        <v>1080.1099999999999</v>
      </c>
      <c r="E368" s="166">
        <v>196.66</v>
      </c>
      <c r="F368" s="168">
        <v>0.12004960046251911</v>
      </c>
      <c r="G368" s="168">
        <v>0.19263512394412841</v>
      </c>
      <c r="H368" s="168">
        <v>0.12776694575065939</v>
      </c>
    </row>
    <row r="369" spans="1:8">
      <c r="A369" s="166" t="s">
        <v>793</v>
      </c>
      <c r="B369" s="167">
        <v>43005</v>
      </c>
      <c r="C369" s="166">
        <v>85819</v>
      </c>
      <c r="D369" s="166">
        <v>1078.57</v>
      </c>
      <c r="E369" s="166">
        <v>195.81</v>
      </c>
      <c r="F369" s="168">
        <v>0.11588166991518323</v>
      </c>
      <c r="G369" s="168">
        <v>0.19106094169977705</v>
      </c>
      <c r="H369" s="168">
        <v>0.10877689694224246</v>
      </c>
    </row>
    <row r="370" spans="1:8">
      <c r="A370" s="166" t="s">
        <v>794</v>
      </c>
      <c r="B370" s="167">
        <v>43010</v>
      </c>
      <c r="C370" s="166">
        <v>85514.9</v>
      </c>
      <c r="D370" s="166">
        <v>1082.97</v>
      </c>
      <c r="E370" s="166">
        <v>196.12</v>
      </c>
      <c r="F370" s="168">
        <v>0.10940887242723596</v>
      </c>
      <c r="G370" s="168">
        <v>0.19596210804375813</v>
      </c>
      <c r="H370" s="168">
        <v>0.10589827450095868</v>
      </c>
    </row>
    <row r="371" spans="1:8">
      <c r="A371" s="166" t="s">
        <v>795</v>
      </c>
      <c r="B371" s="167">
        <v>43011</v>
      </c>
      <c r="C371" s="166">
        <v>85355</v>
      </c>
      <c r="D371" s="166">
        <v>1097.03</v>
      </c>
      <c r="E371" s="166">
        <v>196.76</v>
      </c>
      <c r="F371" s="168">
        <v>0.10721522172842568</v>
      </c>
      <c r="G371" s="168">
        <v>0.21153187776783833</v>
      </c>
      <c r="H371" s="168">
        <v>0.11384092838947057</v>
      </c>
    </row>
    <row r="372" spans="1:8">
      <c r="A372" s="166" t="s">
        <v>796</v>
      </c>
      <c r="B372" s="167">
        <v>43012</v>
      </c>
      <c r="C372" s="166">
        <v>85429.5</v>
      </c>
      <c r="D372" s="166">
        <v>1101.8399999999999</v>
      </c>
      <c r="E372" s="166">
        <v>197.42</v>
      </c>
      <c r="F372" s="168">
        <v>0.10741595813494653</v>
      </c>
      <c r="G372" s="168">
        <v>0.20931151427348449</v>
      </c>
      <c r="H372" s="168">
        <v>0.12227843783753056</v>
      </c>
    </row>
    <row r="373" spans="1:8">
      <c r="A373" s="166" t="s">
        <v>797</v>
      </c>
      <c r="B373" s="167">
        <v>43015</v>
      </c>
      <c r="C373" s="166">
        <v>85069.5</v>
      </c>
      <c r="D373" s="166">
        <v>1100.982</v>
      </c>
      <c r="E373" s="166">
        <v>196.67750000000001</v>
      </c>
      <c r="F373" s="168">
        <v>0.10050672507092462</v>
      </c>
      <c r="G373" s="168">
        <v>0.20696565408522338</v>
      </c>
      <c r="H373" s="168">
        <v>0.12819078758676072</v>
      </c>
    </row>
    <row r="374" spans="1:8">
      <c r="A374" s="166" t="s">
        <v>798</v>
      </c>
      <c r="B374" s="167">
        <v>43016</v>
      </c>
      <c r="C374" s="166">
        <v>84564.9</v>
      </c>
      <c r="D374" s="166">
        <v>1100.6959999999999</v>
      </c>
      <c r="E374" s="166">
        <v>196.43</v>
      </c>
      <c r="F374" s="168">
        <v>9.1458566730511892E-2</v>
      </c>
      <c r="G374" s="168">
        <v>0.20711263574171834</v>
      </c>
      <c r="H374" s="168">
        <v>0.13173738945063818</v>
      </c>
    </row>
    <row r="375" spans="1:8">
      <c r="A375" s="166" t="s">
        <v>799</v>
      </c>
      <c r="B375" s="167">
        <v>43017</v>
      </c>
      <c r="C375" s="166">
        <v>84611.6</v>
      </c>
      <c r="D375" s="166">
        <v>1100.4100000000001</v>
      </c>
      <c r="E375" s="166">
        <v>195.24</v>
      </c>
      <c r="F375" s="168">
        <v>9.4762937392285362E-2</v>
      </c>
      <c r="G375" s="168">
        <v>0.20695252740406667</v>
      </c>
      <c r="H375" s="168">
        <v>0.12653626449714395</v>
      </c>
    </row>
    <row r="376" spans="1:8">
      <c r="A376" s="166" t="s">
        <v>800</v>
      </c>
      <c r="B376" s="167">
        <v>43018</v>
      </c>
      <c r="C376" s="166">
        <v>84734.399999999994</v>
      </c>
      <c r="D376" s="166">
        <v>1112.52</v>
      </c>
      <c r="E376" s="166">
        <v>195.7</v>
      </c>
      <c r="F376" s="168">
        <v>9.6668232699542944E-2</v>
      </c>
      <c r="G376" s="168">
        <v>0.22039029848290381</v>
      </c>
      <c r="H376" s="168">
        <v>0.12639576378496598</v>
      </c>
    </row>
    <row r="377" spans="1:8">
      <c r="A377" s="166" t="s">
        <v>801</v>
      </c>
      <c r="B377" s="167">
        <v>43019</v>
      </c>
      <c r="C377" s="166">
        <v>84744.1</v>
      </c>
      <c r="D377" s="166">
        <v>1117.33</v>
      </c>
      <c r="E377" s="166">
        <v>194.64</v>
      </c>
      <c r="F377" s="168">
        <v>9.5801011957023618E-2</v>
      </c>
      <c r="G377" s="168">
        <v>0.22031214163235435</v>
      </c>
      <c r="H377" s="168">
        <v>0.11439367914805909</v>
      </c>
    </row>
    <row r="378" spans="1:8">
      <c r="A378" s="166" t="s">
        <v>802</v>
      </c>
      <c r="B378" s="167">
        <v>43022</v>
      </c>
      <c r="C378" s="166">
        <v>85263.6</v>
      </c>
      <c r="D378" s="166">
        <v>1126.0239999999999</v>
      </c>
      <c r="E378" s="166">
        <v>195.5925</v>
      </c>
      <c r="F378" s="168">
        <v>0.10469403884275041</v>
      </c>
      <c r="G378" s="168">
        <v>0.23027773528833317</v>
      </c>
      <c r="H378" s="168">
        <v>0.11984713156990723</v>
      </c>
    </row>
    <row r="379" spans="1:8">
      <c r="A379" s="166" t="s">
        <v>803</v>
      </c>
      <c r="B379" s="167">
        <v>43023</v>
      </c>
      <c r="C379" s="166">
        <v>85394.9</v>
      </c>
      <c r="D379" s="166">
        <v>1128.922</v>
      </c>
      <c r="E379" s="166">
        <v>195.91</v>
      </c>
      <c r="F379" s="168">
        <v>0.10590802543481348</v>
      </c>
      <c r="G379" s="168">
        <v>0.23068487057838549</v>
      </c>
      <c r="H379" s="168">
        <v>0.12601661062735281</v>
      </c>
    </row>
    <row r="380" spans="1:8">
      <c r="A380" s="166" t="s">
        <v>804</v>
      </c>
      <c r="B380" s="167">
        <v>43024</v>
      </c>
      <c r="C380" s="166">
        <v>85590.7</v>
      </c>
      <c r="D380" s="166">
        <v>1131.82</v>
      </c>
      <c r="E380" s="166">
        <v>196.55</v>
      </c>
      <c r="F380" s="168">
        <v>0.10531175502803602</v>
      </c>
      <c r="G380" s="168">
        <v>0.2329247621993995</v>
      </c>
      <c r="H380" s="168">
        <v>0.13115791896869267</v>
      </c>
    </row>
    <row r="381" spans="1:8">
      <c r="A381" s="166" t="s">
        <v>805</v>
      </c>
      <c r="B381" s="167">
        <v>43025</v>
      </c>
      <c r="C381" s="166">
        <v>85660</v>
      </c>
      <c r="D381" s="166">
        <v>1125.6600000000001</v>
      </c>
      <c r="E381" s="166">
        <v>195.94</v>
      </c>
      <c r="F381" s="168">
        <v>0.10308273378052424</v>
      </c>
      <c r="G381" s="168">
        <v>0.22530151957155931</v>
      </c>
      <c r="H381" s="168">
        <v>0.12609195402298856</v>
      </c>
    </row>
    <row r="382" spans="1:8">
      <c r="A382" s="166" t="s">
        <v>806</v>
      </c>
      <c r="B382" s="167">
        <v>43026</v>
      </c>
      <c r="C382" s="166">
        <v>85768</v>
      </c>
      <c r="D382" s="166">
        <v>1126.9000000000001</v>
      </c>
      <c r="E382" s="166">
        <v>195.55</v>
      </c>
      <c r="F382" s="168">
        <v>0.10119353314570967</v>
      </c>
      <c r="G382" s="168">
        <v>0.24994652118315819</v>
      </c>
      <c r="H382" s="168">
        <v>0.12530571140843039</v>
      </c>
    </row>
    <row r="383" spans="1:8">
      <c r="A383" s="166" t="s">
        <v>807</v>
      </c>
      <c r="B383" s="167">
        <v>43029</v>
      </c>
      <c r="C383" s="166">
        <v>86430.5</v>
      </c>
      <c r="D383" s="166">
        <v>1130.6199999999999</v>
      </c>
      <c r="E383" s="166">
        <v>195.3475</v>
      </c>
      <c r="F383" s="168">
        <v>0.11423878838351853</v>
      </c>
      <c r="G383" s="168">
        <v>0.2588540689111074</v>
      </c>
      <c r="H383" s="168">
        <v>0.12443158924768327</v>
      </c>
    </row>
    <row r="384" spans="1:8">
      <c r="A384" s="166" t="s">
        <v>783</v>
      </c>
      <c r="B384" s="167">
        <v>43030</v>
      </c>
      <c r="C384" s="166">
        <v>86480.2</v>
      </c>
      <c r="D384" s="166">
        <v>1131.8599999999999</v>
      </c>
      <c r="E384" s="166">
        <v>195.28</v>
      </c>
      <c r="F384" s="168">
        <v>0.11289816130294228</v>
      </c>
      <c r="G384" s="168">
        <v>0.26505795173855207</v>
      </c>
      <c r="H384" s="168">
        <v>0.12943898207056104</v>
      </c>
    </row>
    <row r="385" spans="1:8">
      <c r="A385" s="166" t="s">
        <v>834</v>
      </c>
      <c r="B385" s="167">
        <v>43031</v>
      </c>
      <c r="C385" s="166">
        <v>86346.2</v>
      </c>
      <c r="D385" s="166">
        <v>1115.9000000000001</v>
      </c>
      <c r="E385" s="166">
        <v>194.05</v>
      </c>
      <c r="F385" s="168">
        <v>0.10914264060783951</v>
      </c>
      <c r="G385" s="168">
        <v>0.22822079137086582</v>
      </c>
      <c r="H385" s="168">
        <v>0.11670599067733201</v>
      </c>
    </row>
    <row r="386" spans="1:8">
      <c r="A386" s="166" t="s">
        <v>835</v>
      </c>
      <c r="B386" s="167">
        <v>43032</v>
      </c>
      <c r="C386" s="166">
        <v>86529.2</v>
      </c>
      <c r="D386" s="166">
        <v>1113.32</v>
      </c>
      <c r="E386" s="166">
        <v>193.87</v>
      </c>
      <c r="F386" s="168">
        <v>0.10804889136461715</v>
      </c>
      <c r="G386" s="168">
        <v>0.2189412601959817</v>
      </c>
      <c r="H386" s="168">
        <v>0.11030296088425628</v>
      </c>
    </row>
    <row r="387" spans="1:8">
      <c r="A387" s="166" t="s">
        <v>836</v>
      </c>
      <c r="B387" s="167">
        <v>43033</v>
      </c>
      <c r="C387" s="166">
        <v>86636.800000000003</v>
      </c>
      <c r="D387" s="166">
        <v>1114.0899999999999</v>
      </c>
      <c r="E387" s="166">
        <v>195.05</v>
      </c>
      <c r="F387" s="168">
        <v>0.10524167210973223</v>
      </c>
      <c r="G387" s="168">
        <v>0.21575110761910987</v>
      </c>
      <c r="H387" s="168">
        <v>0.11333085989896974</v>
      </c>
    </row>
    <row r="388" spans="1:8">
      <c r="A388" s="166" t="s">
        <v>837</v>
      </c>
      <c r="B388" s="167">
        <v>43036</v>
      </c>
      <c r="C388" s="166">
        <v>86935.4</v>
      </c>
      <c r="D388" s="166">
        <v>1114.954</v>
      </c>
      <c r="E388" s="166">
        <v>194.5925</v>
      </c>
      <c r="F388" s="168">
        <v>0.10929012648924386</v>
      </c>
      <c r="G388" s="168">
        <v>0.21535442941388072</v>
      </c>
      <c r="H388" s="168">
        <v>0.10948457722789229</v>
      </c>
    </row>
    <row r="389" spans="1:8">
      <c r="A389" s="166" t="s">
        <v>838</v>
      </c>
      <c r="B389" s="167">
        <v>43037</v>
      </c>
      <c r="C389" s="166">
        <v>87416.6</v>
      </c>
      <c r="D389" s="166">
        <v>1115.242</v>
      </c>
      <c r="E389" s="166">
        <v>194.44</v>
      </c>
      <c r="F389" s="168">
        <v>0.11261213102401979</v>
      </c>
      <c r="G389" s="168">
        <v>0.21433144599303144</v>
      </c>
      <c r="H389" s="168">
        <v>0.10414537194775697</v>
      </c>
    </row>
    <row r="390" spans="1:8">
      <c r="A390" s="166" t="s">
        <v>839</v>
      </c>
      <c r="B390" s="167">
        <v>43038</v>
      </c>
      <c r="C390" s="166">
        <v>87477.2</v>
      </c>
      <c r="D390" s="166">
        <v>1115.53</v>
      </c>
      <c r="E390" s="166">
        <v>195.04</v>
      </c>
      <c r="F390" s="168">
        <v>0.11065375517858267</v>
      </c>
      <c r="G390" s="168">
        <v>0.21484345221889467</v>
      </c>
      <c r="H390" s="168">
        <v>0.10248148776213895</v>
      </c>
    </row>
    <row r="391" spans="1:8">
      <c r="A391" s="166" t="s">
        <v>840</v>
      </c>
      <c r="B391" s="167">
        <v>43039</v>
      </c>
      <c r="C391" s="166">
        <v>87649.9</v>
      </c>
      <c r="D391" s="166">
        <v>1119.08</v>
      </c>
      <c r="E391" s="166">
        <v>195.22</v>
      </c>
      <c r="F391" s="168">
        <v>0.10530065725426097</v>
      </c>
      <c r="G391" s="168">
        <v>0.22897493904983612</v>
      </c>
      <c r="H391" s="168">
        <v>0.10756836491546573</v>
      </c>
    </row>
    <row r="392" spans="1:8">
      <c r="A392" s="166" t="s">
        <v>841</v>
      </c>
      <c r="B392" s="167">
        <v>43040</v>
      </c>
      <c r="C392" s="166">
        <v>87844.9</v>
      </c>
      <c r="D392" s="166">
        <v>1128.94</v>
      </c>
      <c r="E392" s="166">
        <v>195.89</v>
      </c>
      <c r="F392" s="168">
        <v>9.3404712679874491E-2</v>
      </c>
      <c r="G392" s="168">
        <v>0.24430444203922486</v>
      </c>
      <c r="H392" s="168">
        <v>0.11378658441244616</v>
      </c>
    </row>
    <row r="393" spans="1:8">
      <c r="A393" s="166" t="s">
        <v>842</v>
      </c>
      <c r="B393" s="167">
        <v>43043</v>
      </c>
      <c r="C393" s="166">
        <v>87868.6</v>
      </c>
      <c r="D393" s="166">
        <v>1130.194</v>
      </c>
      <c r="E393" s="166">
        <v>195.785</v>
      </c>
      <c r="F393" s="168">
        <v>9.3720126662949266E-2</v>
      </c>
      <c r="G393" s="168">
        <v>0.24719594609507078</v>
      </c>
      <c r="H393" s="168">
        <v>0.11399715504978669</v>
      </c>
    </row>
    <row r="394" spans="1:8">
      <c r="A394" s="166" t="s">
        <v>843</v>
      </c>
      <c r="B394" s="167">
        <v>43044</v>
      </c>
      <c r="C394" s="166">
        <v>87905.1</v>
      </c>
      <c r="D394" s="166">
        <v>1130.6120000000001</v>
      </c>
      <c r="E394" s="166">
        <v>195.75</v>
      </c>
      <c r="F394" s="168">
        <v>9.5203684853800707E-2</v>
      </c>
      <c r="G394" s="168">
        <v>0.24917080069385378</v>
      </c>
      <c r="H394" s="168">
        <v>0.1129114787651373</v>
      </c>
    </row>
    <row r="395" spans="1:8">
      <c r="A395" s="166" t="s">
        <v>844</v>
      </c>
      <c r="B395" s="167">
        <v>43045</v>
      </c>
      <c r="C395" s="166">
        <v>87843.7</v>
      </c>
      <c r="D395" s="166">
        <v>1131.03</v>
      </c>
      <c r="E395" s="166">
        <v>195.85</v>
      </c>
      <c r="F395" s="168">
        <v>0.10274393918091063</v>
      </c>
      <c r="G395" s="168">
        <v>0.25310775776108474</v>
      </c>
      <c r="H395" s="168">
        <v>0.11481102003642984</v>
      </c>
    </row>
    <row r="396" spans="1:8">
      <c r="A396" s="166" t="s">
        <v>845</v>
      </c>
      <c r="B396" s="167">
        <v>43046</v>
      </c>
      <c r="C396" s="166">
        <v>87883.1</v>
      </c>
      <c r="D396" s="166">
        <v>1134.55</v>
      </c>
      <c r="E396" s="166">
        <v>194.59</v>
      </c>
      <c r="F396" s="168">
        <v>0.10307653107972947</v>
      </c>
      <c r="G396" s="168">
        <v>0.27447456218195687</v>
      </c>
      <c r="H396" s="168">
        <v>0.1139798488664987</v>
      </c>
    </row>
    <row r="397" spans="1:8">
      <c r="A397" s="166" t="s">
        <v>846</v>
      </c>
      <c r="B397" s="167">
        <v>43047</v>
      </c>
      <c r="C397" s="166">
        <v>87897.4</v>
      </c>
      <c r="D397" s="166">
        <v>1134.68</v>
      </c>
      <c r="E397" s="166">
        <v>193.92</v>
      </c>
      <c r="F397" s="168">
        <v>0.10906647655939472</v>
      </c>
      <c r="G397" s="168">
        <v>0.27071513842942352</v>
      </c>
      <c r="H397" s="168">
        <v>0.1143546718767956</v>
      </c>
    </row>
    <row r="398" spans="1:8">
      <c r="A398" s="166" t="s">
        <v>847</v>
      </c>
      <c r="B398" s="167">
        <v>43050</v>
      </c>
      <c r="C398" s="166">
        <v>87795.199999999997</v>
      </c>
      <c r="D398" s="166">
        <v>1127.828</v>
      </c>
      <c r="E398" s="166">
        <v>193.45500000000001</v>
      </c>
      <c r="F398" s="168">
        <v>0.10940072658347799</v>
      </c>
      <c r="G398" s="168">
        <v>0.26175298537351566</v>
      </c>
      <c r="H398" s="168">
        <v>0.1130897583429229</v>
      </c>
    </row>
    <row r="399" spans="1:8">
      <c r="A399" s="166" t="s">
        <v>848</v>
      </c>
      <c r="B399" s="167">
        <v>43051</v>
      </c>
      <c r="C399" s="166">
        <v>87744.7</v>
      </c>
      <c r="D399" s="166">
        <v>1125.5440000000001</v>
      </c>
      <c r="E399" s="166">
        <v>193.3</v>
      </c>
      <c r="F399" s="168">
        <v>0.10187323485570543</v>
      </c>
      <c r="G399" s="168">
        <v>0.25791432435150941</v>
      </c>
      <c r="H399" s="168">
        <v>0.1086258316127553</v>
      </c>
    </row>
    <row r="400" spans="1:8">
      <c r="A400" s="166" t="s">
        <v>849</v>
      </c>
      <c r="B400" s="167">
        <v>43052</v>
      </c>
      <c r="C400" s="166">
        <v>87832.5</v>
      </c>
      <c r="D400" s="166">
        <v>1123.26</v>
      </c>
      <c r="E400" s="166">
        <v>193.42</v>
      </c>
      <c r="F400" s="168">
        <v>9.9673975916285462E-2</v>
      </c>
      <c r="G400" s="168">
        <v>0.24467837553327043</v>
      </c>
      <c r="H400" s="168">
        <v>9.4190190643208549E-2</v>
      </c>
    </row>
    <row r="401" spans="1:8">
      <c r="A401" s="166" t="s">
        <v>850</v>
      </c>
      <c r="B401" s="167">
        <v>43053</v>
      </c>
      <c r="C401" s="166">
        <v>87949.8</v>
      </c>
      <c r="D401" s="166">
        <v>1118.32</v>
      </c>
      <c r="E401" s="166">
        <v>193.63</v>
      </c>
      <c r="F401" s="168">
        <v>0.12164271612873612</v>
      </c>
      <c r="G401" s="168">
        <v>0.2706016019996591</v>
      </c>
      <c r="H401" s="168">
        <v>0.10343059038067026</v>
      </c>
    </row>
    <row r="402" spans="1:8">
      <c r="A402" s="166" t="s">
        <v>851</v>
      </c>
      <c r="B402" s="167">
        <v>43054</v>
      </c>
      <c r="C402" s="166">
        <v>88005.9</v>
      </c>
      <c r="D402" s="166">
        <v>1111.1199999999999</v>
      </c>
      <c r="E402" s="166">
        <v>192.62</v>
      </c>
      <c r="F402" s="168">
        <v>0.11384787123769313</v>
      </c>
      <c r="G402" s="168">
        <v>0.29889319598426978</v>
      </c>
      <c r="H402" s="168">
        <v>0.11255830072343453</v>
      </c>
    </row>
    <row r="403" spans="1:8">
      <c r="A403" s="166" t="s">
        <v>852</v>
      </c>
      <c r="B403" s="167">
        <v>43057</v>
      </c>
      <c r="C403" s="166">
        <v>88202.3</v>
      </c>
      <c r="D403" s="166">
        <v>1126.1079999999999</v>
      </c>
      <c r="E403" s="166">
        <v>192.30799999999999</v>
      </c>
      <c r="F403" s="168">
        <v>0.11579979379747884</v>
      </c>
      <c r="G403" s="168">
        <v>0.32921465820268692</v>
      </c>
      <c r="H403" s="168">
        <v>0.11579924572091671</v>
      </c>
    </row>
    <row r="404" spans="1:8">
      <c r="A404" s="166" t="s">
        <v>853</v>
      </c>
      <c r="B404" s="167">
        <v>43059</v>
      </c>
      <c r="C404" s="166">
        <v>88261.2</v>
      </c>
      <c r="D404" s="166">
        <v>1136.0999999999999</v>
      </c>
      <c r="E404" s="166">
        <v>192.1</v>
      </c>
      <c r="F404" s="168">
        <v>0.11242162046343962</v>
      </c>
      <c r="G404" s="168">
        <v>0.35417659959950387</v>
      </c>
      <c r="H404" s="168">
        <v>0.1338684925038367</v>
      </c>
    </row>
    <row r="405" spans="1:8">
      <c r="A405" s="166" t="s">
        <v>832</v>
      </c>
      <c r="B405" s="167">
        <v>43060</v>
      </c>
      <c r="C405" s="166">
        <v>88774.6</v>
      </c>
      <c r="D405" s="166">
        <v>1150.98</v>
      </c>
      <c r="E405" s="166">
        <v>191.97</v>
      </c>
      <c r="F405" s="168">
        <v>0.12037932157271558</v>
      </c>
      <c r="G405" s="168">
        <v>0.36778809017338299</v>
      </c>
      <c r="H405" s="168">
        <v>0.1337034193586486</v>
      </c>
    </row>
    <row r="406" spans="1:8">
      <c r="A406" s="166" t="s">
        <v>870</v>
      </c>
      <c r="B406" s="167">
        <v>43061</v>
      </c>
      <c r="C406" s="166">
        <v>89339.1</v>
      </c>
      <c r="D406" s="166">
        <v>1156.67</v>
      </c>
      <c r="E406" s="166">
        <v>192.86</v>
      </c>
      <c r="F406" s="168">
        <v>0.12704558184598169</v>
      </c>
      <c r="G406" s="168">
        <v>0.36536622794074258</v>
      </c>
      <c r="H406" s="168">
        <v>0.12651869158878526</v>
      </c>
    </row>
    <row r="407" spans="1:8">
      <c r="A407" s="166" t="s">
        <v>871</v>
      </c>
      <c r="B407" s="167">
        <v>43064</v>
      </c>
      <c r="C407" s="166">
        <v>90469.5</v>
      </c>
      <c r="D407" s="166">
        <v>1151.585</v>
      </c>
      <c r="E407" s="166">
        <v>193.49</v>
      </c>
      <c r="F407" s="168">
        <v>0.14115915265910339</v>
      </c>
      <c r="G407" s="168">
        <v>0.33265249441634936</v>
      </c>
      <c r="H407" s="168">
        <v>9.4338555511566113E-2</v>
      </c>
    </row>
    <row r="408" spans="1:8">
      <c r="A408" s="166" t="s">
        <v>872</v>
      </c>
      <c r="B408" s="167">
        <v>43065</v>
      </c>
      <c r="C408" s="166">
        <v>90655.5</v>
      </c>
      <c r="D408" s="166">
        <v>1149.8900000000001</v>
      </c>
      <c r="E408" s="166">
        <v>193.7</v>
      </c>
      <c r="F408" s="168">
        <v>0.14292432194596749</v>
      </c>
      <c r="G408" s="168">
        <v>0.35696247344819465</v>
      </c>
      <c r="H408" s="168">
        <v>0.1441904424360565</v>
      </c>
    </row>
    <row r="409" spans="1:8">
      <c r="A409" s="166" t="s">
        <v>873</v>
      </c>
      <c r="B409" s="167">
        <v>43067</v>
      </c>
      <c r="C409" s="166">
        <v>91255.2</v>
      </c>
      <c r="D409" s="166">
        <v>1146.5</v>
      </c>
      <c r="E409" s="166">
        <v>193.31</v>
      </c>
      <c r="F409" s="168">
        <v>0.14939957528169701</v>
      </c>
      <c r="G409" s="168">
        <v>0.3371042043267829</v>
      </c>
      <c r="H409" s="168">
        <v>0.14283180608926993</v>
      </c>
    </row>
    <row r="410" spans="1:8">
      <c r="A410" s="166" t="s">
        <v>874</v>
      </c>
      <c r="B410" s="167">
        <v>43068</v>
      </c>
      <c r="C410" s="166">
        <v>91152.2</v>
      </c>
      <c r="D410" s="166">
        <v>1141.3800000000001</v>
      </c>
      <c r="E410" s="166">
        <v>194.04</v>
      </c>
      <c r="F410" s="168">
        <v>0.14822083602063829</v>
      </c>
      <c r="G410" s="168">
        <v>0.33351247780166382</v>
      </c>
      <c r="H410" s="168">
        <v>0.13753077734787178</v>
      </c>
    </row>
    <row r="411" spans="1:8">
      <c r="A411" s="166" t="s">
        <v>875</v>
      </c>
      <c r="B411" s="167">
        <v>43071</v>
      </c>
      <c r="C411" s="166">
        <v>91296.7</v>
      </c>
      <c r="D411" s="166">
        <v>1129.722</v>
      </c>
      <c r="E411" s="166">
        <v>193.62</v>
      </c>
      <c r="F411" s="168">
        <v>0.14778844727399831</v>
      </c>
      <c r="G411" s="168">
        <v>0.31792882599641836</v>
      </c>
      <c r="H411" s="168">
        <v>0.13982957304958266</v>
      </c>
    </row>
    <row r="412" spans="1:8">
      <c r="A412" s="166" t="s">
        <v>876</v>
      </c>
      <c r="B412" s="167">
        <v>43072</v>
      </c>
      <c r="C412" s="166">
        <v>90951.8</v>
      </c>
      <c r="D412" s="166">
        <v>1125.836</v>
      </c>
      <c r="E412" s="166">
        <v>193.48</v>
      </c>
      <c r="F412" s="168">
        <v>0.14223889463101846</v>
      </c>
      <c r="G412" s="168">
        <v>0.31274457218814855</v>
      </c>
      <c r="H412" s="168">
        <v>0.14060012969404001</v>
      </c>
    </row>
    <row r="413" spans="1:8">
      <c r="A413" s="166" t="s">
        <v>877</v>
      </c>
      <c r="B413" s="167">
        <v>43073</v>
      </c>
      <c r="C413" s="166">
        <v>90936.6</v>
      </c>
      <c r="D413" s="166">
        <v>1121.95</v>
      </c>
      <c r="E413" s="166">
        <v>194.72</v>
      </c>
      <c r="F413" s="168">
        <v>0.13644327693811187</v>
      </c>
      <c r="G413" s="168">
        <v>0.30691812177478539</v>
      </c>
      <c r="H413" s="168">
        <v>0.14595103578154434</v>
      </c>
    </row>
    <row r="414" spans="1:8">
      <c r="A414" s="166" t="s">
        <v>878</v>
      </c>
      <c r="B414" s="167">
        <v>43074</v>
      </c>
      <c r="C414" s="166">
        <v>91092.2</v>
      </c>
      <c r="D414" s="166">
        <v>1117.69</v>
      </c>
      <c r="E414" s="166">
        <v>194.17</v>
      </c>
      <c r="F414" s="168">
        <v>0.13781620508925929</v>
      </c>
      <c r="G414" s="168">
        <v>0.30652156124703378</v>
      </c>
      <c r="H414" s="168">
        <v>0.12643291409476953</v>
      </c>
    </row>
    <row r="415" spans="1:8">
      <c r="A415" s="166" t="s">
        <v>879</v>
      </c>
      <c r="B415" s="167">
        <v>43078</v>
      </c>
      <c r="C415" s="166">
        <v>91160.3</v>
      </c>
      <c r="D415" s="166">
        <v>1119.21</v>
      </c>
      <c r="E415" s="166">
        <v>194.482</v>
      </c>
      <c r="F415" s="168">
        <v>0.1385971420256622</v>
      </c>
      <c r="G415" s="168">
        <v>0.30944636840134776</v>
      </c>
      <c r="H415" s="168">
        <v>0.12423839528296421</v>
      </c>
    </row>
    <row r="416" spans="1:8">
      <c r="A416" s="166" t="s">
        <v>880</v>
      </c>
      <c r="B416" s="167">
        <v>43079</v>
      </c>
      <c r="C416" s="166">
        <v>91198.9</v>
      </c>
      <c r="D416" s="166">
        <v>1119.5899999999999</v>
      </c>
      <c r="E416" s="166">
        <v>194.56</v>
      </c>
      <c r="F416" s="168">
        <v>0.13883033720773419</v>
      </c>
      <c r="G416" s="168">
        <v>0.31104137147674971</v>
      </c>
      <c r="H416" s="168">
        <v>0.12377981863339693</v>
      </c>
    </row>
    <row r="417" spans="1:8">
      <c r="A417" s="166" t="s">
        <v>881</v>
      </c>
      <c r="B417" s="167">
        <v>43080</v>
      </c>
      <c r="C417" s="166">
        <v>91552.4</v>
      </c>
      <c r="D417" s="166">
        <v>1119.97</v>
      </c>
      <c r="E417" s="166">
        <v>194.74</v>
      </c>
      <c r="F417" s="168">
        <v>0.13264671132802586</v>
      </c>
      <c r="G417" s="168">
        <v>0.30003830572612578</v>
      </c>
      <c r="H417" s="168">
        <v>0.11554104370739537</v>
      </c>
    </row>
    <row r="418" spans="1:8">
      <c r="A418" s="166" t="s">
        <v>882</v>
      </c>
      <c r="B418" s="167">
        <v>43081</v>
      </c>
      <c r="C418" s="166">
        <v>92628.9</v>
      </c>
      <c r="D418" s="166">
        <v>1112.3699999999999</v>
      </c>
      <c r="E418" s="166">
        <v>195.72</v>
      </c>
      <c r="F418" s="168">
        <v>0.13876417478879177</v>
      </c>
      <c r="G418" s="168">
        <v>0.28210832055877622</v>
      </c>
      <c r="H418" s="168">
        <v>0.11903945111492287</v>
      </c>
    </row>
    <row r="419" spans="1:8">
      <c r="A419" s="166" t="s">
        <v>883</v>
      </c>
      <c r="B419" s="167">
        <v>43082</v>
      </c>
      <c r="C419" s="166">
        <v>93283.7</v>
      </c>
      <c r="D419" s="166">
        <v>1118.81</v>
      </c>
      <c r="E419" s="166">
        <v>196.51</v>
      </c>
      <c r="F419" s="168">
        <v>0.14810001169223574</v>
      </c>
      <c r="G419" s="168">
        <v>0.28541524009981734</v>
      </c>
      <c r="H419" s="168">
        <v>0.1166609842027504</v>
      </c>
    </row>
    <row r="420" spans="1:8">
      <c r="A420" s="166" t="s">
        <v>884</v>
      </c>
      <c r="B420" s="167">
        <v>43085</v>
      </c>
      <c r="C420" s="166">
        <v>94606.399999999994</v>
      </c>
      <c r="D420" s="166">
        <v>1125.758</v>
      </c>
      <c r="E420" s="166">
        <v>197.11</v>
      </c>
      <c r="F420" s="168">
        <v>0.16904971090837417</v>
      </c>
      <c r="G420" s="168">
        <v>0.29202331191740294</v>
      </c>
      <c r="H420" s="168">
        <v>0.11778382669842347</v>
      </c>
    </row>
    <row r="421" spans="1:8">
      <c r="A421" s="166" t="s">
        <v>885</v>
      </c>
      <c r="B421" s="167">
        <v>43086</v>
      </c>
      <c r="C421" s="166">
        <v>95600.7</v>
      </c>
      <c r="D421" s="166">
        <v>1128.0740000000001</v>
      </c>
      <c r="E421" s="166">
        <v>197.31</v>
      </c>
      <c r="F421" s="168">
        <v>0.18148809560590973</v>
      </c>
      <c r="G421" s="168">
        <v>0.29330688801247362</v>
      </c>
      <c r="H421" s="168">
        <v>0.11575435421850266</v>
      </c>
    </row>
    <row r="422" spans="1:8">
      <c r="A422" s="166" t="s">
        <v>886</v>
      </c>
      <c r="B422" s="167">
        <v>43087</v>
      </c>
      <c r="C422" s="166">
        <v>95477.4</v>
      </c>
      <c r="D422" s="166">
        <v>1130.3900000000001</v>
      </c>
      <c r="E422" s="166">
        <v>198.49</v>
      </c>
      <c r="F422" s="168">
        <v>0.18251153066835757</v>
      </c>
      <c r="G422" s="168">
        <v>0.28863429092567272</v>
      </c>
      <c r="H422" s="168">
        <v>0.1243344284581398</v>
      </c>
    </row>
    <row r="423" spans="1:8">
      <c r="A423" s="166" t="s">
        <v>887</v>
      </c>
      <c r="B423" s="167">
        <v>43088</v>
      </c>
      <c r="C423" s="166">
        <v>95590.6</v>
      </c>
      <c r="D423" s="166">
        <v>1132.2</v>
      </c>
      <c r="E423" s="166">
        <v>198.27</v>
      </c>
      <c r="F423" s="168">
        <v>0.18475873659578901</v>
      </c>
      <c r="G423" s="168">
        <v>0.29726385260552735</v>
      </c>
      <c r="H423" s="168">
        <v>0.12755914467697904</v>
      </c>
    </row>
    <row r="424" spans="1:8">
      <c r="A424" s="166" t="s">
        <v>888</v>
      </c>
      <c r="B424" s="167">
        <v>43089</v>
      </c>
      <c r="C424" s="166">
        <v>95508.6</v>
      </c>
      <c r="D424" s="166">
        <v>1132.8499999999999</v>
      </c>
      <c r="E424" s="166">
        <v>197.84</v>
      </c>
      <c r="F424" s="168">
        <v>0.18336988439950952</v>
      </c>
      <c r="G424" s="168">
        <v>0.32426448584146916</v>
      </c>
      <c r="H424" s="168">
        <v>0.12928820138135744</v>
      </c>
    </row>
    <row r="425" spans="1:8">
      <c r="A425" s="166" t="s">
        <v>907</v>
      </c>
      <c r="B425" s="167">
        <v>43092</v>
      </c>
      <c r="C425" s="166">
        <v>96816</v>
      </c>
      <c r="D425" s="166">
        <v>1137.806</v>
      </c>
      <c r="E425" s="166">
        <v>198.95</v>
      </c>
      <c r="F425" s="168">
        <v>0.2039829331290548</v>
      </c>
      <c r="G425" s="168">
        <v>0.33681811239176151</v>
      </c>
      <c r="H425" s="168">
        <v>0.14358797493820763</v>
      </c>
    </row>
    <row r="426" spans="1:8">
      <c r="A426" s="166" t="s">
        <v>908</v>
      </c>
      <c r="B426" s="167">
        <v>43093</v>
      </c>
      <c r="C426" s="166">
        <v>97529.3</v>
      </c>
      <c r="D426" s="166">
        <v>1139.4580000000001</v>
      </c>
      <c r="E426" s="166">
        <v>199.32</v>
      </c>
      <c r="F426" s="168">
        <v>0.21724929389548797</v>
      </c>
      <c r="G426" s="168">
        <v>0.33847599581820975</v>
      </c>
      <c r="H426" s="168">
        <v>0.14756174794173527</v>
      </c>
    </row>
    <row r="427" spans="1:8">
      <c r="A427" s="166" t="s">
        <v>909</v>
      </c>
      <c r="B427" s="167">
        <v>43094</v>
      </c>
      <c r="C427" s="166">
        <v>98358.399999999994</v>
      </c>
      <c r="D427" s="166">
        <v>1141.1099999999999</v>
      </c>
      <c r="E427" s="166">
        <v>199.36</v>
      </c>
      <c r="F427" s="168">
        <v>0.22564984423676004</v>
      </c>
      <c r="G427" s="168">
        <v>0.34063700553355969</v>
      </c>
      <c r="H427" s="168">
        <v>0.14911522277941103</v>
      </c>
    </row>
    <row r="428" spans="1:8">
      <c r="A428" s="166" t="s">
        <v>910</v>
      </c>
      <c r="B428" s="167">
        <v>43095</v>
      </c>
      <c r="C428" s="166">
        <v>98152.7</v>
      </c>
      <c r="D428" s="166">
        <v>1138.6300000000001</v>
      </c>
      <c r="E428" s="166">
        <v>199.05</v>
      </c>
      <c r="F428" s="168">
        <v>0.22444150037674082</v>
      </c>
      <c r="G428" s="168">
        <v>0.34599698795892864</v>
      </c>
      <c r="H428" s="168">
        <v>0.14802318539666071</v>
      </c>
    </row>
    <row r="429" spans="1:8">
      <c r="A429" s="166" t="s">
        <v>911</v>
      </c>
      <c r="B429" s="167">
        <v>43096</v>
      </c>
      <c r="C429" s="166">
        <v>97899.1</v>
      </c>
      <c r="D429" s="166">
        <v>1144.3900000000001</v>
      </c>
      <c r="E429" s="166">
        <v>199.98</v>
      </c>
      <c r="F429" s="168">
        <v>0.22528720670747671</v>
      </c>
      <c r="G429" s="168">
        <v>0.35560072684714661</v>
      </c>
      <c r="H429" s="168">
        <v>0.15361984424574548</v>
      </c>
    </row>
    <row r="430" spans="1:8">
      <c r="A430" s="166" t="s">
        <v>912</v>
      </c>
      <c r="B430" s="167">
        <v>43099</v>
      </c>
      <c r="C430" s="166">
        <v>97211.4</v>
      </c>
      <c r="D430" s="166">
        <v>1152.2860000000001</v>
      </c>
      <c r="E430" s="166">
        <v>202.23</v>
      </c>
      <c r="F430" s="168">
        <v>0.21565155408827441</v>
      </c>
      <c r="G430" s="168">
        <v>0.36777969018932866</v>
      </c>
      <c r="H430" s="168">
        <v>0.16835172453636837</v>
      </c>
    </row>
    <row r="431" spans="1:8">
      <c r="A431" s="166" t="s">
        <v>913</v>
      </c>
      <c r="B431" s="167">
        <v>43100</v>
      </c>
      <c r="C431" s="166">
        <v>95561.5</v>
      </c>
      <c r="D431" s="166">
        <v>1154.9179999999999</v>
      </c>
      <c r="E431" s="166">
        <v>202.98</v>
      </c>
      <c r="F431" s="168">
        <v>0.19750052631051318</v>
      </c>
      <c r="G431" s="168">
        <v>0.36731702696943147</v>
      </c>
      <c r="H431" s="168">
        <v>0.17031826568265673</v>
      </c>
    </row>
    <row r="432" spans="1:8">
      <c r="A432" s="166" t="s">
        <v>914</v>
      </c>
      <c r="B432" s="167">
        <v>43101</v>
      </c>
      <c r="C432" s="166">
        <v>96207.9</v>
      </c>
      <c r="D432" s="166">
        <v>1157.55</v>
      </c>
      <c r="E432" s="166">
        <v>202.91</v>
      </c>
      <c r="F432" s="168">
        <v>0.20724967938984928</v>
      </c>
      <c r="G432" s="168">
        <v>0.35993561878803537</v>
      </c>
      <c r="H432" s="168">
        <v>0.16347477064220173</v>
      </c>
    </row>
    <row r="433" spans="1:8">
      <c r="A433" s="166" t="s">
        <v>915</v>
      </c>
      <c r="B433" s="167">
        <v>43102</v>
      </c>
      <c r="C433" s="166">
        <v>96241.2</v>
      </c>
      <c r="D433" s="166">
        <v>1177.98</v>
      </c>
      <c r="E433" s="166">
        <v>203.77</v>
      </c>
      <c r="F433" s="168">
        <v>0.21078521411156093</v>
      </c>
      <c r="G433" s="168">
        <v>0.37357742537313432</v>
      </c>
      <c r="H433" s="168">
        <v>0.16200958029197077</v>
      </c>
    </row>
    <row r="434" spans="1:8">
      <c r="A434" s="166" t="s">
        <v>916</v>
      </c>
      <c r="B434" s="167">
        <v>43103</v>
      </c>
      <c r="C434" s="166">
        <v>95929.4</v>
      </c>
      <c r="D434" s="166">
        <v>1184.21</v>
      </c>
      <c r="E434" s="166">
        <v>203.83</v>
      </c>
      <c r="F434" s="168">
        <v>0.21589687690123704</v>
      </c>
      <c r="G434" s="168">
        <v>0.37740479679903238</v>
      </c>
      <c r="H434" s="168">
        <v>0.16023451730418947</v>
      </c>
    </row>
    <row r="435" spans="1:8">
      <c r="A435" s="166" t="s">
        <v>917</v>
      </c>
      <c r="B435" s="167">
        <v>43106</v>
      </c>
      <c r="C435" s="166">
        <v>96270.3</v>
      </c>
      <c r="D435" s="166">
        <v>1197.8</v>
      </c>
      <c r="E435" s="166">
        <v>206.8075</v>
      </c>
      <c r="F435" s="168">
        <v>0.21909131316252362</v>
      </c>
      <c r="G435" s="168">
        <v>0.38975263377732405</v>
      </c>
      <c r="H435" s="168">
        <v>0.17644632800500615</v>
      </c>
    </row>
    <row r="436" spans="1:8">
      <c r="A436" s="166" t="s">
        <v>918</v>
      </c>
      <c r="B436" s="167">
        <v>43107</v>
      </c>
      <c r="C436" s="166">
        <v>96234.5</v>
      </c>
      <c r="D436" s="166">
        <v>1202.33</v>
      </c>
      <c r="E436" s="166">
        <v>207.8</v>
      </c>
      <c r="F436" s="168">
        <v>0.21840962122564545</v>
      </c>
      <c r="G436" s="168">
        <v>0.38447100548109225</v>
      </c>
      <c r="H436" s="168">
        <v>0.18418053339411911</v>
      </c>
    </row>
    <row r="437" spans="1:8">
      <c r="A437" s="166" t="s">
        <v>919</v>
      </c>
      <c r="B437" s="167">
        <v>43108</v>
      </c>
      <c r="C437" s="166">
        <v>96332.5</v>
      </c>
      <c r="D437" s="166">
        <v>1206.8599999999999</v>
      </c>
      <c r="E437" s="166">
        <v>208.31</v>
      </c>
      <c r="F437" s="168">
        <v>0.21954847620530615</v>
      </c>
      <c r="G437" s="168">
        <v>0.38488725687073244</v>
      </c>
      <c r="H437" s="168">
        <v>0.18190070921985813</v>
      </c>
    </row>
    <row r="438" spans="1:8">
      <c r="A438" s="166" t="s">
        <v>920</v>
      </c>
      <c r="B438" s="167">
        <v>43109</v>
      </c>
      <c r="C438" s="166">
        <v>96149.2</v>
      </c>
      <c r="D438" s="166">
        <v>1205.1400000000001</v>
      </c>
      <c r="E438" s="166">
        <v>207.57</v>
      </c>
      <c r="F438" s="168">
        <v>0.21975731511610941</v>
      </c>
      <c r="G438" s="168">
        <v>0.37628990777073801</v>
      </c>
      <c r="H438" s="168">
        <v>0.16870064608758084</v>
      </c>
    </row>
    <row r="439" spans="1:8">
      <c r="A439" s="166" t="s">
        <v>921</v>
      </c>
      <c r="B439" s="167">
        <v>43110</v>
      </c>
      <c r="C439" s="166">
        <v>96185.9</v>
      </c>
      <c r="D439" s="166">
        <v>1197.53</v>
      </c>
      <c r="E439" s="166">
        <v>207.68</v>
      </c>
      <c r="F439" s="168">
        <v>0.22011609292508005</v>
      </c>
      <c r="G439" s="168">
        <v>0.36541921595545013</v>
      </c>
      <c r="H439" s="168">
        <v>0.16634842188026511</v>
      </c>
    </row>
    <row r="440" spans="1:8">
      <c r="A440" s="166" t="s">
        <v>922</v>
      </c>
      <c r="B440" s="167">
        <v>43113</v>
      </c>
      <c r="C440" s="166">
        <v>96627.5</v>
      </c>
      <c r="D440" s="166">
        <v>1205.396</v>
      </c>
      <c r="E440" s="166">
        <v>208.67750000000001</v>
      </c>
      <c r="F440" s="168">
        <v>0.22920893785102314</v>
      </c>
      <c r="G440" s="168">
        <v>0.37220071945721944</v>
      </c>
      <c r="H440" s="168">
        <v>0.17763826185101594</v>
      </c>
    </row>
    <row r="441" spans="1:8">
      <c r="A441" s="166" t="s">
        <v>923</v>
      </c>
      <c r="B441" s="167">
        <v>43114</v>
      </c>
      <c r="C441" s="166">
        <v>97228.6</v>
      </c>
      <c r="D441" s="166">
        <v>1208.018</v>
      </c>
      <c r="E441" s="166">
        <v>209.01</v>
      </c>
      <c r="F441" s="168">
        <v>0.23665895042100193</v>
      </c>
      <c r="G441" s="168">
        <v>0.36232900657471845</v>
      </c>
      <c r="H441" s="168">
        <v>0.18600692277137831</v>
      </c>
    </row>
    <row r="442" spans="1:8">
      <c r="A442" s="166" t="s">
        <v>924</v>
      </c>
      <c r="B442" s="167">
        <v>43115</v>
      </c>
      <c r="C442" s="166">
        <v>97944</v>
      </c>
      <c r="D442" s="166">
        <v>1210.6400000000001</v>
      </c>
      <c r="E442" s="166">
        <v>209.14</v>
      </c>
      <c r="F442" s="168">
        <v>0.24174339027488645</v>
      </c>
      <c r="G442" s="168">
        <v>0.36309080141146066</v>
      </c>
      <c r="H442" s="168">
        <v>0.18006517047297965</v>
      </c>
    </row>
    <row r="443" spans="1:8">
      <c r="A443" s="166" t="s">
        <v>925</v>
      </c>
      <c r="B443" s="167">
        <v>43116</v>
      </c>
      <c r="C443" s="166">
        <v>98596.9</v>
      </c>
      <c r="D443" s="166">
        <v>1217.8699999999999</v>
      </c>
      <c r="E443" s="166">
        <v>210.79</v>
      </c>
      <c r="F443" s="168">
        <v>0.24690666369895231</v>
      </c>
      <c r="G443" s="168">
        <v>0.37049673994017773</v>
      </c>
      <c r="H443" s="168">
        <v>0.18714800630772688</v>
      </c>
    </row>
    <row r="444" spans="1:8">
      <c r="A444" s="166" t="s">
        <v>926</v>
      </c>
      <c r="B444" s="167">
        <v>43117</v>
      </c>
      <c r="C444" s="166">
        <v>98923.5</v>
      </c>
      <c r="D444" s="166">
        <v>1222.6199999999999</v>
      </c>
      <c r="E444" s="166">
        <v>211.8</v>
      </c>
      <c r="F444" s="168">
        <v>0.25086300424104957</v>
      </c>
      <c r="G444" s="168">
        <v>0.37510544252117262</v>
      </c>
      <c r="H444" s="168">
        <v>0.20136131593874085</v>
      </c>
    </row>
    <row r="445" spans="1:8">
      <c r="A445" s="166" t="s">
        <v>927</v>
      </c>
      <c r="B445" s="167">
        <v>43120</v>
      </c>
      <c r="C445" s="166">
        <v>98817.2</v>
      </c>
      <c r="D445" s="166">
        <v>1236.8699999999999</v>
      </c>
      <c r="E445" s="166">
        <v>214.83</v>
      </c>
      <c r="F445" s="168">
        <v>0.24642660733295996</v>
      </c>
      <c r="G445" s="168">
        <v>0.38217841697676747</v>
      </c>
      <c r="H445" s="168">
        <v>0.21071911632101004</v>
      </c>
    </row>
    <row r="446" spans="1:8">
      <c r="A446" s="166" t="s">
        <v>985</v>
      </c>
      <c r="B446" s="167">
        <v>43121</v>
      </c>
      <c r="C446" s="166">
        <v>98221</v>
      </c>
      <c r="D446" s="166">
        <v>1235.3240000000001</v>
      </c>
      <c r="E446" s="166">
        <v>211.58</v>
      </c>
      <c r="F446" s="168">
        <v>0.23731768582881307</v>
      </c>
      <c r="G446" s="168">
        <v>0.37580772700442155</v>
      </c>
      <c r="H446" s="168">
        <v>0.18985490945900363</v>
      </c>
    </row>
    <row r="447" spans="1:8">
      <c r="A447" s="166" t="s">
        <v>986</v>
      </c>
      <c r="B447" s="167">
        <v>43122</v>
      </c>
      <c r="C447" s="166">
        <v>98628.4</v>
      </c>
      <c r="D447" s="166">
        <v>1238.5</v>
      </c>
      <c r="E447" s="166">
        <v>211.39</v>
      </c>
      <c r="F447" s="168">
        <v>0.24520431378193219</v>
      </c>
      <c r="G447" s="168">
        <v>0.37543867442583623</v>
      </c>
      <c r="H447" s="168">
        <v>0.18688414137727749</v>
      </c>
    </row>
    <row r="448" spans="1:8">
      <c r="A448" s="166" t="s">
        <v>987</v>
      </c>
      <c r="B448" s="167">
        <v>43123</v>
      </c>
      <c r="C448" s="166">
        <v>99224.7</v>
      </c>
      <c r="D448" s="166">
        <v>1252.3900000000001</v>
      </c>
      <c r="E448" s="166">
        <v>212.79</v>
      </c>
      <c r="F448" s="168">
        <v>0.25255245020071193</v>
      </c>
      <c r="G448" s="168">
        <v>0.38955275216633956</v>
      </c>
      <c r="H448" s="168">
        <v>0.19410774410774412</v>
      </c>
    </row>
    <row r="449" spans="1:8">
      <c r="A449" s="166" t="s">
        <v>988</v>
      </c>
      <c r="B449" s="167">
        <v>43124</v>
      </c>
      <c r="C449" s="166">
        <v>99522.1</v>
      </c>
      <c r="D449" s="166">
        <v>1258.75</v>
      </c>
      <c r="E449" s="166">
        <v>213.05</v>
      </c>
      <c r="F449" s="168">
        <v>0.25558548386079361</v>
      </c>
      <c r="G449" s="168">
        <v>0.39529341343915592</v>
      </c>
      <c r="H449" s="168">
        <v>0.18949249064820495</v>
      </c>
    </row>
    <row r="450" spans="1:8">
      <c r="A450" s="166" t="s">
        <v>989</v>
      </c>
      <c r="B450" s="167">
        <v>43127</v>
      </c>
      <c r="C450" s="166">
        <v>99355.5</v>
      </c>
      <c r="D450" s="166">
        <v>1264.288</v>
      </c>
      <c r="E450" s="166">
        <v>214.29499999999999</v>
      </c>
      <c r="F450" s="168">
        <v>0.26973345380330249</v>
      </c>
      <c r="G450" s="168">
        <v>0.39142225108129813</v>
      </c>
      <c r="H450" s="168">
        <v>0.18362330847832076</v>
      </c>
    </row>
    <row r="451" spans="1:8">
      <c r="A451" s="166" t="s">
        <v>990</v>
      </c>
      <c r="B451" s="167">
        <v>43128</v>
      </c>
      <c r="C451" s="166">
        <v>99414.5</v>
      </c>
      <c r="D451" s="166">
        <v>1266.134</v>
      </c>
      <c r="E451" s="166">
        <v>214.71</v>
      </c>
      <c r="F451" s="168">
        <v>0.27374469884303454</v>
      </c>
      <c r="G451" s="168">
        <v>0.38806130503420455</v>
      </c>
      <c r="H451" s="168">
        <v>0.19124500665778954</v>
      </c>
    </row>
    <row r="452" spans="1:8">
      <c r="A452" s="166" t="s">
        <v>991</v>
      </c>
      <c r="B452" s="167">
        <v>43129</v>
      </c>
      <c r="C452" s="166">
        <v>99046.1</v>
      </c>
      <c r="D452" s="166">
        <v>1267.98</v>
      </c>
      <c r="E452" s="166">
        <v>214.12</v>
      </c>
      <c r="F452" s="168">
        <v>0.27449330301708441</v>
      </c>
      <c r="G452" s="168">
        <v>0.38923522928220988</v>
      </c>
      <c r="H452" s="168">
        <v>0.18634254449754128</v>
      </c>
    </row>
    <row r="453" spans="1:8">
      <c r="A453" s="166" t="s">
        <v>992</v>
      </c>
      <c r="B453" s="167">
        <v>43130</v>
      </c>
      <c r="C453" s="166">
        <v>98557.8</v>
      </c>
      <c r="D453" s="166">
        <v>1247.6300000000001</v>
      </c>
      <c r="E453" s="166">
        <v>212.48</v>
      </c>
      <c r="F453" s="168">
        <v>0.26832099429525935</v>
      </c>
      <c r="G453" s="168">
        <v>0.36666067845030814</v>
      </c>
      <c r="H453" s="168">
        <v>0.17671817023868863</v>
      </c>
    </row>
    <row r="454" spans="1:8">
      <c r="A454" s="166" t="s">
        <v>993</v>
      </c>
      <c r="B454" s="167">
        <v>43131</v>
      </c>
      <c r="C454" s="166">
        <v>98133.5</v>
      </c>
      <c r="D454" s="166">
        <v>1254.5899999999999</v>
      </c>
      <c r="E454" s="166">
        <v>212.44</v>
      </c>
      <c r="F454" s="168">
        <v>0.25874471212677053</v>
      </c>
      <c r="G454" s="168">
        <v>0.37400475309115189</v>
      </c>
      <c r="H454" s="168">
        <v>0.17688770705224099</v>
      </c>
    </row>
    <row r="455" spans="1:8">
      <c r="A455" s="166" t="s">
        <v>994</v>
      </c>
      <c r="B455" s="167">
        <v>43134</v>
      </c>
      <c r="C455" s="166">
        <v>97718.8</v>
      </c>
      <c r="D455" s="166">
        <v>1227.44</v>
      </c>
      <c r="E455" s="166">
        <v>211.5025</v>
      </c>
      <c r="F455" s="168">
        <v>0.25320036832129111</v>
      </c>
      <c r="G455" s="168">
        <v>0.34997745344962228</v>
      </c>
      <c r="H455" s="168">
        <v>0.18006193159627304</v>
      </c>
    </row>
    <row r="456" spans="1:8">
      <c r="A456" s="166" t="s">
        <v>995</v>
      </c>
      <c r="B456" s="167">
        <v>43135</v>
      </c>
      <c r="C456" s="166">
        <v>97808.1</v>
      </c>
      <c r="D456" s="166">
        <v>1218.3900000000001</v>
      </c>
      <c r="E456" s="166">
        <v>211.19</v>
      </c>
      <c r="F456" s="168">
        <v>0.26342732471397645</v>
      </c>
      <c r="G456" s="168">
        <v>0.33449069003285881</v>
      </c>
      <c r="H456" s="168">
        <v>0.17510572000890279</v>
      </c>
    </row>
    <row r="457" spans="1:8">
      <c r="A457" s="166" t="s">
        <v>996</v>
      </c>
      <c r="B457" s="167">
        <v>43136</v>
      </c>
      <c r="C457" s="166">
        <v>98033.5</v>
      </c>
      <c r="D457" s="166">
        <v>1209.3399999999999</v>
      </c>
      <c r="E457" s="166">
        <v>209.51</v>
      </c>
      <c r="F457" s="168">
        <v>0.27605085277452734</v>
      </c>
      <c r="G457" s="168">
        <v>0.31593895063515087</v>
      </c>
      <c r="H457" s="168">
        <v>0.161009670000831</v>
      </c>
    </row>
    <row r="458" spans="1:8">
      <c r="A458" s="166" t="s">
        <v>997</v>
      </c>
      <c r="B458" s="167">
        <v>43137</v>
      </c>
      <c r="C458" s="166">
        <v>97927.5</v>
      </c>
      <c r="D458" s="166">
        <v>1176.18</v>
      </c>
      <c r="E458" s="166">
        <v>205.7</v>
      </c>
      <c r="F458" s="168">
        <v>0.27815991437819787</v>
      </c>
      <c r="G458" s="168">
        <v>0.27707949689030964</v>
      </c>
      <c r="H458" s="168">
        <v>0.1383508577753183</v>
      </c>
    </row>
    <row r="459" spans="1:8">
      <c r="A459" s="166" t="s">
        <v>998</v>
      </c>
      <c r="B459" s="167">
        <v>43138</v>
      </c>
      <c r="C459" s="166">
        <v>98299.7</v>
      </c>
      <c r="D459" s="166">
        <v>1173.3800000000001</v>
      </c>
      <c r="E459" s="166">
        <v>207.12</v>
      </c>
      <c r="F459" s="168">
        <v>0.28196878663827118</v>
      </c>
      <c r="G459" s="168">
        <v>0.27128137899652227</v>
      </c>
      <c r="H459" s="168">
        <v>0.14241588527302818</v>
      </c>
    </row>
    <row r="460" spans="1:8">
      <c r="A460" s="166" t="s">
        <v>999</v>
      </c>
      <c r="B460" s="167">
        <v>43141</v>
      </c>
      <c r="C460" s="166">
        <v>97782.7</v>
      </c>
      <c r="D460" s="166">
        <v>1161.374</v>
      </c>
      <c r="E460" s="166">
        <v>206.82599999999999</v>
      </c>
      <c r="F460" s="168">
        <v>0.27377615090013796</v>
      </c>
      <c r="G460" s="168">
        <v>0.26263752989780387</v>
      </c>
      <c r="H460" s="168">
        <v>0.14604089322325042</v>
      </c>
    </row>
    <row r="461" spans="1:8">
      <c r="A461" s="166" t="s">
        <v>1000</v>
      </c>
      <c r="B461" s="167">
        <v>43143</v>
      </c>
      <c r="C461" s="166">
        <v>97924.7</v>
      </c>
      <c r="D461" s="166">
        <v>1153.3699999999999</v>
      </c>
      <c r="E461" s="166">
        <v>206.63</v>
      </c>
      <c r="F461" s="168">
        <v>0.27518074611161447</v>
      </c>
      <c r="G461" s="168">
        <v>0.25137791858345615</v>
      </c>
      <c r="H461" s="168">
        <v>0.14387732506643047</v>
      </c>
    </row>
    <row r="462" spans="1:8">
      <c r="A462" s="166" t="s">
        <v>1001</v>
      </c>
      <c r="B462" s="167">
        <v>43144</v>
      </c>
      <c r="C462" s="166">
        <v>98103.3</v>
      </c>
      <c r="D462" s="166">
        <v>1164.49</v>
      </c>
      <c r="E462" s="166">
        <v>207.16</v>
      </c>
      <c r="F462" s="168">
        <v>0.27710735151685562</v>
      </c>
      <c r="G462" s="168">
        <v>0.25221788025489755</v>
      </c>
      <c r="H462" s="168">
        <v>0.14590737488418393</v>
      </c>
    </row>
    <row r="463" spans="1:8">
      <c r="A463" s="166" t="s">
        <v>1002</v>
      </c>
      <c r="B463" s="167">
        <v>43145</v>
      </c>
      <c r="C463" s="166">
        <v>98347.9</v>
      </c>
      <c r="D463" s="166">
        <v>1185.33</v>
      </c>
      <c r="E463" s="166">
        <v>207.68</v>
      </c>
      <c r="F463" s="168">
        <v>0.28010990827527049</v>
      </c>
      <c r="G463" s="168">
        <v>0.27086424730029934</v>
      </c>
      <c r="H463" s="168">
        <v>0.14848199966819653</v>
      </c>
    </row>
    <row r="464" spans="1:8">
      <c r="A464" s="166" t="s">
        <v>1003</v>
      </c>
      <c r="B464" s="167">
        <v>43148</v>
      </c>
      <c r="C464" s="166">
        <v>98429.6</v>
      </c>
      <c r="D464" s="166">
        <v>1194.7560000000001</v>
      </c>
      <c r="E464" s="166">
        <v>209.08250000000001</v>
      </c>
      <c r="F464" s="168">
        <v>0.27871335684730858</v>
      </c>
      <c r="G464" s="168">
        <v>0.27719920893687533</v>
      </c>
      <c r="H464" s="168">
        <v>0.15152558242000347</v>
      </c>
    </row>
    <row r="465" spans="1:8">
      <c r="A465" s="166" t="s">
        <v>1004</v>
      </c>
      <c r="B465" s="167">
        <v>43149</v>
      </c>
      <c r="C465" s="166">
        <v>98311.6</v>
      </c>
      <c r="D465" s="166">
        <v>1197.8979999999999</v>
      </c>
      <c r="E465" s="166">
        <v>209.55</v>
      </c>
      <c r="F465" s="168">
        <v>0.27677070968646844</v>
      </c>
      <c r="G465" s="168">
        <v>0.28243619390202102</v>
      </c>
      <c r="H465" s="168">
        <v>0.15786274726489125</v>
      </c>
    </row>
    <row r="466" spans="1:8">
      <c r="A466" s="166" t="s">
        <v>1005</v>
      </c>
      <c r="B466" s="167">
        <v>43150</v>
      </c>
      <c r="C466" s="166">
        <v>98148.5</v>
      </c>
      <c r="D466" s="166">
        <v>1201.04</v>
      </c>
      <c r="E466" s="166">
        <v>210.74</v>
      </c>
      <c r="F466" s="168">
        <v>0.27152327318282099</v>
      </c>
      <c r="G466" s="168">
        <v>0.27528722206884826</v>
      </c>
      <c r="H466" s="168">
        <v>0.1634095175002761</v>
      </c>
    </row>
    <row r="467" spans="1:8">
      <c r="F467" s="169"/>
      <c r="G467" s="169"/>
      <c r="H467" s="169"/>
    </row>
    <row r="468" spans="1:8">
      <c r="F468" s="169"/>
      <c r="G468" s="169"/>
      <c r="H468" s="169"/>
    </row>
    <row r="469" spans="1:8">
      <c r="F469" s="169"/>
      <c r="G469" s="169"/>
      <c r="H469" s="169"/>
    </row>
    <row r="470" spans="1:8">
      <c r="F470" s="169"/>
      <c r="G470" s="169"/>
      <c r="H470" s="169"/>
    </row>
    <row r="471" spans="1:8">
      <c r="F471" s="169"/>
      <c r="G471" s="169"/>
      <c r="H471" s="169"/>
    </row>
    <row r="472" spans="1:8">
      <c r="F472" s="169"/>
      <c r="G472" s="169"/>
      <c r="H472" s="169"/>
    </row>
    <row r="473" spans="1:8">
      <c r="F473" s="169"/>
      <c r="G473" s="169"/>
      <c r="H473" s="169"/>
    </row>
    <row r="474" spans="1:8">
      <c r="F474" s="169"/>
      <c r="G474" s="169"/>
      <c r="H474" s="169"/>
    </row>
    <row r="475" spans="1:8">
      <c r="F475" s="169"/>
      <c r="G475" s="169"/>
      <c r="H475" s="169"/>
    </row>
    <row r="476" spans="1:8">
      <c r="F476" s="169"/>
      <c r="G476" s="169"/>
      <c r="H476" s="169"/>
    </row>
    <row r="477" spans="1:8">
      <c r="F477" s="169"/>
      <c r="G477" s="169"/>
      <c r="H477" s="169"/>
    </row>
    <row r="478" spans="1:8">
      <c r="F478" s="169"/>
      <c r="G478" s="169"/>
      <c r="H478" s="169"/>
    </row>
    <row r="479" spans="1:8">
      <c r="F479" s="169"/>
      <c r="G479" s="169"/>
      <c r="H479" s="169"/>
    </row>
    <row r="480" spans="1:8">
      <c r="F480" s="169"/>
      <c r="G480" s="169"/>
      <c r="H480" s="169"/>
    </row>
    <row r="481" spans="6:8">
      <c r="F481" s="169"/>
      <c r="G481" s="169"/>
      <c r="H481" s="169"/>
    </row>
    <row r="482" spans="6:8">
      <c r="F482" s="169"/>
      <c r="G482" s="169"/>
      <c r="H482" s="169"/>
    </row>
    <row r="483" spans="6:8">
      <c r="F483" s="169"/>
      <c r="G483" s="169"/>
      <c r="H483" s="169"/>
    </row>
    <row r="484" spans="6:8">
      <c r="F484" s="169"/>
      <c r="G484" s="169"/>
      <c r="H484" s="169"/>
    </row>
    <row r="485" spans="6:8">
      <c r="F485" s="169"/>
      <c r="G485" s="169"/>
      <c r="H485" s="169"/>
    </row>
    <row r="486" spans="6:8">
      <c r="F486" s="169"/>
      <c r="G486" s="169"/>
      <c r="H486" s="169"/>
    </row>
    <row r="487" spans="6:8">
      <c r="F487" s="169"/>
      <c r="G487" s="169"/>
      <c r="H487" s="169"/>
    </row>
    <row r="488" spans="6:8">
      <c r="F488" s="169"/>
      <c r="G488" s="169"/>
      <c r="H488" s="169"/>
    </row>
    <row r="489" spans="6:8">
      <c r="F489" s="169"/>
      <c r="G489" s="169"/>
      <c r="H489" s="169"/>
    </row>
    <row r="490" spans="6:8">
      <c r="F490" s="169"/>
      <c r="G490" s="169"/>
      <c r="H490" s="169"/>
    </row>
    <row r="491" spans="6:8">
      <c r="F491" s="169"/>
      <c r="G491" s="169"/>
      <c r="H491" s="169"/>
    </row>
    <row r="492" spans="6:8">
      <c r="F492" s="169"/>
      <c r="G492" s="169"/>
      <c r="H492" s="169"/>
    </row>
    <row r="493" spans="6:8">
      <c r="F493" s="169"/>
      <c r="G493" s="169"/>
      <c r="H493" s="169"/>
    </row>
    <row r="494" spans="6:8">
      <c r="F494" s="169"/>
      <c r="G494" s="169"/>
      <c r="H494" s="169"/>
    </row>
    <row r="495" spans="6:8">
      <c r="F495" s="169"/>
      <c r="G495" s="169"/>
      <c r="H495" s="169"/>
    </row>
    <row r="496" spans="6:8">
      <c r="F496" s="169"/>
      <c r="G496" s="169"/>
      <c r="H496" s="169"/>
    </row>
    <row r="497" spans="6:8">
      <c r="F497" s="169"/>
      <c r="G497" s="169"/>
      <c r="H497" s="169"/>
    </row>
    <row r="498" spans="6:8">
      <c r="F498" s="169"/>
      <c r="G498" s="169"/>
      <c r="H498" s="169"/>
    </row>
    <row r="499" spans="6:8">
      <c r="F499" s="169"/>
      <c r="G499" s="169"/>
      <c r="H499" s="169"/>
    </row>
    <row r="500" spans="6:8">
      <c r="F500" s="169"/>
      <c r="G500" s="169"/>
      <c r="H500" s="169"/>
    </row>
    <row r="501" spans="6:8">
      <c r="F501" s="169"/>
      <c r="G501" s="169"/>
      <c r="H501" s="169"/>
    </row>
    <row r="502" spans="6:8">
      <c r="F502" s="169"/>
      <c r="G502" s="169"/>
      <c r="H502" s="169"/>
    </row>
    <row r="503" spans="6:8">
      <c r="F503" s="169"/>
      <c r="G503" s="169"/>
      <c r="H503" s="169"/>
    </row>
    <row r="504" spans="6:8">
      <c r="F504" s="169"/>
      <c r="G504" s="169"/>
      <c r="H504" s="169"/>
    </row>
    <row r="505" spans="6:8">
      <c r="F505" s="169"/>
      <c r="G505" s="169"/>
      <c r="H505" s="169"/>
    </row>
    <row r="506" spans="6:8">
      <c r="F506" s="169"/>
      <c r="G506" s="169"/>
      <c r="H506" s="169"/>
    </row>
    <row r="507" spans="6:8">
      <c r="F507" s="169"/>
      <c r="G507" s="169"/>
      <c r="H507" s="169"/>
    </row>
    <row r="508" spans="6:8">
      <c r="F508" s="169"/>
      <c r="G508" s="169"/>
      <c r="H508" s="169"/>
    </row>
    <row r="509" spans="6:8">
      <c r="F509" s="169"/>
      <c r="G509" s="169"/>
      <c r="H509" s="169"/>
    </row>
    <row r="510" spans="6:8">
      <c r="F510" s="169"/>
      <c r="G510" s="169"/>
      <c r="H510" s="169"/>
    </row>
    <row r="511" spans="6:8">
      <c r="F511" s="169"/>
      <c r="G511" s="169"/>
      <c r="H511" s="169"/>
    </row>
    <row r="512" spans="6:8">
      <c r="F512" s="169"/>
      <c r="G512" s="169"/>
      <c r="H512" s="169"/>
    </row>
    <row r="513" spans="6:8">
      <c r="F513" s="169"/>
      <c r="G513" s="169"/>
      <c r="H513" s="169"/>
    </row>
    <row r="514" spans="6:8">
      <c r="F514" s="169"/>
      <c r="G514" s="169"/>
      <c r="H514" s="169"/>
    </row>
    <row r="515" spans="6:8">
      <c r="F515" s="169"/>
      <c r="G515" s="169"/>
      <c r="H515" s="169"/>
    </row>
    <row r="516" spans="6:8">
      <c r="F516" s="169"/>
      <c r="G516" s="169"/>
      <c r="H516" s="169"/>
    </row>
    <row r="517" spans="6:8">
      <c r="F517" s="169"/>
      <c r="G517" s="169"/>
      <c r="H517" s="169"/>
    </row>
    <row r="518" spans="6:8">
      <c r="F518" s="169"/>
      <c r="G518" s="169"/>
      <c r="H518" s="169"/>
    </row>
    <row r="519" spans="6:8">
      <c r="F519" s="169"/>
      <c r="G519" s="169"/>
      <c r="H519" s="169"/>
    </row>
    <row r="520" spans="6:8">
      <c r="F520" s="169"/>
      <c r="G520" s="169"/>
      <c r="H520" s="169"/>
    </row>
    <row r="521" spans="6:8">
      <c r="F521" s="169"/>
      <c r="G521" s="169"/>
      <c r="H521" s="169"/>
    </row>
    <row r="522" spans="6:8">
      <c r="F522" s="169"/>
      <c r="G522" s="169"/>
      <c r="H522" s="169"/>
    </row>
    <row r="523" spans="6:8">
      <c r="F523" s="169"/>
      <c r="G523" s="169"/>
      <c r="H523" s="169"/>
    </row>
    <row r="524" spans="6:8">
      <c r="F524" s="169"/>
      <c r="G524" s="169"/>
      <c r="H524" s="169"/>
    </row>
    <row r="525" spans="6:8">
      <c r="F525" s="169"/>
      <c r="G525" s="169"/>
      <c r="H525" s="169"/>
    </row>
    <row r="526" spans="6:8">
      <c r="F526" s="169"/>
      <c r="G526" s="169"/>
      <c r="H526" s="169"/>
    </row>
    <row r="527" spans="6:8">
      <c r="F527" s="169"/>
      <c r="G527" s="169"/>
      <c r="H527" s="169"/>
    </row>
    <row r="528" spans="6:8">
      <c r="F528" s="169"/>
      <c r="G528" s="169"/>
      <c r="H528" s="169"/>
    </row>
    <row r="529" spans="6:8">
      <c r="F529" s="169"/>
      <c r="G529" s="169"/>
      <c r="H529" s="169"/>
    </row>
    <row r="530" spans="6:8">
      <c r="F530" s="169"/>
      <c r="G530" s="169"/>
      <c r="H530" s="169"/>
    </row>
    <row r="531" spans="6:8">
      <c r="F531" s="169"/>
      <c r="G531" s="169"/>
      <c r="H531" s="169"/>
    </row>
    <row r="532" spans="6:8">
      <c r="F532" s="169"/>
      <c r="G532" s="169"/>
      <c r="H532" s="169"/>
    </row>
    <row r="533" spans="6:8">
      <c r="F533" s="169"/>
      <c r="G533" s="169"/>
      <c r="H533" s="169"/>
    </row>
    <row r="534" spans="6:8">
      <c r="F534" s="169"/>
      <c r="G534" s="169"/>
      <c r="H534" s="169"/>
    </row>
    <row r="535" spans="6:8">
      <c r="F535" s="169"/>
      <c r="G535" s="169"/>
      <c r="H535" s="169"/>
    </row>
    <row r="536" spans="6:8">
      <c r="F536" s="169"/>
      <c r="G536" s="169"/>
      <c r="H536" s="169"/>
    </row>
    <row r="537" spans="6:8">
      <c r="F537" s="169"/>
      <c r="G537" s="169"/>
      <c r="H537" s="169"/>
    </row>
    <row r="538" spans="6:8">
      <c r="F538" s="169"/>
      <c r="G538" s="169"/>
      <c r="H538" s="169"/>
    </row>
    <row r="539" spans="6:8">
      <c r="F539" s="169"/>
      <c r="G539" s="169"/>
      <c r="H539" s="169"/>
    </row>
    <row r="540" spans="6:8">
      <c r="F540" s="169"/>
      <c r="G540" s="169"/>
      <c r="H540" s="169"/>
    </row>
    <row r="541" spans="6:8">
      <c r="F541" s="169"/>
      <c r="G541" s="169"/>
      <c r="H541" s="169"/>
    </row>
    <row r="542" spans="6:8">
      <c r="F542" s="169"/>
      <c r="G542" s="169"/>
      <c r="H542" s="169"/>
    </row>
    <row r="543" spans="6:8">
      <c r="F543" s="169"/>
      <c r="G543" s="169"/>
      <c r="H543" s="169"/>
    </row>
    <row r="544" spans="6:8">
      <c r="F544" s="169"/>
      <c r="G544" s="169"/>
      <c r="H544" s="169"/>
    </row>
    <row r="545" spans="6:8">
      <c r="F545" s="169"/>
      <c r="G545" s="169"/>
      <c r="H545" s="169"/>
    </row>
    <row r="546" spans="6:8">
      <c r="F546" s="169"/>
      <c r="G546" s="169"/>
      <c r="H546" s="169"/>
    </row>
    <row r="547" spans="6:8">
      <c r="F547" s="169"/>
      <c r="G547" s="169"/>
      <c r="H547" s="169"/>
    </row>
    <row r="548" spans="6:8">
      <c r="F548" s="169"/>
      <c r="G548" s="169"/>
      <c r="H548" s="169"/>
    </row>
    <row r="549" spans="6:8">
      <c r="F549" s="169"/>
      <c r="G549" s="169"/>
      <c r="H549" s="169"/>
    </row>
    <row r="550" spans="6:8">
      <c r="F550" s="169"/>
      <c r="G550" s="169"/>
      <c r="H550" s="169"/>
    </row>
    <row r="551" spans="6:8">
      <c r="F551" s="169"/>
      <c r="G551" s="169"/>
      <c r="H551" s="169"/>
    </row>
    <row r="552" spans="6:8">
      <c r="F552" s="169"/>
      <c r="G552" s="169"/>
      <c r="H552" s="169"/>
    </row>
    <row r="553" spans="6:8">
      <c r="F553" s="169"/>
      <c r="G553" s="169"/>
      <c r="H553" s="169"/>
    </row>
    <row r="554" spans="6:8">
      <c r="F554" s="169"/>
      <c r="G554" s="169"/>
      <c r="H554" s="169"/>
    </row>
    <row r="555" spans="6:8">
      <c r="F555" s="169"/>
      <c r="G555" s="169"/>
      <c r="H555" s="169"/>
    </row>
    <row r="556" spans="6:8">
      <c r="F556" s="169"/>
      <c r="G556" s="169"/>
      <c r="H556" s="169"/>
    </row>
    <row r="557" spans="6:8">
      <c r="F557" s="169"/>
      <c r="G557" s="169"/>
      <c r="H557" s="169"/>
    </row>
    <row r="558" spans="6:8">
      <c r="F558" s="169"/>
      <c r="G558" s="169"/>
      <c r="H558" s="169"/>
    </row>
    <row r="559" spans="6:8">
      <c r="F559" s="169"/>
      <c r="G559" s="169"/>
      <c r="H559" s="169"/>
    </row>
    <row r="560" spans="6:8">
      <c r="F560" s="169"/>
      <c r="G560" s="169"/>
      <c r="H560" s="169"/>
    </row>
    <row r="561" spans="6:8">
      <c r="F561" s="169"/>
      <c r="G561" s="169"/>
      <c r="H561" s="169"/>
    </row>
    <row r="562" spans="6:8">
      <c r="F562" s="169"/>
      <c r="G562" s="169"/>
      <c r="H562" s="169"/>
    </row>
    <row r="563" spans="6:8">
      <c r="F563" s="169"/>
      <c r="G563" s="169"/>
      <c r="H563" s="169"/>
    </row>
    <row r="564" spans="6:8">
      <c r="F564" s="169"/>
      <c r="G564" s="169"/>
      <c r="H564" s="169"/>
    </row>
    <row r="565" spans="6:8">
      <c r="F565" s="169"/>
      <c r="G565" s="169"/>
      <c r="H565" s="169"/>
    </row>
    <row r="566" spans="6:8">
      <c r="F566" s="169"/>
      <c r="G566" s="169"/>
      <c r="H566" s="169"/>
    </row>
    <row r="567" spans="6:8">
      <c r="F567" s="169"/>
      <c r="G567" s="169"/>
      <c r="H567" s="169"/>
    </row>
    <row r="568" spans="6:8">
      <c r="F568" s="169"/>
      <c r="G568" s="169"/>
      <c r="H568" s="169"/>
    </row>
    <row r="569" spans="6:8">
      <c r="F569" s="169"/>
      <c r="G569" s="169"/>
      <c r="H569" s="169"/>
    </row>
    <row r="570" spans="6:8">
      <c r="F570" s="169"/>
      <c r="G570" s="169"/>
      <c r="H570" s="169"/>
    </row>
    <row r="571" spans="6:8">
      <c r="F571" s="169"/>
      <c r="G571" s="169"/>
      <c r="H571" s="169"/>
    </row>
    <row r="572" spans="6:8">
      <c r="F572" s="169"/>
      <c r="G572" s="169"/>
      <c r="H572" s="169"/>
    </row>
    <row r="573" spans="6:8">
      <c r="F573" s="169"/>
      <c r="G573" s="169"/>
      <c r="H573" s="169"/>
    </row>
    <row r="574" spans="6:8">
      <c r="F574" s="169"/>
      <c r="G574" s="169"/>
      <c r="H574" s="169"/>
    </row>
    <row r="575" spans="6:8">
      <c r="F575" s="169"/>
      <c r="G575" s="169"/>
      <c r="H575" s="169"/>
    </row>
    <row r="576" spans="6:8">
      <c r="F576" s="169"/>
      <c r="G576" s="169"/>
      <c r="H576" s="169"/>
    </row>
    <row r="577" spans="6:8">
      <c r="F577" s="169"/>
      <c r="G577" s="169"/>
      <c r="H577" s="169"/>
    </row>
    <row r="578" spans="6:8">
      <c r="F578" s="169"/>
      <c r="G578" s="169"/>
      <c r="H578" s="169"/>
    </row>
    <row r="579" spans="6:8">
      <c r="F579" s="169"/>
      <c r="G579" s="169"/>
      <c r="H579" s="169"/>
    </row>
    <row r="580" spans="6:8">
      <c r="F580" s="169"/>
      <c r="G580" s="169"/>
      <c r="H580" s="169"/>
    </row>
    <row r="581" spans="6:8">
      <c r="F581" s="169"/>
      <c r="G581" s="169"/>
      <c r="H581" s="169"/>
    </row>
    <row r="582" spans="6:8">
      <c r="F582" s="169"/>
      <c r="G582" s="169"/>
      <c r="H582" s="169"/>
    </row>
    <row r="583" spans="6:8">
      <c r="F583" s="169"/>
      <c r="G583" s="169"/>
      <c r="H583" s="169"/>
    </row>
    <row r="584" spans="6:8">
      <c r="F584" s="169"/>
      <c r="G584" s="169"/>
      <c r="H584" s="169"/>
    </row>
    <row r="585" spans="6:8">
      <c r="F585" s="169"/>
      <c r="G585" s="169"/>
      <c r="H585" s="169"/>
    </row>
    <row r="586" spans="6:8">
      <c r="F586" s="169"/>
      <c r="G586" s="169"/>
      <c r="H586" s="169"/>
    </row>
    <row r="587" spans="6:8">
      <c r="F587" s="169"/>
      <c r="G587" s="169"/>
      <c r="H587" s="169"/>
    </row>
    <row r="588" spans="6:8">
      <c r="F588" s="169"/>
      <c r="G588" s="169"/>
      <c r="H588" s="169"/>
    </row>
    <row r="589" spans="6:8">
      <c r="F589" s="169"/>
      <c r="G589" s="169"/>
      <c r="H589" s="169"/>
    </row>
    <row r="590" spans="6:8">
      <c r="F590" s="169"/>
      <c r="G590" s="169"/>
      <c r="H590" s="169"/>
    </row>
    <row r="591" spans="6:8">
      <c r="F591" s="169"/>
      <c r="G591" s="169"/>
      <c r="H591" s="169"/>
    </row>
    <row r="592" spans="6:8">
      <c r="F592" s="169"/>
      <c r="G592" s="169"/>
      <c r="H592" s="169"/>
    </row>
    <row r="593" spans="6:8">
      <c r="F593" s="169"/>
      <c r="G593" s="169"/>
      <c r="H593" s="169"/>
    </row>
    <row r="594" spans="6:8">
      <c r="F594" s="169"/>
      <c r="G594" s="169"/>
      <c r="H594" s="169"/>
    </row>
    <row r="595" spans="6:8">
      <c r="F595" s="169"/>
      <c r="G595" s="169"/>
      <c r="H595" s="169"/>
    </row>
    <row r="596" spans="6:8">
      <c r="F596" s="169"/>
      <c r="G596" s="169"/>
      <c r="H596" s="169"/>
    </row>
    <row r="597" spans="6:8">
      <c r="F597" s="169"/>
      <c r="G597" s="169"/>
      <c r="H597" s="169"/>
    </row>
    <row r="598" spans="6:8">
      <c r="F598" s="169"/>
      <c r="G598" s="169"/>
      <c r="H598" s="169"/>
    </row>
    <row r="599" spans="6:8">
      <c r="F599" s="169"/>
      <c r="G599" s="169"/>
      <c r="H599" s="169"/>
    </row>
    <row r="600" spans="6:8">
      <c r="F600" s="169"/>
      <c r="G600" s="169"/>
      <c r="H600" s="169"/>
    </row>
    <row r="601" spans="6:8">
      <c r="F601" s="169"/>
      <c r="G601" s="169"/>
      <c r="H601" s="169"/>
    </row>
    <row r="602" spans="6:8">
      <c r="F602" s="169"/>
      <c r="G602" s="169"/>
      <c r="H602" s="169"/>
    </row>
    <row r="603" spans="6:8">
      <c r="F603" s="169"/>
      <c r="G603" s="169"/>
      <c r="H603" s="169"/>
    </row>
    <row r="604" spans="6:8">
      <c r="F604" s="169"/>
      <c r="G604" s="169"/>
      <c r="H604" s="169"/>
    </row>
    <row r="605" spans="6:8">
      <c r="F605" s="169"/>
      <c r="G605" s="169"/>
      <c r="H605" s="169"/>
    </row>
    <row r="606" spans="6:8">
      <c r="F606" s="169"/>
      <c r="G606" s="169"/>
      <c r="H606" s="169"/>
    </row>
    <row r="607" spans="6:8">
      <c r="F607" s="169"/>
      <c r="G607" s="169"/>
      <c r="H607" s="169"/>
    </row>
    <row r="608" spans="6:8">
      <c r="F608" s="169"/>
      <c r="G608" s="169"/>
      <c r="H608" s="169"/>
    </row>
    <row r="609" spans="6:8">
      <c r="F609" s="169"/>
      <c r="G609" s="169"/>
      <c r="H609" s="169"/>
    </row>
    <row r="610" spans="6:8">
      <c r="F610" s="169"/>
      <c r="G610" s="169"/>
      <c r="H610" s="169"/>
    </row>
    <row r="611" spans="6:8">
      <c r="F611" s="169"/>
      <c r="G611" s="169"/>
      <c r="H611" s="169"/>
    </row>
    <row r="612" spans="6:8">
      <c r="F612" s="169"/>
      <c r="G612" s="169"/>
      <c r="H612" s="169"/>
    </row>
    <row r="613" spans="6:8">
      <c r="F613" s="169"/>
      <c r="G613" s="169"/>
      <c r="H613" s="169"/>
    </row>
    <row r="614" spans="6:8">
      <c r="F614" s="169"/>
      <c r="G614" s="169"/>
      <c r="H614" s="169"/>
    </row>
    <row r="615" spans="6:8">
      <c r="F615" s="169"/>
      <c r="G615" s="169"/>
      <c r="H615" s="169"/>
    </row>
    <row r="616" spans="6:8">
      <c r="F616" s="169"/>
      <c r="G616" s="169"/>
      <c r="H616" s="169"/>
    </row>
    <row r="617" spans="6:8">
      <c r="F617" s="169"/>
      <c r="G617" s="169"/>
      <c r="H617" s="169"/>
    </row>
    <row r="618" spans="6:8">
      <c r="F618" s="169"/>
      <c r="G618" s="169"/>
      <c r="H618" s="169"/>
    </row>
    <row r="619" spans="6:8">
      <c r="F619" s="169"/>
      <c r="G619" s="169"/>
      <c r="H619" s="169"/>
    </row>
    <row r="620" spans="6:8">
      <c r="F620" s="169"/>
      <c r="G620" s="169"/>
      <c r="H620" s="169"/>
    </row>
    <row r="621" spans="6:8">
      <c r="F621" s="169"/>
      <c r="G621" s="169"/>
      <c r="H621" s="169"/>
    </row>
    <row r="622" spans="6:8">
      <c r="F622" s="169"/>
      <c r="G622" s="169"/>
      <c r="H622" s="169"/>
    </row>
    <row r="623" spans="6:8">
      <c r="F623" s="169"/>
      <c r="G623" s="169"/>
      <c r="H623" s="169"/>
    </row>
    <row r="624" spans="6:8">
      <c r="F624" s="169"/>
      <c r="G624" s="169"/>
      <c r="H624" s="169"/>
    </row>
    <row r="625" spans="6:8">
      <c r="F625" s="169"/>
      <c r="G625" s="169"/>
      <c r="H625" s="169"/>
    </row>
    <row r="626" spans="6:8">
      <c r="F626" s="169"/>
      <c r="G626" s="169"/>
      <c r="H626" s="169"/>
    </row>
    <row r="627" spans="6:8">
      <c r="F627" s="169"/>
      <c r="G627" s="169"/>
      <c r="H627" s="169"/>
    </row>
    <row r="628" spans="6:8">
      <c r="F628" s="169"/>
      <c r="G628" s="169"/>
      <c r="H628" s="169"/>
    </row>
    <row r="629" spans="6:8">
      <c r="F629" s="169"/>
      <c r="G629" s="169"/>
      <c r="H629" s="169"/>
    </row>
    <row r="630" spans="6:8">
      <c r="F630" s="169"/>
      <c r="G630" s="169"/>
      <c r="H630" s="169"/>
    </row>
    <row r="631" spans="6:8">
      <c r="F631" s="169"/>
      <c r="G631" s="169"/>
      <c r="H631" s="169"/>
    </row>
    <row r="632" spans="6:8">
      <c r="F632" s="169"/>
      <c r="G632" s="169"/>
      <c r="H632" s="169"/>
    </row>
    <row r="633" spans="6:8">
      <c r="F633" s="169"/>
      <c r="G633" s="169"/>
      <c r="H633" s="169"/>
    </row>
    <row r="634" spans="6:8">
      <c r="F634" s="169"/>
      <c r="G634" s="169"/>
      <c r="H634" s="169"/>
    </row>
    <row r="635" spans="6:8">
      <c r="F635" s="169"/>
      <c r="G635" s="169"/>
      <c r="H635" s="169"/>
    </row>
    <row r="636" spans="6:8">
      <c r="F636" s="169"/>
      <c r="G636" s="169"/>
      <c r="H636" s="169"/>
    </row>
    <row r="637" spans="6:8">
      <c r="F637" s="169"/>
      <c r="G637" s="169"/>
      <c r="H637" s="169"/>
    </row>
    <row r="638" spans="6:8">
      <c r="F638" s="169"/>
      <c r="G638" s="169"/>
      <c r="H638" s="169"/>
    </row>
    <row r="639" spans="6:8">
      <c r="F639" s="169"/>
      <c r="G639" s="169"/>
      <c r="H639" s="169"/>
    </row>
    <row r="640" spans="6:8">
      <c r="F640" s="169"/>
      <c r="G640" s="169"/>
      <c r="H640" s="169"/>
    </row>
    <row r="641" spans="6:8">
      <c r="F641" s="169"/>
      <c r="G641" s="169"/>
      <c r="H641" s="169"/>
    </row>
    <row r="642" spans="6:8">
      <c r="F642" s="169"/>
      <c r="G642" s="169"/>
      <c r="H642" s="169"/>
    </row>
    <row r="643" spans="6:8">
      <c r="F643" s="169"/>
      <c r="G643" s="169"/>
      <c r="H643" s="169"/>
    </row>
    <row r="644" spans="6:8">
      <c r="F644" s="169"/>
      <c r="G644" s="169"/>
      <c r="H644" s="169"/>
    </row>
    <row r="645" spans="6:8">
      <c r="F645" s="169"/>
      <c r="G645" s="169"/>
      <c r="H645" s="169"/>
    </row>
    <row r="646" spans="6:8">
      <c r="F646" s="169"/>
      <c r="G646" s="169"/>
      <c r="H646" s="169"/>
    </row>
    <row r="647" spans="6:8">
      <c r="F647" s="169"/>
      <c r="G647" s="169"/>
      <c r="H647" s="169"/>
    </row>
    <row r="648" spans="6:8">
      <c r="F648" s="169"/>
      <c r="G648" s="169"/>
      <c r="H648" s="169"/>
    </row>
    <row r="649" spans="6:8">
      <c r="F649" s="169"/>
      <c r="G649" s="169"/>
      <c r="H649" s="169"/>
    </row>
    <row r="650" spans="6:8">
      <c r="F650" s="169"/>
      <c r="G650" s="169"/>
      <c r="H650" s="169"/>
    </row>
    <row r="651" spans="6:8">
      <c r="F651" s="169"/>
      <c r="G651" s="169"/>
      <c r="H651" s="169"/>
    </row>
    <row r="652" spans="6:8">
      <c r="F652" s="169"/>
      <c r="G652" s="169"/>
      <c r="H652" s="169"/>
    </row>
    <row r="653" spans="6:8">
      <c r="F653" s="169"/>
      <c r="G653" s="169"/>
      <c r="H653" s="169"/>
    </row>
    <row r="654" spans="6:8">
      <c r="F654" s="169"/>
      <c r="G654" s="169"/>
      <c r="H654" s="169"/>
    </row>
    <row r="655" spans="6:8">
      <c r="F655" s="169"/>
      <c r="G655" s="169"/>
      <c r="H655" s="169"/>
    </row>
    <row r="656" spans="6:8">
      <c r="F656" s="169"/>
      <c r="G656" s="169"/>
      <c r="H656" s="169"/>
    </row>
    <row r="657" spans="6:8">
      <c r="F657" s="169"/>
      <c r="G657" s="169"/>
      <c r="H657" s="169"/>
    </row>
    <row r="658" spans="6:8">
      <c r="F658" s="169"/>
      <c r="G658" s="169"/>
      <c r="H658" s="169"/>
    </row>
    <row r="659" spans="6:8">
      <c r="F659" s="169"/>
      <c r="G659" s="169"/>
      <c r="H659" s="169"/>
    </row>
    <row r="660" spans="6:8">
      <c r="F660" s="169"/>
      <c r="G660" s="169"/>
      <c r="H660" s="169"/>
    </row>
    <row r="661" spans="6:8">
      <c r="F661" s="169"/>
      <c r="G661" s="169"/>
      <c r="H661" s="169"/>
    </row>
    <row r="662" spans="6:8">
      <c r="F662" s="169"/>
      <c r="G662" s="169"/>
      <c r="H662" s="169"/>
    </row>
    <row r="663" spans="6:8">
      <c r="F663" s="169"/>
      <c r="G663" s="169"/>
      <c r="H663" s="169"/>
    </row>
    <row r="664" spans="6:8">
      <c r="F664" s="169"/>
      <c r="G664" s="169"/>
      <c r="H664" s="169"/>
    </row>
    <row r="665" spans="6:8">
      <c r="F665" s="169"/>
      <c r="G665" s="169"/>
      <c r="H665" s="169"/>
    </row>
    <row r="666" spans="6:8">
      <c r="F666" s="169"/>
      <c r="G666" s="169"/>
      <c r="H666" s="169"/>
    </row>
    <row r="667" spans="6:8">
      <c r="F667" s="169"/>
      <c r="G667" s="169"/>
      <c r="H667" s="169"/>
    </row>
    <row r="668" spans="6:8">
      <c r="F668" s="169"/>
      <c r="G668" s="169"/>
      <c r="H668" s="169"/>
    </row>
    <row r="669" spans="6:8">
      <c r="F669" s="169"/>
      <c r="G669" s="169"/>
      <c r="H669" s="169"/>
    </row>
    <row r="670" spans="6:8">
      <c r="F670" s="169"/>
      <c r="G670" s="169"/>
      <c r="H670" s="169"/>
    </row>
    <row r="671" spans="6:8">
      <c r="F671" s="169"/>
      <c r="G671" s="169"/>
      <c r="H671" s="169"/>
    </row>
    <row r="672" spans="6:8">
      <c r="F672" s="169"/>
      <c r="G672" s="169"/>
      <c r="H672" s="169"/>
    </row>
    <row r="673" spans="6:8">
      <c r="F673" s="169"/>
      <c r="G673" s="169"/>
      <c r="H673" s="169"/>
    </row>
    <row r="674" spans="6:8">
      <c r="F674" s="169"/>
      <c r="G674" s="169"/>
      <c r="H674" s="169"/>
    </row>
    <row r="675" spans="6:8">
      <c r="F675" s="169"/>
      <c r="G675" s="169"/>
      <c r="H675" s="169"/>
    </row>
    <row r="676" spans="6:8">
      <c r="F676" s="169"/>
      <c r="G676" s="169"/>
      <c r="H676" s="169"/>
    </row>
    <row r="677" spans="6:8">
      <c r="F677" s="169"/>
      <c r="G677" s="169"/>
      <c r="H677" s="169"/>
    </row>
    <row r="678" spans="6:8">
      <c r="F678" s="169"/>
      <c r="G678" s="169"/>
      <c r="H678" s="169"/>
    </row>
    <row r="679" spans="6:8">
      <c r="F679" s="169"/>
      <c r="G679" s="169"/>
      <c r="H679" s="169"/>
    </row>
    <row r="680" spans="6:8">
      <c r="F680" s="169"/>
      <c r="G680" s="169"/>
      <c r="H680" s="169"/>
    </row>
    <row r="681" spans="6:8">
      <c r="F681" s="169"/>
      <c r="G681" s="169"/>
      <c r="H681" s="169"/>
    </row>
    <row r="682" spans="6:8">
      <c r="F682" s="169"/>
      <c r="G682" s="169"/>
      <c r="H682" s="169"/>
    </row>
    <row r="683" spans="6:8">
      <c r="F683" s="169"/>
      <c r="G683" s="169"/>
      <c r="H683" s="169"/>
    </row>
    <row r="684" spans="6:8">
      <c r="F684" s="169"/>
      <c r="G684" s="169"/>
      <c r="H684" s="169"/>
    </row>
    <row r="685" spans="6:8">
      <c r="F685" s="169"/>
      <c r="G685" s="169"/>
      <c r="H685" s="169"/>
    </row>
    <row r="686" spans="6:8">
      <c r="F686" s="169"/>
      <c r="G686" s="169"/>
      <c r="H686" s="169"/>
    </row>
    <row r="687" spans="6:8">
      <c r="F687" s="169"/>
      <c r="G687" s="169"/>
      <c r="H687" s="169"/>
    </row>
    <row r="688" spans="6:8">
      <c r="F688" s="169"/>
      <c r="G688" s="169"/>
      <c r="H688" s="169"/>
    </row>
    <row r="689" spans="6:8">
      <c r="F689" s="169"/>
      <c r="G689" s="169"/>
      <c r="H689" s="169"/>
    </row>
    <row r="690" spans="6:8">
      <c r="F690" s="169"/>
      <c r="G690" s="169"/>
      <c r="H690" s="169"/>
    </row>
    <row r="691" spans="6:8">
      <c r="F691" s="169"/>
      <c r="G691" s="169"/>
      <c r="H691" s="169"/>
    </row>
    <row r="692" spans="6:8">
      <c r="F692" s="169"/>
      <c r="G692" s="169"/>
      <c r="H692" s="169"/>
    </row>
    <row r="693" spans="6:8">
      <c r="F693" s="169"/>
      <c r="G693" s="169"/>
      <c r="H693" s="169"/>
    </row>
    <row r="694" spans="6:8">
      <c r="F694" s="169"/>
      <c r="G694" s="169"/>
      <c r="H694" s="169"/>
    </row>
    <row r="695" spans="6:8">
      <c r="F695" s="169"/>
      <c r="G695" s="169"/>
      <c r="H695" s="169"/>
    </row>
    <row r="696" spans="6:8">
      <c r="F696" s="169"/>
      <c r="G696" s="169"/>
      <c r="H696" s="169"/>
    </row>
    <row r="697" spans="6:8">
      <c r="F697" s="169"/>
      <c r="G697" s="169"/>
      <c r="H697" s="169"/>
    </row>
    <row r="698" spans="6:8">
      <c r="F698" s="169"/>
      <c r="G698" s="169"/>
      <c r="H698" s="169"/>
    </row>
    <row r="699" spans="6:8">
      <c r="F699" s="169"/>
      <c r="G699" s="169"/>
      <c r="H699" s="169"/>
    </row>
    <row r="700" spans="6:8">
      <c r="F700" s="169"/>
      <c r="G700" s="169"/>
      <c r="H700" s="169"/>
    </row>
    <row r="701" spans="6:8">
      <c r="F701" s="169"/>
      <c r="G701" s="169"/>
      <c r="H701" s="169"/>
    </row>
    <row r="702" spans="6:8">
      <c r="F702" s="169"/>
      <c r="G702" s="169"/>
      <c r="H702" s="169"/>
    </row>
    <row r="703" spans="6:8">
      <c r="F703" s="169"/>
      <c r="G703" s="169"/>
      <c r="H703" s="169"/>
    </row>
    <row r="704" spans="6:8">
      <c r="F704" s="169"/>
      <c r="G704" s="169"/>
      <c r="H704" s="169"/>
    </row>
    <row r="705" spans="6:8">
      <c r="F705" s="169"/>
      <c r="G705" s="169"/>
      <c r="H705" s="169"/>
    </row>
    <row r="706" spans="6:8">
      <c r="F706" s="169"/>
      <c r="G706" s="169"/>
      <c r="H706" s="169"/>
    </row>
    <row r="707" spans="6:8">
      <c r="F707" s="169"/>
      <c r="G707" s="169"/>
      <c r="H707" s="169"/>
    </row>
    <row r="708" spans="6:8">
      <c r="F708" s="169"/>
      <c r="G708" s="169"/>
      <c r="H708" s="169"/>
    </row>
    <row r="709" spans="6:8">
      <c r="F709" s="169"/>
      <c r="G709" s="169"/>
      <c r="H709" s="169"/>
    </row>
    <row r="710" spans="6:8">
      <c r="F710" s="169"/>
      <c r="G710" s="169"/>
      <c r="H710" s="169"/>
    </row>
    <row r="711" spans="6:8">
      <c r="F711" s="169"/>
      <c r="G711" s="169"/>
      <c r="H711" s="169"/>
    </row>
    <row r="712" spans="6:8">
      <c r="F712" s="169"/>
      <c r="G712" s="169"/>
      <c r="H712" s="169"/>
    </row>
    <row r="713" spans="6:8">
      <c r="F713" s="169"/>
      <c r="G713" s="169"/>
      <c r="H713" s="169"/>
    </row>
    <row r="714" spans="6:8">
      <c r="F714" s="169"/>
      <c r="G714" s="169"/>
      <c r="H714" s="169"/>
    </row>
    <row r="715" spans="6:8">
      <c r="F715" s="169"/>
      <c r="G715" s="169"/>
      <c r="H715" s="169"/>
    </row>
    <row r="716" spans="6:8">
      <c r="F716" s="169"/>
      <c r="G716" s="169"/>
      <c r="H716" s="169"/>
    </row>
    <row r="717" spans="6:8">
      <c r="F717" s="169"/>
      <c r="G717" s="169"/>
      <c r="H717" s="169"/>
    </row>
    <row r="718" spans="6:8">
      <c r="F718" s="169"/>
      <c r="G718" s="169"/>
      <c r="H718" s="169"/>
    </row>
    <row r="719" spans="6:8">
      <c r="F719" s="169"/>
      <c r="G719" s="169"/>
      <c r="H719" s="169"/>
    </row>
    <row r="720" spans="6:8">
      <c r="F720" s="169"/>
      <c r="G720" s="169"/>
      <c r="H720" s="169"/>
    </row>
    <row r="721" spans="6:8">
      <c r="F721" s="169"/>
      <c r="G721" s="169"/>
      <c r="H721" s="169"/>
    </row>
    <row r="722" spans="6:8">
      <c r="F722" s="169"/>
      <c r="G722" s="169"/>
      <c r="H722" s="169"/>
    </row>
    <row r="723" spans="6:8">
      <c r="F723" s="169"/>
      <c r="G723" s="169"/>
      <c r="H723" s="169"/>
    </row>
    <row r="724" spans="6:8">
      <c r="F724" s="169"/>
      <c r="G724" s="169"/>
      <c r="H724" s="169"/>
    </row>
    <row r="725" spans="6:8">
      <c r="F725" s="169"/>
      <c r="G725" s="169"/>
      <c r="H725" s="169"/>
    </row>
    <row r="726" spans="6:8">
      <c r="F726" s="169"/>
      <c r="G726" s="169"/>
      <c r="H726" s="169"/>
    </row>
    <row r="727" spans="6:8">
      <c r="F727" s="169"/>
      <c r="G727" s="169"/>
      <c r="H727" s="169"/>
    </row>
  </sheetData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theme="7" tint="0.59999389629810485"/>
  </sheetPr>
  <dimension ref="A1:AQ16418"/>
  <sheetViews>
    <sheetView showGridLines="0" rightToLeft="1" zoomScaleNormal="100" workbookViewId="0">
      <pane ySplit="1" topLeftCell="A2" activePane="bottomLeft" state="frozen"/>
      <selection activeCell="AF1" sqref="AF1"/>
      <selection pane="bottomLeft" activeCell="B10" sqref="B10"/>
    </sheetView>
  </sheetViews>
  <sheetFormatPr defaultColWidth="10.375" defaultRowHeight="18"/>
  <cols>
    <col min="1" max="1" width="11.875" style="82" bestFit="1" customWidth="1"/>
    <col min="2" max="2" width="17.875" style="82" bestFit="1" customWidth="1"/>
    <col min="3" max="3" width="9.375" style="82" customWidth="1"/>
    <col min="4" max="4" width="10.25" style="82" customWidth="1"/>
    <col min="5" max="5" width="9.75" style="82" customWidth="1"/>
    <col min="6" max="6" width="20" style="82" customWidth="1"/>
    <col min="7" max="7" width="14.625" style="82" customWidth="1"/>
    <col min="8" max="8" width="12.25" style="82" customWidth="1"/>
    <col min="9" max="9" width="13.625" style="82" customWidth="1"/>
    <col min="10" max="10" width="10.625" style="82" customWidth="1"/>
    <col min="11" max="11" width="11.25" style="82" customWidth="1"/>
    <col min="12" max="12" width="15.75" style="82" customWidth="1"/>
    <col min="13" max="13" width="15.375" style="82" bestFit="1" customWidth="1"/>
    <col min="14" max="16" width="16.625" style="82" bestFit="1" customWidth="1"/>
    <col min="17" max="17" width="12.75" style="82" customWidth="1"/>
    <col min="18" max="18" width="12.625" style="82" customWidth="1"/>
    <col min="19" max="19" width="16.75" style="82" customWidth="1"/>
    <col min="20" max="20" width="18.75" style="82" customWidth="1"/>
    <col min="21" max="21" width="11.625" style="82" customWidth="1"/>
    <col min="22" max="22" width="17.125" style="82" customWidth="1"/>
    <col min="23" max="23" width="11.875" style="82" customWidth="1"/>
    <col min="24" max="25" width="10.125" style="82" customWidth="1"/>
    <col min="26" max="26" width="11.125" style="82" customWidth="1"/>
    <col min="27" max="27" width="10.375" style="82" customWidth="1"/>
    <col min="28" max="28" width="12.25" style="82" customWidth="1"/>
    <col min="29" max="29" width="8.875" style="82" customWidth="1"/>
    <col min="30" max="30" width="9.625" style="82" customWidth="1"/>
    <col min="31" max="31" width="14.75" style="82" customWidth="1"/>
    <col min="32" max="32" width="14" style="82" customWidth="1"/>
    <col min="33" max="33" width="18" style="82" customWidth="1"/>
    <col min="34" max="34" width="8.75" style="82" customWidth="1"/>
    <col min="35" max="35" width="10.375" style="82" customWidth="1"/>
    <col min="36" max="36" width="10.875" style="82" customWidth="1"/>
    <col min="37" max="37" width="15.875" style="82" customWidth="1"/>
    <col min="38" max="38" width="11.125" style="82" customWidth="1"/>
    <col min="39" max="39" width="8.75" style="82" customWidth="1"/>
    <col min="40" max="40" width="9.625" style="82" customWidth="1"/>
    <col min="41" max="41" width="8.625" style="82" customWidth="1"/>
    <col min="42" max="42" width="12.25" style="82" customWidth="1"/>
    <col min="43" max="43" width="15.75" style="82" customWidth="1"/>
    <col min="44" max="16384" width="10.375" style="82"/>
  </cols>
  <sheetData>
    <row r="1" spans="1:43" s="130" customFormat="1" ht="47.25" customHeight="1">
      <c r="A1" s="131" t="s">
        <v>397</v>
      </c>
      <c r="B1" s="131" t="s">
        <v>398</v>
      </c>
      <c r="C1" s="131" t="s">
        <v>399</v>
      </c>
      <c r="D1" s="131" t="s">
        <v>29</v>
      </c>
      <c r="E1" s="131" t="s">
        <v>39</v>
      </c>
      <c r="F1" s="131" t="s">
        <v>400</v>
      </c>
      <c r="G1" s="131" t="s">
        <v>401</v>
      </c>
      <c r="H1" s="131" t="s">
        <v>9</v>
      </c>
      <c r="I1" s="131" t="s">
        <v>16</v>
      </c>
      <c r="J1" s="131" t="s">
        <v>402</v>
      </c>
      <c r="K1" s="131" t="s">
        <v>403</v>
      </c>
      <c r="L1" s="131" t="s">
        <v>404</v>
      </c>
      <c r="M1" s="131" t="s">
        <v>405</v>
      </c>
      <c r="N1" s="131" t="s">
        <v>406</v>
      </c>
      <c r="O1" s="131" t="s">
        <v>407</v>
      </c>
      <c r="P1" s="131" t="s">
        <v>408</v>
      </c>
      <c r="Q1" s="131" t="s">
        <v>409</v>
      </c>
      <c r="R1" s="131" t="s">
        <v>410</v>
      </c>
      <c r="S1" s="131" t="s">
        <v>411</v>
      </c>
      <c r="T1" s="131" t="s">
        <v>412</v>
      </c>
      <c r="U1" s="131" t="s">
        <v>413</v>
      </c>
      <c r="V1" s="131" t="s">
        <v>414</v>
      </c>
      <c r="W1" s="131" t="s">
        <v>415</v>
      </c>
      <c r="X1" s="131" t="s">
        <v>416</v>
      </c>
      <c r="Y1" s="131" t="s">
        <v>417</v>
      </c>
      <c r="Z1" s="131" t="s">
        <v>418</v>
      </c>
      <c r="AA1" s="131" t="s">
        <v>419</v>
      </c>
      <c r="AB1" s="131" t="s">
        <v>420</v>
      </c>
      <c r="AC1" s="131" t="s">
        <v>421</v>
      </c>
      <c r="AD1" s="131" t="s">
        <v>422</v>
      </c>
      <c r="AE1" s="131" t="s">
        <v>423</v>
      </c>
      <c r="AF1" s="131" t="s">
        <v>424</v>
      </c>
      <c r="AG1" s="131" t="s">
        <v>425</v>
      </c>
      <c r="AH1" s="131" t="s">
        <v>40</v>
      </c>
      <c r="AI1" s="131" t="s">
        <v>426</v>
      </c>
      <c r="AJ1" s="131" t="s">
        <v>427</v>
      </c>
      <c r="AK1" s="131" t="s">
        <v>428</v>
      </c>
      <c r="AL1" s="131" t="s">
        <v>429</v>
      </c>
      <c r="AM1" s="131" t="s">
        <v>430</v>
      </c>
      <c r="AN1" s="131" t="s">
        <v>431</v>
      </c>
      <c r="AO1" s="131" t="s">
        <v>432</v>
      </c>
      <c r="AP1" s="131" t="s">
        <v>433</v>
      </c>
      <c r="AQ1" s="131" t="s">
        <v>434</v>
      </c>
    </row>
    <row r="2" spans="1:43">
      <c r="A2" s="170" t="s">
        <v>435</v>
      </c>
      <c r="B2" s="171">
        <v>42814</v>
      </c>
      <c r="C2" s="172">
        <v>6.8367747515556072</v>
      </c>
      <c r="D2" s="172">
        <v>8.2354423712353224</v>
      </c>
      <c r="E2" s="172">
        <v>4.8812328767123292</v>
      </c>
      <c r="F2" s="172">
        <v>7.2495797821904384</v>
      </c>
      <c r="G2" s="172">
        <v>5.2521184832924392</v>
      </c>
      <c r="H2" s="172">
        <v>8.1121562816765227</v>
      </c>
      <c r="I2" s="172">
        <v>12.091576250431549</v>
      </c>
      <c r="J2" s="172">
        <v>5.8372143531123202</v>
      </c>
      <c r="K2" s="172">
        <v>14.343951887787977</v>
      </c>
      <c r="L2" s="172">
        <v>7.335372465086567</v>
      </c>
      <c r="M2" s="172">
        <v>10.593794603111052</v>
      </c>
      <c r="N2" s="172"/>
      <c r="O2" s="172">
        <v>7.1817336898146769</v>
      </c>
      <c r="P2" s="172">
        <v>20.155959210290604</v>
      </c>
      <c r="Q2" s="172">
        <v>7.7997083176209259</v>
      </c>
      <c r="R2" s="172">
        <v>7.7889611502082463</v>
      </c>
      <c r="S2" s="172">
        <v>8.2179294825955562</v>
      </c>
      <c r="T2" s="172">
        <v>7.1437281510753667</v>
      </c>
      <c r="U2" s="172">
        <v>13.625496882734991</v>
      </c>
      <c r="V2" s="172">
        <v>8.9919786096256686</v>
      </c>
      <c r="W2" s="172">
        <v>6.2421259669672571</v>
      </c>
      <c r="X2" s="172">
        <v>9.6351165742920628</v>
      </c>
      <c r="Y2" s="172"/>
      <c r="Z2" s="172">
        <v>9.0793772635656165</v>
      </c>
      <c r="AA2" s="172">
        <v>7.220696459418086</v>
      </c>
      <c r="AB2" s="172">
        <v>6.3396886430772854</v>
      </c>
      <c r="AC2" s="172">
        <v>9.9373932373321914</v>
      </c>
      <c r="AD2" s="172">
        <v>12.738289043068985</v>
      </c>
      <c r="AE2" s="172">
        <v>64.411111111111111</v>
      </c>
      <c r="AF2" s="172">
        <v>1.8574790586358196</v>
      </c>
      <c r="AG2" s="172">
        <v>14.073482428115016</v>
      </c>
      <c r="AH2" s="172">
        <v>72.12119606253799</v>
      </c>
      <c r="AI2" s="172">
        <v>30.362499113355128</v>
      </c>
      <c r="AJ2" s="172">
        <v>11.912863070539419</v>
      </c>
      <c r="AK2" s="172">
        <v>8.9774236387782196</v>
      </c>
      <c r="AL2" s="172">
        <v>8.4862665310274661</v>
      </c>
      <c r="AM2" s="172">
        <v>43.346820809248555</v>
      </c>
      <c r="AN2" s="172">
        <v>54.420454545454547</v>
      </c>
      <c r="AO2" s="172"/>
      <c r="AP2" s="172">
        <v>4.9310669145128756</v>
      </c>
      <c r="AQ2" s="172">
        <v>16.287197231833911</v>
      </c>
    </row>
    <row r="3" spans="1:43">
      <c r="A3" s="170" t="s">
        <v>670</v>
      </c>
      <c r="B3" s="171">
        <v>42845</v>
      </c>
      <c r="C3" s="172">
        <v>6.9631860959617313</v>
      </c>
      <c r="D3" s="172">
        <v>8.0621748453079398</v>
      </c>
      <c r="E3" s="172">
        <v>4.7216438356164385</v>
      </c>
      <c r="F3" s="172">
        <v>7.0721494058317118</v>
      </c>
      <c r="G3" s="172">
        <v>5.2593655933017986</v>
      </c>
      <c r="H3" s="172">
        <v>7.8865087601734514</v>
      </c>
      <c r="I3" s="172">
        <v>13.758779613992068</v>
      </c>
      <c r="J3" s="172">
        <v>5.842863357485875</v>
      </c>
      <c r="K3" s="172">
        <v>15.482821736410074</v>
      </c>
      <c r="L3" s="172">
        <v>7.752969666710162</v>
      </c>
      <c r="M3" s="172">
        <v>11.036443575245055</v>
      </c>
      <c r="N3" s="172"/>
      <c r="O3" s="172">
        <v>7.1741905621236555</v>
      </c>
      <c r="P3" s="172">
        <v>20.3726710957209</v>
      </c>
      <c r="Q3" s="172">
        <v>9.3939674808342666</v>
      </c>
      <c r="R3" s="172">
        <v>8.4225315623753811</v>
      </c>
      <c r="S3" s="172">
        <v>8.5475474693445772</v>
      </c>
      <c r="T3" s="172">
        <v>7.2729463298801384</v>
      </c>
      <c r="U3" s="172">
        <v>15.834803996532488</v>
      </c>
      <c r="V3" s="172">
        <v>10.168449197860962</v>
      </c>
      <c r="W3" s="172">
        <v>6.391291481897639</v>
      </c>
      <c r="X3" s="172">
        <v>10.832241107147322</v>
      </c>
      <c r="Y3" s="172"/>
      <c r="Z3" s="172">
        <v>9.6196189657253175</v>
      </c>
      <c r="AA3" s="172">
        <v>8.1731858659432124</v>
      </c>
      <c r="AB3" s="172">
        <v>7.005772564334837</v>
      </c>
      <c r="AC3" s="172">
        <v>11.814186919043458</v>
      </c>
      <c r="AD3" s="172">
        <v>15.417111112097006</v>
      </c>
      <c r="AE3" s="172">
        <v>63.694444444444443</v>
      </c>
      <c r="AF3" s="172">
        <v>1.8574790586358196</v>
      </c>
      <c r="AG3" s="172">
        <v>14.073482428115016</v>
      </c>
      <c r="AH3" s="172">
        <v>73.135823187299025</v>
      </c>
      <c r="AI3" s="172">
        <v>38.948619735747585</v>
      </c>
      <c r="AJ3" s="172">
        <v>11.912863070539419</v>
      </c>
      <c r="AK3" s="172">
        <v>9.9296148738379806</v>
      </c>
      <c r="AL3" s="172">
        <v>9.1261444557477116</v>
      </c>
      <c r="AM3" s="172">
        <v>46.427745664739888</v>
      </c>
      <c r="AN3" s="172">
        <v>54.420454545454547</v>
      </c>
      <c r="AO3" s="172"/>
      <c r="AP3" s="172">
        <v>5.0075390298327038</v>
      </c>
      <c r="AQ3" s="172">
        <v>15.629757785467127</v>
      </c>
    </row>
    <row r="4" spans="1:43" s="242" customFormat="1" ht="15.75">
      <c r="A4" s="173" t="s">
        <v>591</v>
      </c>
      <c r="B4" s="171">
        <v>42876</v>
      </c>
      <c r="C4" s="174">
        <v>7.16</v>
      </c>
      <c r="D4" s="174">
        <v>7.97</v>
      </c>
      <c r="E4" s="174">
        <v>4.55</v>
      </c>
      <c r="F4" s="174">
        <v>7.26</v>
      </c>
      <c r="G4" s="174">
        <v>5.32</v>
      </c>
      <c r="H4" s="174">
        <v>7.8</v>
      </c>
      <c r="I4" s="174">
        <v>14.09</v>
      </c>
      <c r="J4" s="174">
        <v>6.17</v>
      </c>
      <c r="K4" s="174">
        <v>14.63</v>
      </c>
      <c r="L4" s="174">
        <v>8.51</v>
      </c>
      <c r="M4" s="174">
        <v>11.15</v>
      </c>
      <c r="N4" s="175"/>
      <c r="O4" s="174">
        <v>7.42</v>
      </c>
      <c r="P4" s="174">
        <v>20.96</v>
      </c>
      <c r="Q4" s="174">
        <v>10.78</v>
      </c>
      <c r="R4" s="174">
        <v>7.97</v>
      </c>
      <c r="S4" s="174">
        <v>9.2899999999999991</v>
      </c>
      <c r="T4" s="174">
        <v>7.36</v>
      </c>
      <c r="U4" s="174">
        <v>15.63</v>
      </c>
      <c r="V4" s="174">
        <v>9.39</v>
      </c>
      <c r="W4" s="174">
        <v>6.92</v>
      </c>
      <c r="X4" s="174">
        <v>10.84</v>
      </c>
      <c r="Y4" s="175"/>
      <c r="Z4" s="174">
        <v>8.6999999999999993</v>
      </c>
      <c r="AA4" s="174">
        <v>8.42</v>
      </c>
      <c r="AB4" s="174">
        <v>7.3</v>
      </c>
      <c r="AC4" s="174">
        <v>11.68</v>
      </c>
      <c r="AD4" s="174">
        <v>11.94</v>
      </c>
      <c r="AE4" s="174">
        <v>64.75</v>
      </c>
      <c r="AF4" s="174">
        <v>1.86</v>
      </c>
      <c r="AG4" s="174">
        <v>14.07</v>
      </c>
      <c r="AH4" s="174">
        <v>75.819999999999993</v>
      </c>
      <c r="AI4" s="174">
        <v>47.47</v>
      </c>
      <c r="AJ4" s="174">
        <v>12.71</v>
      </c>
      <c r="AK4" s="174">
        <v>9.2899999999999991</v>
      </c>
      <c r="AL4" s="174">
        <v>11.81</v>
      </c>
      <c r="AM4" s="174">
        <v>49.95</v>
      </c>
      <c r="AN4" s="174">
        <v>59.34</v>
      </c>
      <c r="AO4" s="174"/>
      <c r="AP4" s="174">
        <v>5.32</v>
      </c>
      <c r="AQ4" s="174">
        <v>14.66</v>
      </c>
    </row>
    <row r="5" spans="1:43">
      <c r="A5" s="170" t="s">
        <v>455</v>
      </c>
      <c r="B5" s="171">
        <v>42907</v>
      </c>
      <c r="C5" s="172">
        <v>6.9791776760286774</v>
      </c>
      <c r="D5" s="172">
        <v>7.8191104690798374</v>
      </c>
      <c r="E5" s="172">
        <v>4.250342465753425</v>
      </c>
      <c r="F5" s="172">
        <v>10.680327086693751</v>
      </c>
      <c r="G5" s="172">
        <v>5.1532637827818553</v>
      </c>
      <c r="H5" s="172">
        <v>7.3206604336409811</v>
      </c>
      <c r="I5" s="172">
        <v>13.113814784667943</v>
      </c>
      <c r="J5" s="172">
        <v>6.0260933331139679</v>
      </c>
      <c r="K5" s="172">
        <v>13.685412250310506</v>
      </c>
      <c r="L5" s="172">
        <v>7.5668218461215737</v>
      </c>
      <c r="M5" s="172">
        <v>10.6318861876467</v>
      </c>
      <c r="N5" s="172"/>
      <c r="O5" s="172">
        <v>7.0719890850116753</v>
      </c>
      <c r="P5" s="172">
        <v>19.606866058849231</v>
      </c>
      <c r="Q5" s="172">
        <v>10.335791955471892</v>
      </c>
      <c r="R5" s="172">
        <v>7.6304235051635994</v>
      </c>
      <c r="S5" s="172">
        <v>8.8828274943991037</v>
      </c>
      <c r="T5" s="172">
        <v>6.9213015125844706</v>
      </c>
      <c r="U5" s="172">
        <v>16.199424745816835</v>
      </c>
      <c r="V5" s="172">
        <v>7.7733990147783247</v>
      </c>
      <c r="W5" s="172">
        <v>6.2660250092134699</v>
      </c>
      <c r="X5" s="172">
        <v>10.221629688866029</v>
      </c>
      <c r="Y5" s="172"/>
      <c r="Z5" s="172">
        <v>7.9963367206122191</v>
      </c>
      <c r="AA5" s="172">
        <v>7.8767665452047551</v>
      </c>
      <c r="AB5" s="172">
        <v>6.7513800992191175</v>
      </c>
      <c r="AC5" s="172">
        <v>13.039229374530713</v>
      </c>
      <c r="AD5" s="172">
        <v>11.090643454287507</v>
      </c>
      <c r="AE5" s="172">
        <v>65.422222222222217</v>
      </c>
      <c r="AF5" s="172">
        <v>1.8574790586358196</v>
      </c>
      <c r="AG5" s="172">
        <v>12.585714285714285</v>
      </c>
      <c r="AH5" s="172">
        <v>75.801479686263107</v>
      </c>
      <c r="AI5" s="172">
        <v>51.024838953049738</v>
      </c>
      <c r="AJ5" s="172">
        <v>11.817427385892117</v>
      </c>
      <c r="AK5" s="172">
        <v>8.9362549800796813</v>
      </c>
      <c r="AL5" s="172">
        <v>7.1584089323098397</v>
      </c>
      <c r="AM5" s="172">
        <v>42.346820809248555</v>
      </c>
      <c r="AN5" s="172">
        <v>60.090909090909093</v>
      </c>
      <c r="AO5" s="172"/>
      <c r="AP5" s="172">
        <v>4.7352330367091948</v>
      </c>
      <c r="AQ5" s="172">
        <v>11.023121387283236</v>
      </c>
    </row>
    <row r="6" spans="1:43">
      <c r="A6" s="170" t="s">
        <v>456</v>
      </c>
      <c r="B6" s="171">
        <v>42938</v>
      </c>
      <c r="C6" s="172">
        <v>6.6957022085304834</v>
      </c>
      <c r="D6" s="172">
        <v>6.7903999885817949</v>
      </c>
      <c r="E6" s="172">
        <v>4.4170825725299245</v>
      </c>
      <c r="F6" s="172">
        <v>10.791775297030529</v>
      </c>
      <c r="G6" s="172">
        <v>4.7870526297130098</v>
      </c>
      <c r="H6" s="172">
        <v>6.545661374255392</v>
      </c>
      <c r="I6" s="172">
        <v>13.001421656357037</v>
      </c>
      <c r="J6" s="172">
        <v>5.8464679774774808</v>
      </c>
      <c r="K6" s="172">
        <v>13.71939523547155</v>
      </c>
      <c r="L6" s="172">
        <v>6.7332960400647641</v>
      </c>
      <c r="M6" s="172">
        <v>11.043675895177108</v>
      </c>
      <c r="N6" s="172"/>
      <c r="O6" s="172">
        <v>6.6127765635238278</v>
      </c>
      <c r="P6" s="172">
        <v>26.450802624978412</v>
      </c>
      <c r="Q6" s="172">
        <v>9.7954663741940671</v>
      </c>
      <c r="R6" s="172">
        <v>7.9959305036303068</v>
      </c>
      <c r="S6" s="172">
        <v>9.3507063261399974</v>
      </c>
      <c r="T6" s="172">
        <v>6.825133154021251</v>
      </c>
      <c r="U6" s="172">
        <v>15.212165699237987</v>
      </c>
      <c r="V6" s="172">
        <v>7.7142857142857144</v>
      </c>
      <c r="W6" s="172">
        <v>5.8103672920197225</v>
      </c>
      <c r="X6" s="172">
        <v>10.23148137622565</v>
      </c>
      <c r="Y6" s="172"/>
      <c r="Z6" s="172">
        <v>7.9397753146345735</v>
      </c>
      <c r="AA6" s="172">
        <v>8.1648474811274117</v>
      </c>
      <c r="AB6" s="172">
        <v>6.9688966307739211</v>
      </c>
      <c r="AC6" s="172">
        <v>13.653241693115438</v>
      </c>
      <c r="AD6" s="172">
        <v>11.093791679146012</v>
      </c>
      <c r="AE6" s="172">
        <v>67.37777777777778</v>
      </c>
      <c r="AF6" s="172">
        <v>1.8574790586358196</v>
      </c>
      <c r="AG6" s="172">
        <v>12.585714285714285</v>
      </c>
      <c r="AH6" s="172">
        <v>71.926691689604141</v>
      </c>
      <c r="AI6" s="172">
        <v>50.134563673998414</v>
      </c>
      <c r="AJ6" s="172">
        <v>10.892116182572614</v>
      </c>
      <c r="AK6" s="172">
        <v>9.2774725274725274</v>
      </c>
      <c r="AL6" s="172">
        <v>7.01884159106769</v>
      </c>
      <c r="AM6" s="172">
        <v>38.635838150289018</v>
      </c>
      <c r="AN6" s="172">
        <v>51.113636363636367</v>
      </c>
      <c r="AO6" s="172"/>
      <c r="AP6" s="172">
        <v>4.2306963342277459</v>
      </c>
      <c r="AQ6" s="172">
        <v>12.066473988439306</v>
      </c>
    </row>
    <row r="7" spans="1:43" s="241" customFormat="1">
      <c r="A7" s="170" t="s">
        <v>719</v>
      </c>
      <c r="B7" s="171">
        <v>42969</v>
      </c>
      <c r="C7" s="172">
        <v>6.53</v>
      </c>
      <c r="D7" s="172">
        <v>7.5191739716722656</v>
      </c>
      <c r="E7" s="172">
        <v>4.3130858186244678</v>
      </c>
      <c r="F7" s="172">
        <v>10.511726745815819</v>
      </c>
      <c r="G7" s="172">
        <v>4.651787913190252</v>
      </c>
      <c r="H7" s="172">
        <v>7.2082586586206805</v>
      </c>
      <c r="I7" s="172">
        <v>13.47668803091611</v>
      </c>
      <c r="J7" s="172">
        <v>5.3577598415182583</v>
      </c>
      <c r="K7" s="172">
        <v>13.719075857045469</v>
      </c>
      <c r="L7" s="172">
        <v>5.6364302352949212</v>
      </c>
      <c r="M7" s="172">
        <v>10.194087220727624</v>
      </c>
      <c r="N7" s="172"/>
      <c r="O7" s="172">
        <v>6.5037654389371609</v>
      </c>
      <c r="P7" s="172">
        <v>30.620014638037517</v>
      </c>
      <c r="Q7" s="172">
        <v>9.4159702483500602</v>
      </c>
      <c r="R7" s="172">
        <v>8.6343622854916653</v>
      </c>
      <c r="S7" s="172">
        <v>8.9357481550014999</v>
      </c>
      <c r="T7" s="172">
        <v>6.5149751436710126</v>
      </c>
      <c r="U7" s="172">
        <v>14.708772462381996</v>
      </c>
      <c r="V7" s="172">
        <v>11.730337078651685</v>
      </c>
      <c r="W7" s="172">
        <v>5.3818028979846568</v>
      </c>
      <c r="X7" s="172">
        <v>8.6371874889460827</v>
      </c>
      <c r="Y7" s="172"/>
      <c r="Z7" s="172">
        <v>7.7467438138618734</v>
      </c>
      <c r="AA7" s="172">
        <v>7.6264571253820179</v>
      </c>
      <c r="AB7" s="172">
        <v>7.0281800376290908</v>
      </c>
      <c r="AC7" s="172">
        <v>13.062412529508981</v>
      </c>
      <c r="AD7" s="172">
        <v>11.316485387299888</v>
      </c>
      <c r="AE7" s="172">
        <v>67.37777777777778</v>
      </c>
      <c r="AF7" s="172">
        <v>1.8574790586358196</v>
      </c>
      <c r="AG7" s="172">
        <v>12.585714285714285</v>
      </c>
      <c r="AH7" s="172">
        <v>70.656867728761227</v>
      </c>
      <c r="AI7" s="172">
        <v>48.050941778061507</v>
      </c>
      <c r="AJ7" s="172">
        <v>12.601659751037344</v>
      </c>
      <c r="AK7" s="172">
        <v>8.5260989010989015</v>
      </c>
      <c r="AL7" s="172">
        <v>6.6038062283737027</v>
      </c>
      <c r="AM7" s="172">
        <v>39.156069364161851</v>
      </c>
      <c r="AN7" s="172">
        <v>13.410071942446043</v>
      </c>
      <c r="AO7" s="172"/>
      <c r="AP7" s="172">
        <v>4.2335511896221663</v>
      </c>
      <c r="AQ7" s="172">
        <v>10.606936416184972</v>
      </c>
    </row>
    <row r="8" spans="1:43" s="88" customFormat="1">
      <c r="A8" s="170" t="s">
        <v>771</v>
      </c>
      <c r="B8" s="171">
        <v>42967</v>
      </c>
      <c r="C8" s="172">
        <v>6.9554149878676279</v>
      </c>
      <c r="D8" s="172">
        <v>7.9566025241910987</v>
      </c>
      <c r="E8" s="172">
        <v>4.696394912014763</v>
      </c>
      <c r="F8" s="172">
        <v>10.399129905636707</v>
      </c>
      <c r="G8" s="172">
        <v>4.8649991896710061</v>
      </c>
      <c r="H8" s="172">
        <v>7.9571830167179094</v>
      </c>
      <c r="I8" s="172">
        <v>13.026980120432961</v>
      </c>
      <c r="J8" s="172">
        <v>6.2409833458248789</v>
      </c>
      <c r="K8" s="172">
        <v>13.397611198789724</v>
      </c>
      <c r="L8" s="172">
        <v>6.3142317015336769</v>
      </c>
      <c r="M8" s="172">
        <v>9.762893184415887</v>
      </c>
      <c r="N8" s="172"/>
      <c r="O8" s="172">
        <v>6.479534722062505</v>
      </c>
      <c r="P8" s="172">
        <v>30.086331938059718</v>
      </c>
      <c r="Q8" s="172">
        <v>9.3869661042143466</v>
      </c>
      <c r="R8" s="172">
        <v>7.8605110748352311</v>
      </c>
      <c r="S8" s="172">
        <v>8.9977331220338073</v>
      </c>
      <c r="T8" s="172">
        <v>6.4424052167955734</v>
      </c>
      <c r="U8" s="172">
        <v>14.217148826567158</v>
      </c>
      <c r="V8" s="172">
        <v>8.7902621722846437</v>
      </c>
      <c r="W8" s="172">
        <v>5.4348618658934642</v>
      </c>
      <c r="X8" s="172">
        <v>8.6486237550339489</v>
      </c>
      <c r="Y8" s="172"/>
      <c r="Z8" s="172">
        <v>8.2811371039384074</v>
      </c>
      <c r="AA8" s="172">
        <v>7.9500474763544293</v>
      </c>
      <c r="AB8" s="172">
        <v>6.7180243794005063</v>
      </c>
      <c r="AC8" s="172">
        <v>14.225571099027674</v>
      </c>
      <c r="AD8" s="172">
        <v>12.064947863746772</v>
      </c>
      <c r="AE8" s="172">
        <v>77</v>
      </c>
      <c r="AF8" s="172">
        <v>1.8574790586358196</v>
      </c>
      <c r="AG8" s="172">
        <v>12.585714285714285</v>
      </c>
      <c r="AH8" s="172">
        <v>68.305988704304909</v>
      </c>
      <c r="AI8" s="172">
        <v>50.767963425093015</v>
      </c>
      <c r="AJ8" s="172">
        <v>12.107883817427386</v>
      </c>
      <c r="AK8" s="172">
        <v>8.3777472527472536</v>
      </c>
      <c r="AL8" s="172">
        <v>6.4172661870503598</v>
      </c>
      <c r="AM8" s="172">
        <v>37.843930635838149</v>
      </c>
      <c r="AN8" s="172">
        <v>12.96043165467626</v>
      </c>
      <c r="AO8" s="172"/>
      <c r="AP8" s="172">
        <v>4.4605738247452509</v>
      </c>
      <c r="AQ8" s="172">
        <v>10.606936416184972</v>
      </c>
    </row>
    <row r="9" spans="1:43" s="88" customFormat="1">
      <c r="A9" s="170" t="s">
        <v>783</v>
      </c>
      <c r="B9" s="171">
        <v>43030</v>
      </c>
      <c r="C9" s="172">
        <v>6.629366400089995</v>
      </c>
      <c r="D9" s="172">
        <v>5.8346550192790492</v>
      </c>
      <c r="E9" s="172">
        <v>5.0182817743767876</v>
      </c>
      <c r="F9" s="172">
        <v>10.313734055608162</v>
      </c>
      <c r="G9" s="172">
        <v>4.8187327988512623</v>
      </c>
      <c r="H9" s="172">
        <v>7.0810341061333641</v>
      </c>
      <c r="I9" s="172">
        <v>13.081646546218593</v>
      </c>
      <c r="J9" s="172">
        <v>6.1682563352916819</v>
      </c>
      <c r="K9" s="172">
        <v>12.927149967782</v>
      </c>
      <c r="L9" s="172">
        <v>6.5211081441011709</v>
      </c>
      <c r="M9" s="172">
        <v>9.7444495874634462</v>
      </c>
      <c r="N9" s="172"/>
      <c r="O9" s="172">
        <v>6.4451454426197872</v>
      </c>
      <c r="P9" s="172">
        <v>30.598701079760858</v>
      </c>
      <c r="Q9" s="172">
        <v>8.9030206462975645</v>
      </c>
      <c r="R9" s="172">
        <v>7.7966161927715341</v>
      </c>
      <c r="S9" s="172">
        <v>8.6725621598883489</v>
      </c>
      <c r="T9" s="172">
        <v>6.1720092741443606</v>
      </c>
      <c r="U9" s="172">
        <v>13.789246123760048</v>
      </c>
      <c r="V9" s="172">
        <v>8.404494382022472</v>
      </c>
      <c r="W9" s="172">
        <v>5.3583666317656364</v>
      </c>
      <c r="X9" s="172">
        <v>7.9537456557377579</v>
      </c>
      <c r="Y9" s="172"/>
      <c r="Z9" s="172">
        <v>8.4271781534460342</v>
      </c>
      <c r="AA9" s="172">
        <v>8.1424911168817857</v>
      </c>
      <c r="AB9" s="172">
        <v>6.0938350011086593</v>
      </c>
      <c r="AC9" s="172">
        <v>13.649201159247852</v>
      </c>
      <c r="AD9" s="172">
        <v>14.416246115929207</v>
      </c>
      <c r="AE9" s="172">
        <v>78.144444444444446</v>
      </c>
      <c r="AF9" s="172">
        <v>1.8574790586358196</v>
      </c>
      <c r="AG9" s="172">
        <v>12.585714285714285</v>
      </c>
      <c r="AH9" s="172">
        <v>69.622838771429159</v>
      </c>
      <c r="AI9" s="172">
        <v>50.644232939340597</v>
      </c>
      <c r="AJ9" s="172">
        <v>11.381742738589212</v>
      </c>
      <c r="AK9" s="172">
        <v>6.9311981020166078</v>
      </c>
      <c r="AL9" s="172">
        <v>5.8638627559490866</v>
      </c>
      <c r="AM9" s="172">
        <v>141.5609756097561</v>
      </c>
      <c r="AN9" s="172">
        <v>12.232876712328768</v>
      </c>
      <c r="AO9" s="172"/>
      <c r="AP9" s="172">
        <v>4.7521306968665984</v>
      </c>
      <c r="AQ9" s="172">
        <v>10.540462427745664</v>
      </c>
    </row>
    <row r="10" spans="1:43" s="88" customFormat="1">
      <c r="A10" s="170" t="s">
        <v>832</v>
      </c>
      <c r="B10" s="171">
        <v>43029</v>
      </c>
      <c r="C10" s="172">
        <v>6.7767705333537673</v>
      </c>
      <c r="D10" s="172">
        <v>6.0917806471625422</v>
      </c>
      <c r="E10" s="172">
        <v>5.1470193672749058</v>
      </c>
      <c r="F10" s="172">
        <v>10.482074747068882</v>
      </c>
      <c r="G10" s="172">
        <v>4.9132967949481712</v>
      </c>
      <c r="H10" s="172">
        <v>6.8409000469485557</v>
      </c>
      <c r="I10" s="172">
        <v>13.035495664024596</v>
      </c>
      <c r="J10" s="172">
        <v>6.1865859881029754</v>
      </c>
      <c r="K10" s="172">
        <v>14.318285524379952</v>
      </c>
      <c r="L10" s="172">
        <v>7.6365971220695279</v>
      </c>
      <c r="M10" s="172">
        <v>9.7368818064725708</v>
      </c>
      <c r="N10" s="172"/>
      <c r="O10" s="172">
        <v>6.2430296538203907</v>
      </c>
      <c r="P10" s="172">
        <v>28.387209345432527</v>
      </c>
      <c r="Q10" s="172">
        <v>8.8368774815307027</v>
      </c>
      <c r="R10" s="172">
        <v>8.1232833127136459</v>
      </c>
      <c r="S10" s="172">
        <v>8.7656593919826964</v>
      </c>
      <c r="T10" s="172">
        <v>6.3427390166912367</v>
      </c>
      <c r="U10" s="172">
        <v>13.819200527702094</v>
      </c>
      <c r="V10" s="172">
        <v>8.382022471910112</v>
      </c>
      <c r="W10" s="172">
        <v>5.376862628977519</v>
      </c>
      <c r="X10" s="172">
        <v>7.9934217026733059</v>
      </c>
      <c r="Y10" s="172"/>
      <c r="Z10" s="172">
        <v>8.5133289986996097</v>
      </c>
      <c r="AA10" s="172">
        <v>7.655604290132592</v>
      </c>
      <c r="AB10" s="172">
        <v>6.1511448355837564</v>
      </c>
      <c r="AC10" s="172">
        <v>13.88493320792932</v>
      </c>
      <c r="AD10" s="172">
        <v>13.917747023480965</v>
      </c>
      <c r="AE10" s="172">
        <v>77.855555555555554</v>
      </c>
      <c r="AF10" s="172">
        <v>1.8574790586358196</v>
      </c>
      <c r="AG10" s="172">
        <v>12.585714285714285</v>
      </c>
      <c r="AH10" s="172">
        <v>66.936708860759495</v>
      </c>
      <c r="AI10" s="172">
        <v>46.226678255830798</v>
      </c>
      <c r="AJ10" s="172">
        <v>12.049792531120332</v>
      </c>
      <c r="AK10" s="172">
        <v>6.524317912218268</v>
      </c>
      <c r="AL10" s="172">
        <v>6.0022136137244049</v>
      </c>
      <c r="AM10" s="172">
        <v>127.48780487804878</v>
      </c>
      <c r="AN10" s="172">
        <v>11.61986301369863</v>
      </c>
      <c r="AO10" s="172"/>
      <c r="AP10" s="172">
        <v>4.9132891186566177</v>
      </c>
      <c r="AQ10" s="172">
        <v>12.875886524822695</v>
      </c>
    </row>
    <row r="11" spans="1:43" s="88" customFormat="1">
      <c r="A11" s="170" t="s">
        <v>889</v>
      </c>
      <c r="B11" s="171">
        <v>43090</v>
      </c>
      <c r="C11" s="172">
        <v>7.0594914892690372</v>
      </c>
      <c r="D11" s="172">
        <v>7.0350577737602027</v>
      </c>
      <c r="E11" s="172">
        <v>5.2730303859128149</v>
      </c>
      <c r="F11" s="172">
        <v>10.857511513400018</v>
      </c>
      <c r="G11" s="172">
        <v>5.6099785535565356</v>
      </c>
      <c r="H11" s="172">
        <v>7.9835062450999894</v>
      </c>
      <c r="I11" s="172">
        <v>14.305274256202248</v>
      </c>
      <c r="J11" s="172">
        <v>6.4680415718698114</v>
      </c>
      <c r="K11" s="172">
        <v>15.230791779000903</v>
      </c>
      <c r="L11" s="172">
        <v>6.2349045858458387</v>
      </c>
      <c r="M11" s="172">
        <v>9.593413510141815</v>
      </c>
      <c r="N11" s="172"/>
      <c r="O11" s="172">
        <v>6.3214955798423764</v>
      </c>
      <c r="P11" s="172">
        <v>28.653989974090809</v>
      </c>
      <c r="Q11" s="172">
        <v>8.5904345149693846</v>
      </c>
      <c r="R11" s="172">
        <v>8.3199136236184472</v>
      </c>
      <c r="S11" s="172">
        <v>9.0065199523763155</v>
      </c>
      <c r="T11" s="172">
        <v>6.2642951149050239</v>
      </c>
      <c r="U11" s="172">
        <v>13.60585243731499</v>
      </c>
      <c r="V11" s="172">
        <v>9.3241106719367597</v>
      </c>
      <c r="W11" s="172">
        <v>7.4533393923328406</v>
      </c>
      <c r="X11" s="172">
        <v>8.0764194264008911</v>
      </c>
      <c r="Y11" s="172"/>
      <c r="Z11" s="172">
        <v>8.6501950585175553</v>
      </c>
      <c r="AA11" s="172">
        <v>8.2719887601819071</v>
      </c>
      <c r="AB11" s="172">
        <v>6.5203710171108007</v>
      </c>
      <c r="AC11" s="172">
        <v>13.372054992360464</v>
      </c>
      <c r="AD11" s="172">
        <v>13.611159041855172</v>
      </c>
      <c r="AE11" s="172">
        <v>76.49444444444444</v>
      </c>
      <c r="AF11" s="172">
        <v>1.8574790586358196</v>
      </c>
      <c r="AG11" s="172">
        <v>13.268072289156626</v>
      </c>
      <c r="AH11" s="172">
        <v>67.341772151898738</v>
      </c>
      <c r="AI11" s="172">
        <v>35.08</v>
      </c>
      <c r="AJ11" s="172">
        <v>12.647302904564315</v>
      </c>
      <c r="AK11" s="172">
        <v>6.0294426919032595</v>
      </c>
      <c r="AL11" s="172">
        <v>7.0691754288876592</v>
      </c>
      <c r="AM11" s="172">
        <v>145.26829268292684</v>
      </c>
      <c r="AN11" s="172">
        <v>11.235099337748345</v>
      </c>
      <c r="AO11" s="172"/>
      <c r="AP11" s="172">
        <v>5.0918796296961002</v>
      </c>
      <c r="AQ11" s="172">
        <v>6.4815054654716882</v>
      </c>
    </row>
    <row r="12" spans="1:43">
      <c r="A12" s="170" t="s">
        <v>927</v>
      </c>
      <c r="B12" s="171">
        <v>43120</v>
      </c>
      <c r="C12" s="172">
        <v>7.1701543738755582</v>
      </c>
      <c r="D12" s="172">
        <v>7.3985630222373322</v>
      </c>
      <c r="E12" s="172">
        <v>5.2910431237708231</v>
      </c>
      <c r="F12" s="172">
        <v>11.354335826527523</v>
      </c>
      <c r="G12" s="172">
        <v>5.4408424121875143</v>
      </c>
      <c r="H12" s="172">
        <v>8.6866379865639392</v>
      </c>
      <c r="I12" s="172">
        <v>13.59781124906087</v>
      </c>
      <c r="J12" s="172">
        <v>6.6042199502919958</v>
      </c>
      <c r="K12" s="172">
        <v>14.035948200536216</v>
      </c>
      <c r="L12" s="172">
        <v>6.5855160081701589</v>
      </c>
      <c r="M12" s="172">
        <v>8.9764696906189361</v>
      </c>
      <c r="N12" s="172"/>
      <c r="O12" s="172">
        <v>6.0831515364994431</v>
      </c>
      <c r="P12" s="172">
        <v>27.278006845957712</v>
      </c>
      <c r="Q12" s="172">
        <v>8.7598526107904942</v>
      </c>
      <c r="R12" s="172">
        <v>8.9954288591128186</v>
      </c>
      <c r="S12" s="172">
        <v>9.0132398330491963</v>
      </c>
      <c r="T12" s="172">
        <v>6.2970673490941165</v>
      </c>
      <c r="U12" s="172">
        <v>13.141819952497016</v>
      </c>
      <c r="V12" s="172">
        <v>7.849802371541502</v>
      </c>
      <c r="W12" s="172">
        <v>7.357688650556379</v>
      </c>
      <c r="X12" s="172">
        <v>8.0373738950693046</v>
      </c>
      <c r="Y12" s="172"/>
      <c r="Z12" s="172">
        <v>8.6538524057217163</v>
      </c>
      <c r="AA12" s="172">
        <v>7.7435384553880606</v>
      </c>
      <c r="AB12" s="172">
        <v>5.7516435453910084</v>
      </c>
      <c r="AC12" s="172">
        <v>13.254046974539797</v>
      </c>
      <c r="AD12" s="172">
        <v>12.069148094849888</v>
      </c>
      <c r="AE12" s="172">
        <v>75.972222222222229</v>
      </c>
      <c r="AF12" s="172">
        <v>1.8574790586358196</v>
      </c>
      <c r="AG12" s="172">
        <v>11.572289156626505</v>
      </c>
      <c r="AH12" s="172">
        <v>65.721518987341767</v>
      </c>
      <c r="AI12" s="172">
        <v>30.268571428571427</v>
      </c>
      <c r="AJ12" s="172">
        <v>8.6035805626598467</v>
      </c>
      <c r="AK12" s="172">
        <v>5.5278654048370139</v>
      </c>
      <c r="AL12" s="172">
        <v>6.6203652462645266</v>
      </c>
      <c r="AM12" s="172">
        <v>174.5</v>
      </c>
      <c r="AN12" s="172">
        <v>11.235099337748345</v>
      </c>
      <c r="AO12" s="172"/>
      <c r="AP12" s="172">
        <v>5.3064561153779497</v>
      </c>
      <c r="AQ12" s="172">
        <v>7.8557478112210539</v>
      </c>
    </row>
    <row r="13" spans="1:43">
      <c r="A13" s="170" t="s">
        <v>1005</v>
      </c>
      <c r="B13" s="171">
        <v>43150</v>
      </c>
      <c r="C13" s="172">
        <v>6.8210180696016787</v>
      </c>
      <c r="D13" s="172">
        <v>6.4114560084213812</v>
      </c>
      <c r="E13" s="172">
        <v>5.3412521653056171</v>
      </c>
      <c r="F13" s="172">
        <v>10.330190328258842</v>
      </c>
      <c r="G13" s="172">
        <v>5.1244299741177439</v>
      </c>
      <c r="H13" s="172">
        <v>6.915947929898878</v>
      </c>
      <c r="I13" s="172">
        <v>13.078648851748762</v>
      </c>
      <c r="J13" s="172">
        <v>6.6758903594868659</v>
      </c>
      <c r="K13" s="172">
        <v>13.334077041993712</v>
      </c>
      <c r="L13" s="172">
        <v>6.5075972064869889</v>
      </c>
      <c r="M13" s="172">
        <v>8.8743304117464543</v>
      </c>
      <c r="N13" s="172"/>
      <c r="O13" s="172">
        <v>6.10896430092592</v>
      </c>
      <c r="P13" s="172">
        <v>26.260851584414944</v>
      </c>
      <c r="Q13" s="172">
        <v>9.0529323045195866</v>
      </c>
      <c r="R13" s="172">
        <v>9.0166820127421712</v>
      </c>
      <c r="S13" s="172">
        <v>8.539130233096758</v>
      </c>
      <c r="T13" s="172">
        <v>5.8857212979083684</v>
      </c>
      <c r="U13" s="172">
        <v>13.319421878207184</v>
      </c>
      <c r="V13" s="172">
        <v>7.5296442687747032</v>
      </c>
      <c r="W13" s="172">
        <v>7.1869244541148047</v>
      </c>
      <c r="X13" s="172">
        <v>8.3448891787313926</v>
      </c>
      <c r="Y13" s="172"/>
      <c r="Z13" s="172">
        <v>8.2270726196041757</v>
      </c>
      <c r="AA13" s="172">
        <v>7.4203881088872787</v>
      </c>
      <c r="AB13" s="172">
        <v>6.529546178396239</v>
      </c>
      <c r="AC13" s="172">
        <v>11.322813575231187</v>
      </c>
      <c r="AD13" s="172">
        <v>10.516699612693781</v>
      </c>
      <c r="AE13" s="172">
        <v>73.572222222222223</v>
      </c>
      <c r="AF13" s="172">
        <v>1.8574790586358196</v>
      </c>
      <c r="AG13" s="172">
        <v>10.5</v>
      </c>
      <c r="AH13" s="172">
        <v>65.481012658227854</v>
      </c>
      <c r="AI13" s="172">
        <v>14.573809523809524</v>
      </c>
      <c r="AJ13" s="172">
        <v>8.749360613810742</v>
      </c>
      <c r="AK13" s="172">
        <v>6.5141955835962149</v>
      </c>
      <c r="AL13" s="172">
        <v>6.4997232982844491</v>
      </c>
      <c r="AM13" s="172">
        <v>244.75</v>
      </c>
      <c r="AN13" s="172">
        <v>11.235099337748345</v>
      </c>
      <c r="AO13" s="172"/>
      <c r="AP13" s="172">
        <v>5.1536726315800268</v>
      </c>
      <c r="AQ13" s="172">
        <v>7.1310159042635863</v>
      </c>
    </row>
    <row r="14" spans="1:43">
      <c r="F14" s="81"/>
    </row>
    <row r="15" spans="1:43" ht="18.75">
      <c r="F15" s="261" t="s">
        <v>671</v>
      </c>
      <c r="G15" s="160" t="s">
        <v>1005</v>
      </c>
      <c r="H15" s="160" t="s">
        <v>927</v>
      </c>
      <c r="I15" s="160" t="s">
        <v>435</v>
      </c>
    </row>
    <row r="16" spans="1:43" ht="18.75">
      <c r="F16" s="267" t="s">
        <v>399</v>
      </c>
      <c r="G16" s="352">
        <v>6.8210180696016787</v>
      </c>
      <c r="H16" s="352">
        <v>7.1701543738755582</v>
      </c>
      <c r="I16" s="352">
        <v>6.8367747515556072</v>
      </c>
    </row>
    <row r="17" spans="6:9">
      <c r="F17" s="108" t="s">
        <v>430</v>
      </c>
      <c r="G17" s="176">
        <v>244.75</v>
      </c>
      <c r="H17" s="176">
        <v>174.5</v>
      </c>
      <c r="I17" s="176">
        <v>43.346820809248555</v>
      </c>
    </row>
    <row r="18" spans="6:9" ht="34.5">
      <c r="F18" s="108" t="s">
        <v>423</v>
      </c>
      <c r="G18" s="176">
        <v>73.572222222222223</v>
      </c>
      <c r="H18" s="176">
        <v>75.972222222222229</v>
      </c>
      <c r="I18" s="176">
        <v>64.411111111111111</v>
      </c>
    </row>
    <row r="19" spans="6:9">
      <c r="F19" s="108" t="s">
        <v>40</v>
      </c>
      <c r="G19" s="176">
        <v>65.481012658227854</v>
      </c>
      <c r="H19" s="176">
        <v>65.721518987341767</v>
      </c>
      <c r="I19" s="176">
        <v>72.12119606253799</v>
      </c>
    </row>
    <row r="20" spans="6:9">
      <c r="F20" s="108" t="s">
        <v>408</v>
      </c>
      <c r="G20" s="176">
        <v>26.260851584414944</v>
      </c>
      <c r="H20" s="176">
        <v>27.278006845957712</v>
      </c>
      <c r="I20" s="176">
        <v>20.155959210290604</v>
      </c>
    </row>
    <row r="21" spans="6:9">
      <c r="F21" s="108" t="s">
        <v>426</v>
      </c>
      <c r="G21" s="176">
        <v>14.573809523809524</v>
      </c>
      <c r="H21" s="176">
        <v>30.268571428571427</v>
      </c>
      <c r="I21" s="176">
        <v>30.362499113355128</v>
      </c>
    </row>
    <row r="22" spans="6:9">
      <c r="F22" s="108" t="s">
        <v>403</v>
      </c>
      <c r="G22" s="176">
        <v>13.334077041993712</v>
      </c>
      <c r="H22" s="176">
        <v>14.035948200536216</v>
      </c>
      <c r="I22" s="176">
        <v>14.343951887787977</v>
      </c>
    </row>
    <row r="23" spans="6:9">
      <c r="F23" s="108" t="s">
        <v>413</v>
      </c>
      <c r="G23" s="176">
        <v>13.319421878207184</v>
      </c>
      <c r="H23" s="176">
        <v>13.141819952497016</v>
      </c>
      <c r="I23" s="176">
        <v>13.625496882734991</v>
      </c>
    </row>
    <row r="24" spans="6:9" ht="19.5">
      <c r="F24" s="267" t="s">
        <v>772</v>
      </c>
      <c r="G24" s="156" t="s">
        <v>1005</v>
      </c>
      <c r="H24" s="156" t="s">
        <v>927</v>
      </c>
      <c r="I24" s="156" t="s">
        <v>435</v>
      </c>
    </row>
    <row r="25" spans="6:9">
      <c r="F25" s="108" t="s">
        <v>29</v>
      </c>
      <c r="G25" s="176">
        <v>6.4114560084213812</v>
      </c>
      <c r="H25" s="176">
        <v>7.3985630222373322</v>
      </c>
      <c r="I25" s="176">
        <v>8.2354423712353224</v>
      </c>
    </row>
    <row r="26" spans="6:9">
      <c r="F26" s="108" t="s">
        <v>407</v>
      </c>
      <c r="G26" s="176">
        <v>6.10896430092592</v>
      </c>
      <c r="H26" s="176">
        <v>6.0831515364994431</v>
      </c>
      <c r="I26" s="176">
        <v>7.1817336898146769</v>
      </c>
    </row>
    <row r="27" spans="6:9" ht="34.5">
      <c r="F27" s="108" t="s">
        <v>412</v>
      </c>
      <c r="G27" s="176">
        <v>5.8857212979083684</v>
      </c>
      <c r="H27" s="176">
        <v>6.2970673490941165</v>
      </c>
      <c r="I27" s="176">
        <v>7.1437281510753667</v>
      </c>
    </row>
    <row r="28" spans="6:9">
      <c r="F28" s="108" t="s">
        <v>39</v>
      </c>
      <c r="G28" s="176">
        <v>5.3412521653056171</v>
      </c>
      <c r="H28" s="176">
        <v>5.2910431237708231</v>
      </c>
      <c r="I28" s="176">
        <v>4.8812328767123292</v>
      </c>
    </row>
    <row r="29" spans="6:9">
      <c r="F29" s="108" t="s">
        <v>433</v>
      </c>
      <c r="G29" s="176">
        <v>5.1536726315800268</v>
      </c>
      <c r="H29" s="176">
        <v>5.3064561153779497</v>
      </c>
      <c r="I29" s="176">
        <v>4.9310669145128756</v>
      </c>
    </row>
    <row r="30" spans="6:9">
      <c r="F30" s="108" t="s">
        <v>401</v>
      </c>
      <c r="G30" s="176">
        <v>5.1244299741177439</v>
      </c>
      <c r="H30" s="176">
        <v>5.4408424121875143</v>
      </c>
      <c r="I30" s="176">
        <v>5.2521184832924392</v>
      </c>
    </row>
    <row r="31" spans="6:9">
      <c r="F31" s="108" t="s">
        <v>424</v>
      </c>
      <c r="G31" s="176">
        <v>1.8574790586358196</v>
      </c>
      <c r="H31" s="176">
        <v>1.8574790586358196</v>
      </c>
      <c r="I31" s="176">
        <v>1.8574790586358196</v>
      </c>
    </row>
    <row r="32" spans="6:9">
      <c r="F32" s="81"/>
    </row>
    <row r="33" spans="6:6">
      <c r="F33" s="81"/>
    </row>
    <row r="34" spans="6:6">
      <c r="F34" s="81"/>
    </row>
    <row r="35" spans="6:6">
      <c r="F35" s="81"/>
    </row>
    <row r="36" spans="6:6">
      <c r="F36" s="81"/>
    </row>
    <row r="37" spans="6:6">
      <c r="F37" s="81"/>
    </row>
    <row r="38" spans="6:6">
      <c r="F38" s="81"/>
    </row>
    <row r="39" spans="6:6">
      <c r="F39" s="81"/>
    </row>
    <row r="40" spans="6:6">
      <c r="F40" s="81"/>
    </row>
    <row r="41" spans="6:6">
      <c r="F41" s="81"/>
    </row>
    <row r="42" spans="6:6">
      <c r="F42" s="81"/>
    </row>
    <row r="43" spans="6:6">
      <c r="F43" s="81"/>
    </row>
    <row r="44" spans="6:6">
      <c r="F44" s="81"/>
    </row>
    <row r="45" spans="6:6">
      <c r="F45" s="81"/>
    </row>
    <row r="46" spans="6:6">
      <c r="F46" s="81"/>
    </row>
    <row r="47" spans="6:6">
      <c r="F47" s="81"/>
    </row>
    <row r="48" spans="6:6">
      <c r="F48" s="81"/>
    </row>
    <row r="49" spans="6:12">
      <c r="F49" s="81"/>
    </row>
    <row r="50" spans="6:12">
      <c r="F50" s="81"/>
    </row>
    <row r="51" spans="6:12">
      <c r="F51" s="81"/>
    </row>
    <row r="52" spans="6:12">
      <c r="F52" s="81"/>
    </row>
    <row r="53" spans="6:12">
      <c r="F53" s="81"/>
    </row>
    <row r="54" spans="6:12">
      <c r="F54" s="81"/>
    </row>
    <row r="55" spans="6:12">
      <c r="F55" s="81"/>
    </row>
    <row r="56" spans="6:12">
      <c r="F56" s="81"/>
    </row>
    <row r="57" spans="6:12">
      <c r="F57" s="81"/>
    </row>
    <row r="58" spans="6:12">
      <c r="F58" s="81"/>
    </row>
    <row r="59" spans="6:12">
      <c r="F59" s="81"/>
      <c r="J59" s="130"/>
      <c r="L59" s="88"/>
    </row>
    <row r="60" spans="6:12">
      <c r="F60" s="81"/>
      <c r="J60" s="130"/>
      <c r="L60" s="88"/>
    </row>
    <row r="61" spans="6:12">
      <c r="F61" s="81"/>
      <c r="J61" s="130"/>
      <c r="L61" s="88"/>
    </row>
    <row r="62" spans="6:12">
      <c r="F62" s="81"/>
      <c r="J62" s="130"/>
      <c r="L62" s="88"/>
    </row>
    <row r="63" spans="6:12">
      <c r="F63" s="81"/>
      <c r="J63" s="130"/>
      <c r="L63" s="88"/>
    </row>
    <row r="64" spans="6:12">
      <c r="F64" s="81"/>
      <c r="J64" s="130"/>
      <c r="L64" s="88"/>
    </row>
    <row r="65" spans="6:16">
      <c r="F65" s="81"/>
      <c r="J65" s="130"/>
      <c r="L65" s="88"/>
    </row>
    <row r="66" spans="6:16">
      <c r="F66" s="81"/>
      <c r="J66" s="130"/>
      <c r="L66" s="88"/>
    </row>
    <row r="67" spans="6:16">
      <c r="F67" s="81"/>
      <c r="J67" s="130"/>
      <c r="L67" s="88"/>
    </row>
    <row r="68" spans="6:16">
      <c r="F68" s="81"/>
      <c r="J68" s="130"/>
      <c r="L68" s="88"/>
    </row>
    <row r="69" spans="6:16">
      <c r="F69" s="81"/>
      <c r="J69" s="130"/>
      <c r="L69" s="88"/>
    </row>
    <row r="70" spans="6:16">
      <c r="F70" s="81"/>
      <c r="J70" s="130"/>
      <c r="L70" s="88"/>
    </row>
    <row r="71" spans="6:16">
      <c r="F71" s="81"/>
      <c r="J71" s="130"/>
      <c r="L71" s="88"/>
    </row>
    <row r="72" spans="6:16">
      <c r="F72" s="81"/>
      <c r="J72" s="130"/>
      <c r="L72" s="88"/>
    </row>
    <row r="73" spans="6:16">
      <c r="F73" s="81"/>
      <c r="J73" s="130"/>
      <c r="L73" s="88"/>
    </row>
    <row r="74" spans="6:16">
      <c r="F74" s="81"/>
      <c r="J74" s="130"/>
      <c r="L74" s="88"/>
    </row>
    <row r="75" spans="6:16">
      <c r="F75" s="81"/>
      <c r="J75" s="130"/>
      <c r="L75" s="88"/>
    </row>
    <row r="76" spans="6:16">
      <c r="F76" s="81"/>
      <c r="J76" s="130"/>
      <c r="L76" s="88"/>
    </row>
    <row r="77" spans="6:16">
      <c r="F77" s="81"/>
      <c r="J77" s="130"/>
      <c r="L77" s="88"/>
    </row>
    <row r="78" spans="6:16">
      <c r="F78" s="81"/>
      <c r="G78" s="130"/>
      <c r="I78" s="88"/>
      <c r="N78" s="130"/>
      <c r="P78" s="88"/>
    </row>
    <row r="79" spans="6:16">
      <c r="F79" s="81"/>
      <c r="G79" s="130"/>
      <c r="I79" s="88"/>
      <c r="N79" s="130"/>
      <c r="P79" s="88"/>
    </row>
    <row r="80" spans="6:16">
      <c r="F80" s="81"/>
      <c r="G80" s="130"/>
      <c r="I80" s="88"/>
      <c r="N80" s="130"/>
      <c r="P80" s="88"/>
    </row>
    <row r="81" spans="6:16">
      <c r="F81" s="81"/>
      <c r="G81" s="130"/>
      <c r="I81" s="88"/>
      <c r="N81" s="130"/>
      <c r="P81" s="88"/>
    </row>
    <row r="82" spans="6:16">
      <c r="F82" s="81"/>
      <c r="G82" s="130"/>
      <c r="I82" s="88"/>
      <c r="N82" s="130"/>
      <c r="P82" s="88"/>
    </row>
    <row r="83" spans="6:16">
      <c r="F83" s="81"/>
      <c r="G83" s="130"/>
      <c r="I83" s="88"/>
      <c r="N83" s="130"/>
      <c r="P83" s="88"/>
    </row>
    <row r="84" spans="6:16">
      <c r="F84" s="81"/>
      <c r="G84" s="130"/>
      <c r="I84" s="88"/>
      <c r="N84" s="130"/>
      <c r="P84" s="88"/>
    </row>
    <row r="85" spans="6:16">
      <c r="F85" s="81"/>
      <c r="G85" s="130"/>
      <c r="I85" s="88"/>
      <c r="N85" s="130"/>
      <c r="P85" s="88"/>
    </row>
    <row r="86" spans="6:16">
      <c r="F86" s="81"/>
      <c r="G86" s="130"/>
      <c r="I86" s="88"/>
      <c r="N86" s="130"/>
      <c r="P86" s="88"/>
    </row>
    <row r="87" spans="6:16">
      <c r="F87" s="81"/>
      <c r="G87" s="130"/>
      <c r="I87" s="88"/>
      <c r="N87" s="130"/>
      <c r="P87" s="88"/>
    </row>
    <row r="88" spans="6:16">
      <c r="F88" s="81"/>
      <c r="G88" s="130"/>
      <c r="I88" s="88"/>
      <c r="N88" s="130"/>
      <c r="P88" s="88"/>
    </row>
    <row r="89" spans="6:16">
      <c r="F89" s="81"/>
      <c r="G89" s="130"/>
      <c r="I89" s="88"/>
      <c r="N89" s="130"/>
      <c r="P89" s="88"/>
    </row>
    <row r="90" spans="6:16">
      <c r="F90" s="81"/>
      <c r="G90" s="130"/>
      <c r="I90" s="88"/>
      <c r="N90" s="130"/>
      <c r="P90" s="88"/>
    </row>
    <row r="91" spans="6:16">
      <c r="F91" s="81"/>
      <c r="G91" s="130"/>
      <c r="I91" s="88"/>
      <c r="N91" s="130"/>
      <c r="P91" s="88"/>
    </row>
    <row r="92" spans="6:16">
      <c r="F92" s="81"/>
      <c r="G92" s="130"/>
      <c r="I92" s="88"/>
      <c r="N92" s="130"/>
      <c r="P92" s="88"/>
    </row>
    <row r="93" spans="6:16">
      <c r="F93" s="81"/>
      <c r="G93" s="130"/>
      <c r="I93" s="88"/>
      <c r="N93" s="130"/>
      <c r="P93" s="88"/>
    </row>
    <row r="94" spans="6:16">
      <c r="F94" s="81"/>
      <c r="G94" s="130"/>
      <c r="I94" s="88"/>
      <c r="N94" s="130"/>
      <c r="P94" s="88"/>
    </row>
    <row r="95" spans="6:16">
      <c r="F95" s="81"/>
      <c r="G95" s="130"/>
      <c r="I95" s="88"/>
      <c r="N95" s="130"/>
      <c r="P95" s="88"/>
    </row>
    <row r="96" spans="6:16">
      <c r="F96" s="81"/>
      <c r="G96" s="130"/>
      <c r="I96" s="88"/>
      <c r="N96" s="130"/>
      <c r="P96" s="88"/>
    </row>
    <row r="97" spans="6:16">
      <c r="F97" s="81"/>
      <c r="G97" s="130"/>
      <c r="I97" s="88"/>
      <c r="N97" s="130"/>
      <c r="P97" s="88"/>
    </row>
    <row r="98" spans="6:16">
      <c r="F98" s="81"/>
      <c r="G98" s="130"/>
      <c r="I98" s="88"/>
      <c r="N98" s="130"/>
      <c r="P98" s="88"/>
    </row>
    <row r="99" spans="6:16">
      <c r="F99" s="81"/>
      <c r="G99" s="130"/>
      <c r="I99" s="88"/>
      <c r="N99" s="130"/>
      <c r="P99" s="88"/>
    </row>
    <row r="100" spans="6:16">
      <c r="F100" s="81"/>
      <c r="G100" s="130"/>
      <c r="I100" s="88"/>
      <c r="N100" s="130"/>
      <c r="P100" s="88"/>
    </row>
    <row r="101" spans="6:16">
      <c r="F101" s="81"/>
      <c r="G101" s="130"/>
      <c r="I101" s="88"/>
      <c r="N101" s="130"/>
      <c r="P101" s="88"/>
    </row>
    <row r="102" spans="6:16">
      <c r="F102" s="81"/>
      <c r="G102" s="130"/>
      <c r="I102" s="88"/>
      <c r="N102" s="130"/>
      <c r="P102" s="88"/>
    </row>
    <row r="103" spans="6:16">
      <c r="F103" s="81"/>
      <c r="G103" s="130"/>
      <c r="I103" s="88"/>
      <c r="N103" s="130"/>
      <c r="P103" s="88"/>
    </row>
    <row r="104" spans="6:16">
      <c r="F104" s="81"/>
      <c r="G104" s="130"/>
      <c r="I104" s="88"/>
      <c r="N104" s="130"/>
      <c r="P104" s="88"/>
    </row>
    <row r="105" spans="6:16">
      <c r="F105" s="81"/>
      <c r="G105" s="130"/>
      <c r="I105" s="88"/>
      <c r="N105" s="130"/>
      <c r="P105" s="88"/>
    </row>
    <row r="106" spans="6:16">
      <c r="F106" s="81"/>
      <c r="G106" s="130"/>
      <c r="I106" s="88"/>
      <c r="N106" s="130"/>
      <c r="P106" s="88"/>
    </row>
    <row r="107" spans="6:16">
      <c r="F107" s="81"/>
      <c r="G107" s="130"/>
      <c r="I107" s="88"/>
      <c r="N107" s="130"/>
      <c r="P107" s="88"/>
    </row>
    <row r="108" spans="6:16">
      <c r="F108" s="81"/>
      <c r="G108" s="130"/>
      <c r="I108" s="88"/>
      <c r="N108" s="130"/>
      <c r="P108" s="88"/>
    </row>
    <row r="109" spans="6:16">
      <c r="F109" s="81"/>
      <c r="G109" s="130"/>
      <c r="I109" s="88"/>
      <c r="N109" s="130"/>
      <c r="P109" s="88"/>
    </row>
    <row r="110" spans="6:16">
      <c r="F110" s="81"/>
      <c r="G110" s="130"/>
      <c r="I110" s="88"/>
      <c r="N110" s="130"/>
      <c r="P110" s="88"/>
    </row>
    <row r="111" spans="6:16">
      <c r="F111" s="81"/>
      <c r="G111" s="130"/>
      <c r="I111" s="88"/>
      <c r="N111" s="130"/>
      <c r="P111" s="88"/>
    </row>
    <row r="112" spans="6:16">
      <c r="F112" s="81"/>
      <c r="G112" s="130"/>
      <c r="I112" s="88"/>
      <c r="N112" s="130"/>
      <c r="P112" s="88"/>
    </row>
    <row r="113" spans="6:16">
      <c r="F113" s="81"/>
      <c r="G113" s="130"/>
      <c r="I113" s="88"/>
      <c r="N113" s="130"/>
      <c r="P113" s="88"/>
    </row>
    <row r="114" spans="6:16">
      <c r="F114" s="81"/>
      <c r="G114" s="130"/>
      <c r="I114" s="88"/>
      <c r="N114" s="130"/>
      <c r="P114" s="88"/>
    </row>
    <row r="115" spans="6:16">
      <c r="F115" s="81"/>
      <c r="G115" s="130"/>
      <c r="I115" s="88"/>
      <c r="N115" s="130"/>
      <c r="P115" s="88"/>
    </row>
    <row r="116" spans="6:16">
      <c r="F116" s="81"/>
      <c r="G116" s="130"/>
      <c r="I116" s="88"/>
      <c r="N116" s="130"/>
      <c r="P116" s="88"/>
    </row>
    <row r="117" spans="6:16">
      <c r="F117" s="81"/>
      <c r="G117" s="130"/>
      <c r="I117" s="88"/>
      <c r="N117" s="130"/>
      <c r="P117" s="88"/>
    </row>
    <row r="118" spans="6:16">
      <c r="F118" s="81"/>
      <c r="G118" s="130"/>
      <c r="I118" s="88"/>
      <c r="N118" s="130"/>
      <c r="P118" s="88"/>
    </row>
    <row r="119" spans="6:16">
      <c r="F119" s="81"/>
      <c r="G119" s="130"/>
      <c r="I119" s="88"/>
      <c r="N119" s="130"/>
      <c r="P119" s="88"/>
    </row>
    <row r="120" spans="6:16">
      <c r="F120" s="81"/>
      <c r="G120" s="130"/>
      <c r="I120" s="88"/>
      <c r="N120" s="130"/>
      <c r="P120" s="88"/>
    </row>
    <row r="121" spans="6:16">
      <c r="F121" s="81"/>
      <c r="G121" s="130"/>
      <c r="I121" s="88"/>
      <c r="N121" s="130"/>
      <c r="P121" s="88"/>
    </row>
    <row r="122" spans="6:16">
      <c r="F122" s="81"/>
      <c r="G122" s="130"/>
      <c r="I122" s="88"/>
      <c r="N122" s="130"/>
      <c r="P122" s="88"/>
    </row>
    <row r="123" spans="6:16">
      <c r="F123" s="81"/>
      <c r="G123" s="130"/>
      <c r="I123" s="88"/>
      <c r="N123" s="130"/>
      <c r="P123" s="88"/>
    </row>
    <row r="124" spans="6:16">
      <c r="F124" s="81"/>
      <c r="G124" s="130"/>
      <c r="I124" s="88"/>
      <c r="N124" s="130"/>
      <c r="P124" s="88"/>
    </row>
    <row r="125" spans="6:16">
      <c r="F125" s="81"/>
      <c r="G125" s="130"/>
      <c r="I125" s="88"/>
      <c r="N125" s="130"/>
      <c r="P125" s="88"/>
    </row>
    <row r="126" spans="6:16">
      <c r="F126" s="81"/>
      <c r="G126" s="130"/>
      <c r="I126" s="88"/>
      <c r="N126" s="130"/>
      <c r="P126" s="88"/>
    </row>
    <row r="127" spans="6:16">
      <c r="F127" s="81"/>
      <c r="G127" s="130"/>
      <c r="I127" s="88"/>
      <c r="N127" s="130"/>
      <c r="P127" s="88"/>
    </row>
    <row r="128" spans="6:16">
      <c r="F128" s="81"/>
      <c r="G128" s="130"/>
      <c r="I128" s="88"/>
      <c r="N128" s="130"/>
      <c r="P128" s="88"/>
    </row>
    <row r="129" spans="6:16">
      <c r="F129" s="81"/>
      <c r="G129" s="130"/>
      <c r="I129" s="88"/>
      <c r="N129" s="130"/>
      <c r="P129" s="88"/>
    </row>
    <row r="130" spans="6:16">
      <c r="F130" s="81"/>
      <c r="G130" s="130"/>
      <c r="I130" s="88"/>
      <c r="N130" s="130"/>
      <c r="P130" s="88"/>
    </row>
    <row r="131" spans="6:16">
      <c r="F131" s="81"/>
      <c r="G131" s="130"/>
      <c r="I131" s="88"/>
      <c r="N131" s="130"/>
      <c r="P131" s="88"/>
    </row>
    <row r="132" spans="6:16">
      <c r="F132" s="81"/>
      <c r="G132" s="130"/>
      <c r="I132" s="88"/>
      <c r="N132" s="130"/>
      <c r="P132" s="88"/>
    </row>
    <row r="133" spans="6:16">
      <c r="F133" s="81"/>
      <c r="G133" s="130"/>
      <c r="I133" s="88"/>
      <c r="N133" s="130"/>
      <c r="P133" s="88"/>
    </row>
    <row r="134" spans="6:16">
      <c r="F134" s="81"/>
      <c r="G134" s="130"/>
      <c r="I134" s="88"/>
      <c r="N134" s="130"/>
      <c r="P134" s="88"/>
    </row>
    <row r="135" spans="6:16">
      <c r="F135" s="81"/>
      <c r="G135" s="130"/>
      <c r="I135" s="88"/>
      <c r="N135" s="130"/>
      <c r="P135" s="88"/>
    </row>
    <row r="136" spans="6:16">
      <c r="F136" s="81"/>
      <c r="G136" s="130"/>
      <c r="I136" s="88"/>
      <c r="N136" s="130"/>
      <c r="P136" s="88"/>
    </row>
    <row r="137" spans="6:16">
      <c r="F137" s="81"/>
      <c r="G137" s="130"/>
      <c r="I137" s="88"/>
      <c r="N137" s="130"/>
      <c r="P137" s="88"/>
    </row>
    <row r="138" spans="6:16">
      <c r="F138" s="81"/>
      <c r="G138" s="130"/>
      <c r="I138" s="88"/>
      <c r="N138" s="130"/>
      <c r="P138" s="88"/>
    </row>
    <row r="139" spans="6:16">
      <c r="F139" s="81"/>
      <c r="G139" s="130"/>
      <c r="I139" s="88"/>
      <c r="N139" s="130"/>
      <c r="P139" s="88"/>
    </row>
    <row r="140" spans="6:16">
      <c r="F140" s="81"/>
      <c r="G140" s="130"/>
      <c r="I140" s="88"/>
      <c r="N140" s="130"/>
      <c r="P140" s="88"/>
    </row>
    <row r="141" spans="6:16">
      <c r="F141" s="81"/>
      <c r="G141" s="130"/>
      <c r="I141" s="88"/>
      <c r="N141" s="130"/>
      <c r="P141" s="88"/>
    </row>
    <row r="142" spans="6:16">
      <c r="F142" s="81"/>
      <c r="G142" s="130"/>
      <c r="I142" s="88"/>
      <c r="N142" s="130"/>
      <c r="P142" s="88"/>
    </row>
    <row r="143" spans="6:16">
      <c r="F143" s="81"/>
      <c r="G143" s="130"/>
      <c r="I143" s="88"/>
      <c r="N143" s="130"/>
      <c r="P143" s="88"/>
    </row>
    <row r="144" spans="6:16">
      <c r="F144" s="81"/>
      <c r="G144" s="130"/>
      <c r="I144" s="88"/>
      <c r="N144" s="130"/>
      <c r="P144" s="88"/>
    </row>
    <row r="145" spans="6:16">
      <c r="F145" s="81"/>
      <c r="G145" s="130"/>
      <c r="I145" s="88"/>
      <c r="N145" s="130"/>
      <c r="P145" s="88"/>
    </row>
    <row r="146" spans="6:16">
      <c r="F146" s="81"/>
      <c r="G146" s="130"/>
      <c r="I146" s="88"/>
      <c r="N146" s="130"/>
      <c r="P146" s="88"/>
    </row>
    <row r="147" spans="6:16">
      <c r="F147" s="81"/>
      <c r="G147" s="130"/>
      <c r="I147" s="88"/>
      <c r="N147" s="130"/>
      <c r="P147" s="88"/>
    </row>
    <row r="148" spans="6:16">
      <c r="F148" s="81"/>
      <c r="G148" s="130"/>
      <c r="I148" s="88"/>
      <c r="N148" s="130"/>
      <c r="P148" s="88"/>
    </row>
    <row r="149" spans="6:16">
      <c r="F149" s="81"/>
      <c r="G149" s="130"/>
      <c r="I149" s="88"/>
      <c r="N149" s="130"/>
      <c r="P149" s="88"/>
    </row>
    <row r="150" spans="6:16">
      <c r="F150" s="81"/>
      <c r="G150" s="130"/>
      <c r="I150" s="88"/>
      <c r="N150" s="130"/>
      <c r="P150" s="88"/>
    </row>
    <row r="151" spans="6:16">
      <c r="F151" s="81"/>
      <c r="G151" s="130"/>
      <c r="I151" s="88"/>
      <c r="N151" s="130"/>
      <c r="P151" s="88"/>
    </row>
    <row r="152" spans="6:16">
      <c r="F152" s="81"/>
      <c r="G152" s="130"/>
      <c r="I152" s="88"/>
      <c r="N152" s="130"/>
      <c r="P152" s="88"/>
    </row>
    <row r="153" spans="6:16">
      <c r="F153" s="81"/>
      <c r="G153" s="130"/>
      <c r="I153" s="88"/>
      <c r="N153" s="130"/>
      <c r="P153" s="88"/>
    </row>
    <row r="154" spans="6:16">
      <c r="F154" s="81"/>
      <c r="G154" s="130"/>
      <c r="I154" s="88"/>
      <c r="N154" s="130"/>
      <c r="P154" s="88"/>
    </row>
    <row r="155" spans="6:16">
      <c r="F155" s="81"/>
      <c r="G155" s="130"/>
      <c r="I155" s="88"/>
      <c r="N155" s="130"/>
      <c r="P155" s="88"/>
    </row>
    <row r="156" spans="6:16">
      <c r="F156" s="81"/>
      <c r="G156" s="130"/>
      <c r="I156" s="88"/>
      <c r="N156" s="130"/>
      <c r="P156" s="88"/>
    </row>
    <row r="157" spans="6:16">
      <c r="F157" s="81"/>
      <c r="G157" s="130"/>
      <c r="I157" s="88"/>
      <c r="N157" s="130"/>
      <c r="P157" s="88"/>
    </row>
    <row r="158" spans="6:16">
      <c r="F158" s="81"/>
      <c r="G158" s="130"/>
      <c r="I158" s="88"/>
      <c r="N158" s="130"/>
      <c r="P158" s="88"/>
    </row>
    <row r="159" spans="6:16">
      <c r="F159" s="81"/>
      <c r="G159" s="130"/>
      <c r="I159" s="88"/>
      <c r="N159" s="130"/>
      <c r="P159" s="88"/>
    </row>
    <row r="160" spans="6:16">
      <c r="F160" s="81"/>
      <c r="G160" s="130"/>
      <c r="I160" s="88"/>
      <c r="N160" s="130"/>
      <c r="P160" s="88"/>
    </row>
    <row r="161" spans="6:16">
      <c r="F161" s="81"/>
      <c r="G161" s="130"/>
      <c r="I161" s="88"/>
      <c r="N161" s="130"/>
      <c r="P161" s="88"/>
    </row>
    <row r="162" spans="6:16">
      <c r="F162" s="81"/>
      <c r="G162" s="130"/>
      <c r="I162" s="88"/>
      <c r="N162" s="130"/>
      <c r="P162" s="88"/>
    </row>
    <row r="163" spans="6:16">
      <c r="F163" s="81"/>
      <c r="G163" s="130"/>
      <c r="I163" s="88"/>
      <c r="N163" s="130"/>
      <c r="P163" s="88"/>
    </row>
    <row r="164" spans="6:16">
      <c r="F164" s="81"/>
      <c r="G164" s="130"/>
      <c r="I164" s="88"/>
      <c r="N164" s="130"/>
      <c r="P164" s="88"/>
    </row>
    <row r="165" spans="6:16">
      <c r="F165" s="81"/>
      <c r="G165" s="130"/>
      <c r="I165" s="88"/>
      <c r="N165" s="130"/>
      <c r="P165" s="88"/>
    </row>
    <row r="166" spans="6:16">
      <c r="F166" s="81"/>
      <c r="G166" s="130"/>
      <c r="I166" s="88"/>
      <c r="N166" s="130"/>
      <c r="P166" s="88"/>
    </row>
    <row r="167" spans="6:16">
      <c r="F167" s="81"/>
      <c r="G167" s="130"/>
      <c r="I167" s="88"/>
      <c r="N167" s="130"/>
      <c r="P167" s="88"/>
    </row>
    <row r="168" spans="6:16">
      <c r="F168" s="81"/>
      <c r="G168" s="130"/>
      <c r="I168" s="88"/>
      <c r="N168" s="130"/>
      <c r="P168" s="88"/>
    </row>
    <row r="169" spans="6:16">
      <c r="F169" s="81"/>
      <c r="G169" s="130"/>
      <c r="I169" s="88"/>
      <c r="N169" s="130"/>
      <c r="P169" s="88"/>
    </row>
    <row r="170" spans="6:16">
      <c r="F170" s="81"/>
      <c r="G170" s="130"/>
      <c r="I170" s="88"/>
      <c r="N170" s="130"/>
      <c r="P170" s="88"/>
    </row>
    <row r="171" spans="6:16">
      <c r="F171" s="81"/>
      <c r="G171" s="130"/>
      <c r="I171" s="88"/>
      <c r="N171" s="130"/>
      <c r="P171" s="88"/>
    </row>
    <row r="172" spans="6:16">
      <c r="F172" s="81"/>
      <c r="G172" s="130"/>
      <c r="I172" s="88"/>
      <c r="N172" s="130"/>
      <c r="P172" s="88"/>
    </row>
    <row r="173" spans="6:16">
      <c r="F173" s="81"/>
      <c r="G173" s="130"/>
      <c r="I173" s="88"/>
      <c r="N173" s="130"/>
      <c r="P173" s="88"/>
    </row>
    <row r="174" spans="6:16">
      <c r="F174" s="81"/>
      <c r="G174" s="130"/>
      <c r="I174" s="88"/>
      <c r="N174" s="130"/>
      <c r="P174" s="88"/>
    </row>
    <row r="175" spans="6:16">
      <c r="F175" s="81"/>
      <c r="G175" s="130"/>
      <c r="I175" s="88"/>
      <c r="N175" s="130"/>
      <c r="P175" s="88"/>
    </row>
    <row r="176" spans="6:16">
      <c r="F176" s="81"/>
      <c r="G176" s="130"/>
      <c r="I176" s="88"/>
      <c r="N176" s="130"/>
      <c r="P176" s="88"/>
    </row>
    <row r="177" spans="6:16">
      <c r="F177" s="81"/>
      <c r="G177" s="130"/>
      <c r="I177" s="88"/>
      <c r="N177" s="130"/>
      <c r="P177" s="88"/>
    </row>
    <row r="178" spans="6:16">
      <c r="F178" s="81"/>
      <c r="G178" s="130"/>
      <c r="I178" s="88"/>
      <c r="N178" s="130"/>
      <c r="P178" s="88"/>
    </row>
    <row r="179" spans="6:16">
      <c r="F179" s="81"/>
      <c r="G179" s="130"/>
      <c r="I179" s="88"/>
      <c r="N179" s="130"/>
      <c r="P179" s="88"/>
    </row>
    <row r="180" spans="6:16">
      <c r="F180" s="81"/>
      <c r="G180" s="130"/>
      <c r="I180" s="88"/>
      <c r="N180" s="130"/>
      <c r="P180" s="88"/>
    </row>
    <row r="181" spans="6:16">
      <c r="F181" s="81"/>
      <c r="G181" s="130"/>
      <c r="I181" s="88"/>
      <c r="N181" s="130"/>
      <c r="P181" s="88"/>
    </row>
    <row r="182" spans="6:16">
      <c r="F182" s="81"/>
      <c r="G182" s="130"/>
      <c r="I182" s="88"/>
      <c r="N182" s="130"/>
      <c r="P182" s="88"/>
    </row>
    <row r="183" spans="6:16">
      <c r="F183" s="81"/>
      <c r="G183" s="130"/>
      <c r="I183" s="88"/>
      <c r="N183" s="130"/>
      <c r="P183" s="88"/>
    </row>
    <row r="184" spans="6:16">
      <c r="F184" s="81"/>
      <c r="G184" s="130"/>
      <c r="I184" s="88"/>
      <c r="N184" s="130"/>
      <c r="P184" s="88"/>
    </row>
    <row r="185" spans="6:16">
      <c r="F185" s="81"/>
      <c r="G185" s="130"/>
      <c r="I185" s="88"/>
      <c r="N185" s="130"/>
      <c r="P185" s="88"/>
    </row>
    <row r="186" spans="6:16">
      <c r="F186" s="81"/>
      <c r="G186" s="130"/>
      <c r="I186" s="88"/>
      <c r="N186" s="130"/>
      <c r="P186" s="88"/>
    </row>
    <row r="187" spans="6:16">
      <c r="F187" s="81"/>
      <c r="G187" s="130"/>
      <c r="I187" s="88"/>
      <c r="N187" s="130"/>
      <c r="P187" s="88"/>
    </row>
    <row r="188" spans="6:16">
      <c r="F188" s="81"/>
      <c r="G188" s="130"/>
      <c r="I188" s="88"/>
      <c r="N188" s="130"/>
      <c r="P188" s="88"/>
    </row>
    <row r="189" spans="6:16">
      <c r="F189" s="81"/>
      <c r="G189" s="130"/>
      <c r="I189" s="88"/>
      <c r="N189" s="130"/>
      <c r="P189" s="88"/>
    </row>
    <row r="190" spans="6:16">
      <c r="F190" s="81"/>
      <c r="G190" s="130"/>
      <c r="I190" s="88"/>
      <c r="N190" s="130"/>
      <c r="P190" s="88"/>
    </row>
    <row r="191" spans="6:16">
      <c r="F191" s="81"/>
      <c r="G191" s="130"/>
      <c r="I191" s="88"/>
      <c r="N191" s="130"/>
      <c r="P191" s="88"/>
    </row>
    <row r="192" spans="6:16">
      <c r="F192" s="81"/>
      <c r="G192" s="130"/>
      <c r="I192" s="88"/>
      <c r="N192" s="130"/>
      <c r="P192" s="88"/>
    </row>
    <row r="193" spans="6:16">
      <c r="F193" s="81"/>
      <c r="G193" s="130"/>
      <c r="I193" s="88"/>
      <c r="N193" s="130"/>
      <c r="P193" s="88"/>
    </row>
    <row r="194" spans="6:16">
      <c r="F194" s="81"/>
      <c r="G194" s="130"/>
      <c r="I194" s="88"/>
      <c r="N194" s="130"/>
      <c r="P194" s="88"/>
    </row>
    <row r="195" spans="6:16">
      <c r="F195" s="81"/>
      <c r="G195" s="130"/>
      <c r="I195" s="88"/>
      <c r="N195" s="130"/>
      <c r="P195" s="88"/>
    </row>
    <row r="196" spans="6:16">
      <c r="F196" s="81"/>
      <c r="G196" s="130"/>
      <c r="I196" s="88"/>
      <c r="N196" s="130"/>
      <c r="P196" s="88"/>
    </row>
    <row r="197" spans="6:16">
      <c r="F197" s="81"/>
      <c r="G197" s="130"/>
      <c r="I197" s="88"/>
      <c r="N197" s="130"/>
      <c r="P197" s="88"/>
    </row>
    <row r="198" spans="6:16">
      <c r="F198" s="81"/>
      <c r="G198" s="130"/>
      <c r="I198" s="88"/>
      <c r="N198" s="130"/>
      <c r="P198" s="88"/>
    </row>
    <row r="199" spans="6:16">
      <c r="F199" s="81"/>
      <c r="G199" s="130"/>
      <c r="I199" s="88"/>
      <c r="N199" s="130"/>
      <c r="P199" s="88"/>
    </row>
    <row r="200" spans="6:16">
      <c r="F200" s="81"/>
      <c r="G200" s="130"/>
      <c r="I200" s="88"/>
      <c r="N200" s="130"/>
      <c r="P200" s="88"/>
    </row>
    <row r="201" spans="6:16">
      <c r="F201" s="81"/>
      <c r="G201" s="130"/>
      <c r="I201" s="88"/>
      <c r="N201" s="130"/>
      <c r="P201" s="88"/>
    </row>
    <row r="202" spans="6:16">
      <c r="F202" s="81"/>
      <c r="G202" s="130"/>
      <c r="I202" s="88"/>
      <c r="N202" s="130"/>
      <c r="P202" s="88"/>
    </row>
    <row r="203" spans="6:16">
      <c r="F203" s="81"/>
      <c r="G203" s="130"/>
      <c r="I203" s="88"/>
      <c r="N203" s="130"/>
      <c r="P203" s="88"/>
    </row>
    <row r="204" spans="6:16">
      <c r="F204" s="81"/>
      <c r="G204" s="130"/>
      <c r="I204" s="88"/>
      <c r="N204" s="130"/>
      <c r="P204" s="88"/>
    </row>
    <row r="205" spans="6:16">
      <c r="F205" s="81"/>
      <c r="G205" s="130"/>
      <c r="I205" s="88"/>
      <c r="N205" s="130"/>
      <c r="P205" s="88"/>
    </row>
    <row r="206" spans="6:16">
      <c r="F206" s="81"/>
      <c r="G206" s="130"/>
      <c r="I206" s="88"/>
      <c r="N206" s="130"/>
      <c r="P206" s="88"/>
    </row>
    <row r="207" spans="6:16">
      <c r="F207" s="81"/>
      <c r="G207" s="130"/>
      <c r="I207" s="88"/>
      <c r="N207" s="130"/>
      <c r="P207" s="88"/>
    </row>
    <row r="208" spans="6:16">
      <c r="F208" s="81"/>
      <c r="G208" s="130"/>
      <c r="I208" s="88"/>
      <c r="N208" s="130"/>
      <c r="P208" s="88"/>
    </row>
    <row r="209" spans="6:16">
      <c r="F209" s="81"/>
      <c r="G209" s="130"/>
      <c r="I209" s="88"/>
      <c r="N209" s="130"/>
      <c r="P209" s="88"/>
    </row>
    <row r="210" spans="6:16">
      <c r="F210" s="81"/>
      <c r="G210" s="130"/>
      <c r="I210" s="88"/>
      <c r="N210" s="130"/>
      <c r="P210" s="88"/>
    </row>
    <row r="211" spans="6:16">
      <c r="F211" s="81"/>
      <c r="G211" s="130"/>
      <c r="I211" s="88"/>
      <c r="N211" s="130"/>
      <c r="P211" s="88"/>
    </row>
    <row r="212" spans="6:16">
      <c r="F212" s="81"/>
      <c r="G212" s="130"/>
      <c r="I212" s="88"/>
      <c r="N212" s="130"/>
      <c r="P212" s="88"/>
    </row>
    <row r="213" spans="6:16">
      <c r="F213" s="81"/>
      <c r="G213" s="130"/>
      <c r="I213" s="88"/>
      <c r="N213" s="130"/>
      <c r="P213" s="88"/>
    </row>
    <row r="214" spans="6:16">
      <c r="F214" s="81"/>
      <c r="G214" s="130"/>
      <c r="I214" s="88"/>
      <c r="N214" s="130"/>
      <c r="P214" s="88"/>
    </row>
    <row r="215" spans="6:16">
      <c r="F215" s="81"/>
      <c r="G215" s="130"/>
      <c r="I215" s="88"/>
      <c r="N215" s="130"/>
      <c r="P215" s="88"/>
    </row>
    <row r="216" spans="6:16">
      <c r="F216" s="81"/>
      <c r="G216" s="130"/>
      <c r="I216" s="88"/>
      <c r="N216" s="130"/>
      <c r="P216" s="88"/>
    </row>
    <row r="217" spans="6:16">
      <c r="F217" s="81"/>
      <c r="G217" s="130"/>
      <c r="I217" s="88"/>
      <c r="N217" s="130"/>
      <c r="P217" s="88"/>
    </row>
    <row r="218" spans="6:16">
      <c r="F218" s="81"/>
      <c r="G218" s="130"/>
      <c r="I218" s="88"/>
      <c r="N218" s="130"/>
      <c r="P218" s="88"/>
    </row>
    <row r="219" spans="6:16">
      <c r="F219" s="81"/>
      <c r="G219" s="130"/>
      <c r="I219" s="88"/>
      <c r="N219" s="130"/>
      <c r="P219" s="88"/>
    </row>
    <row r="220" spans="6:16">
      <c r="F220" s="81"/>
      <c r="G220" s="130"/>
      <c r="I220" s="88"/>
      <c r="N220" s="130"/>
      <c r="P220" s="88"/>
    </row>
    <row r="221" spans="6:16">
      <c r="F221" s="81"/>
      <c r="G221" s="130"/>
      <c r="I221" s="88"/>
      <c r="N221" s="130"/>
      <c r="P221" s="88"/>
    </row>
    <row r="222" spans="6:16">
      <c r="F222" s="81"/>
      <c r="G222" s="130"/>
      <c r="I222" s="88"/>
      <c r="N222" s="130"/>
      <c r="P222" s="88"/>
    </row>
    <row r="223" spans="6:16">
      <c r="F223" s="81"/>
      <c r="G223" s="130"/>
      <c r="I223" s="88"/>
      <c r="N223" s="130"/>
      <c r="P223" s="88"/>
    </row>
    <row r="224" spans="6:16">
      <c r="F224" s="81"/>
      <c r="G224" s="130"/>
      <c r="I224" s="88"/>
      <c r="N224" s="130"/>
      <c r="P224" s="88"/>
    </row>
    <row r="225" spans="6:16">
      <c r="F225" s="81"/>
      <c r="G225" s="130"/>
      <c r="I225" s="88"/>
      <c r="N225" s="130"/>
      <c r="P225" s="88"/>
    </row>
    <row r="226" spans="6:16">
      <c r="F226" s="81"/>
      <c r="G226" s="130"/>
      <c r="I226" s="88"/>
      <c r="N226" s="130"/>
      <c r="P226" s="88"/>
    </row>
    <row r="227" spans="6:16">
      <c r="F227" s="81"/>
      <c r="G227" s="130"/>
      <c r="I227" s="88"/>
      <c r="N227" s="130"/>
      <c r="P227" s="88"/>
    </row>
    <row r="228" spans="6:16">
      <c r="F228" s="81"/>
      <c r="G228" s="130"/>
      <c r="I228" s="88"/>
      <c r="N228" s="130"/>
      <c r="P228" s="88"/>
    </row>
    <row r="229" spans="6:16">
      <c r="F229" s="81"/>
      <c r="G229" s="130"/>
      <c r="I229" s="88"/>
      <c r="N229" s="130"/>
      <c r="P229" s="88"/>
    </row>
    <row r="230" spans="6:16">
      <c r="F230" s="81"/>
      <c r="G230" s="130"/>
      <c r="I230" s="88"/>
      <c r="N230" s="130"/>
      <c r="P230" s="88"/>
    </row>
    <row r="231" spans="6:16">
      <c r="F231" s="81"/>
      <c r="G231" s="130"/>
      <c r="I231" s="88"/>
      <c r="N231" s="130"/>
      <c r="P231" s="88"/>
    </row>
    <row r="232" spans="6:16">
      <c r="F232" s="81"/>
      <c r="G232" s="130"/>
      <c r="I232" s="88"/>
      <c r="N232" s="130"/>
      <c r="P232" s="88"/>
    </row>
    <row r="233" spans="6:16">
      <c r="F233" s="81"/>
      <c r="G233" s="130"/>
      <c r="I233" s="88"/>
      <c r="N233" s="130"/>
      <c r="P233" s="88"/>
    </row>
    <row r="234" spans="6:16">
      <c r="F234" s="81"/>
      <c r="G234" s="130"/>
      <c r="I234" s="88"/>
      <c r="N234" s="130"/>
      <c r="P234" s="88"/>
    </row>
    <row r="235" spans="6:16">
      <c r="F235" s="81"/>
      <c r="G235" s="130"/>
      <c r="I235" s="88"/>
      <c r="N235" s="130"/>
      <c r="P235" s="88"/>
    </row>
    <row r="236" spans="6:16">
      <c r="F236" s="81"/>
      <c r="G236" s="130"/>
      <c r="I236" s="88"/>
      <c r="N236" s="130"/>
      <c r="P236" s="88"/>
    </row>
    <row r="237" spans="6:16">
      <c r="F237" s="81"/>
      <c r="G237" s="130"/>
      <c r="I237" s="88"/>
      <c r="N237" s="130"/>
      <c r="P237" s="88"/>
    </row>
    <row r="238" spans="6:16">
      <c r="F238" s="81"/>
      <c r="G238" s="130"/>
      <c r="I238" s="88"/>
      <c r="N238" s="130"/>
      <c r="P238" s="88"/>
    </row>
    <row r="239" spans="6:16">
      <c r="F239" s="81"/>
      <c r="G239" s="130"/>
      <c r="I239" s="88"/>
      <c r="N239" s="130"/>
      <c r="P239" s="88"/>
    </row>
    <row r="240" spans="6:16">
      <c r="F240" s="81"/>
      <c r="G240" s="130"/>
      <c r="I240" s="88"/>
      <c r="N240" s="130"/>
      <c r="P240" s="88"/>
    </row>
    <row r="241" spans="6:16">
      <c r="F241" s="81"/>
      <c r="G241" s="130"/>
      <c r="I241" s="88"/>
      <c r="N241" s="130"/>
      <c r="P241" s="88"/>
    </row>
    <row r="242" spans="6:16">
      <c r="F242" s="81"/>
      <c r="G242" s="130"/>
      <c r="I242" s="88"/>
      <c r="N242" s="130"/>
      <c r="P242" s="88"/>
    </row>
    <row r="243" spans="6:16">
      <c r="F243" s="81"/>
      <c r="G243" s="130"/>
      <c r="I243" s="88"/>
      <c r="N243" s="130"/>
      <c r="P243" s="88"/>
    </row>
    <row r="244" spans="6:16">
      <c r="F244" s="81"/>
      <c r="G244" s="130"/>
      <c r="I244" s="88"/>
      <c r="N244" s="130"/>
      <c r="P244" s="88"/>
    </row>
    <row r="245" spans="6:16">
      <c r="F245" s="81"/>
      <c r="G245" s="130"/>
      <c r="I245" s="88"/>
      <c r="N245" s="130"/>
      <c r="P245" s="88"/>
    </row>
    <row r="246" spans="6:16">
      <c r="F246" s="81"/>
      <c r="G246" s="130"/>
      <c r="I246" s="88"/>
      <c r="N246" s="130"/>
      <c r="P246" s="88"/>
    </row>
    <row r="247" spans="6:16">
      <c r="F247" s="81"/>
      <c r="G247" s="130"/>
      <c r="I247" s="88"/>
      <c r="N247" s="130"/>
      <c r="P247" s="88"/>
    </row>
    <row r="248" spans="6:16">
      <c r="F248" s="81"/>
      <c r="G248" s="130"/>
      <c r="I248" s="88"/>
      <c r="N248" s="130"/>
      <c r="P248" s="88"/>
    </row>
    <row r="249" spans="6:16">
      <c r="F249" s="81"/>
      <c r="G249" s="130"/>
      <c r="I249" s="88"/>
      <c r="N249" s="130"/>
      <c r="P249" s="88"/>
    </row>
    <row r="250" spans="6:16">
      <c r="F250" s="81"/>
      <c r="G250" s="130"/>
      <c r="I250" s="88"/>
      <c r="N250" s="130"/>
      <c r="P250" s="88"/>
    </row>
    <row r="251" spans="6:16">
      <c r="F251" s="81"/>
      <c r="G251" s="130"/>
      <c r="I251" s="88"/>
      <c r="N251" s="130"/>
      <c r="P251" s="88"/>
    </row>
    <row r="252" spans="6:16">
      <c r="F252" s="81"/>
      <c r="G252" s="130"/>
      <c r="I252" s="88"/>
      <c r="N252" s="130"/>
      <c r="P252" s="88"/>
    </row>
    <row r="253" spans="6:16">
      <c r="F253" s="81"/>
      <c r="G253" s="130"/>
      <c r="I253" s="88"/>
      <c r="N253" s="130"/>
      <c r="P253" s="88"/>
    </row>
    <row r="254" spans="6:16">
      <c r="F254" s="81"/>
      <c r="G254" s="130"/>
      <c r="I254" s="88"/>
      <c r="N254" s="130"/>
      <c r="P254" s="88"/>
    </row>
    <row r="255" spans="6:16">
      <c r="F255" s="81"/>
      <c r="G255" s="130"/>
      <c r="I255" s="88"/>
      <c r="N255" s="130"/>
      <c r="P255" s="88"/>
    </row>
    <row r="256" spans="6:16">
      <c r="F256" s="81"/>
      <c r="G256" s="130"/>
      <c r="I256" s="88"/>
      <c r="N256" s="130"/>
      <c r="P256" s="88"/>
    </row>
    <row r="257" spans="6:16">
      <c r="F257" s="81"/>
      <c r="G257" s="130"/>
      <c r="I257" s="88"/>
      <c r="N257" s="130"/>
      <c r="P257" s="88"/>
    </row>
    <row r="258" spans="6:16">
      <c r="F258" s="81"/>
      <c r="G258" s="130"/>
      <c r="I258" s="88"/>
      <c r="N258" s="130"/>
      <c r="P258" s="88"/>
    </row>
    <row r="259" spans="6:16">
      <c r="F259" s="81"/>
      <c r="G259" s="130"/>
      <c r="I259" s="88"/>
      <c r="N259" s="130"/>
      <c r="P259" s="88"/>
    </row>
    <row r="260" spans="6:16">
      <c r="F260" s="81"/>
      <c r="G260" s="130"/>
      <c r="I260" s="88"/>
      <c r="N260" s="130"/>
      <c r="P260" s="88"/>
    </row>
    <row r="261" spans="6:16">
      <c r="F261" s="81"/>
      <c r="G261" s="130"/>
      <c r="I261" s="88"/>
      <c r="N261" s="130"/>
      <c r="P261" s="88"/>
    </row>
    <row r="262" spans="6:16">
      <c r="F262" s="81"/>
      <c r="G262" s="130"/>
      <c r="I262" s="88"/>
      <c r="N262" s="130"/>
      <c r="P262" s="88"/>
    </row>
    <row r="263" spans="6:16">
      <c r="F263" s="81"/>
      <c r="G263" s="130"/>
      <c r="I263" s="88"/>
      <c r="N263" s="130"/>
      <c r="P263" s="88"/>
    </row>
    <row r="264" spans="6:16">
      <c r="F264" s="81"/>
      <c r="G264" s="130"/>
      <c r="I264" s="88"/>
      <c r="N264" s="130"/>
      <c r="P264" s="88"/>
    </row>
    <row r="265" spans="6:16">
      <c r="F265" s="81"/>
      <c r="G265" s="130"/>
      <c r="I265" s="88"/>
      <c r="N265" s="130"/>
      <c r="P265" s="88"/>
    </row>
    <row r="266" spans="6:16">
      <c r="F266" s="81"/>
      <c r="G266" s="130"/>
      <c r="I266" s="88"/>
      <c r="N266" s="130"/>
      <c r="P266" s="88"/>
    </row>
    <row r="267" spans="6:16">
      <c r="F267" s="81"/>
      <c r="G267" s="130"/>
      <c r="I267" s="88"/>
      <c r="N267" s="130"/>
      <c r="P267" s="88"/>
    </row>
    <row r="268" spans="6:16">
      <c r="F268" s="81"/>
      <c r="G268" s="130"/>
      <c r="I268" s="88"/>
      <c r="N268" s="130"/>
      <c r="P268" s="88"/>
    </row>
    <row r="269" spans="6:16">
      <c r="F269" s="81"/>
      <c r="G269" s="130"/>
      <c r="I269" s="88"/>
      <c r="N269" s="130"/>
      <c r="P269" s="88"/>
    </row>
    <row r="270" spans="6:16">
      <c r="F270" s="81"/>
      <c r="G270" s="130"/>
      <c r="I270" s="88"/>
      <c r="N270" s="130"/>
      <c r="P270" s="88"/>
    </row>
    <row r="271" spans="6:16">
      <c r="F271" s="81"/>
      <c r="G271" s="130"/>
      <c r="I271" s="88"/>
      <c r="N271" s="130"/>
      <c r="P271" s="88"/>
    </row>
    <row r="272" spans="6:16">
      <c r="F272" s="81"/>
      <c r="G272" s="130"/>
      <c r="I272" s="88"/>
      <c r="N272" s="130"/>
      <c r="P272" s="88"/>
    </row>
    <row r="273" spans="6:16">
      <c r="F273" s="81"/>
      <c r="G273" s="130"/>
      <c r="I273" s="88"/>
      <c r="N273" s="130"/>
      <c r="P273" s="88"/>
    </row>
    <row r="274" spans="6:16">
      <c r="F274" s="81"/>
      <c r="G274" s="130"/>
      <c r="I274" s="88"/>
      <c r="N274" s="130"/>
      <c r="P274" s="88"/>
    </row>
    <row r="275" spans="6:16">
      <c r="F275" s="81"/>
      <c r="G275" s="130"/>
      <c r="I275" s="88"/>
      <c r="N275" s="130"/>
      <c r="P275" s="88"/>
    </row>
    <row r="276" spans="6:16">
      <c r="F276" s="81"/>
      <c r="G276" s="130"/>
      <c r="I276" s="88"/>
      <c r="N276" s="130"/>
      <c r="P276" s="88"/>
    </row>
    <row r="277" spans="6:16">
      <c r="F277" s="81"/>
      <c r="G277" s="130"/>
      <c r="I277" s="88"/>
      <c r="N277" s="130"/>
      <c r="P277" s="88"/>
    </row>
    <row r="278" spans="6:16">
      <c r="F278" s="81"/>
      <c r="G278" s="130"/>
      <c r="I278" s="88"/>
      <c r="N278" s="130"/>
      <c r="P278" s="88"/>
    </row>
    <row r="279" spans="6:16">
      <c r="F279" s="81"/>
      <c r="G279" s="130"/>
      <c r="I279" s="88"/>
      <c r="N279" s="130"/>
      <c r="P279" s="88"/>
    </row>
    <row r="280" spans="6:16">
      <c r="F280" s="81"/>
      <c r="G280" s="130"/>
      <c r="I280" s="88"/>
      <c r="N280" s="130"/>
      <c r="P280" s="88"/>
    </row>
    <row r="281" spans="6:16">
      <c r="F281" s="81"/>
      <c r="G281" s="130"/>
      <c r="I281" s="88"/>
      <c r="N281" s="130"/>
      <c r="P281" s="88"/>
    </row>
    <row r="282" spans="6:16">
      <c r="F282" s="81"/>
      <c r="G282" s="130"/>
      <c r="I282" s="88"/>
      <c r="N282" s="130"/>
      <c r="P282" s="88"/>
    </row>
    <row r="283" spans="6:16">
      <c r="F283" s="81"/>
      <c r="G283" s="130"/>
      <c r="I283" s="88"/>
      <c r="N283" s="130"/>
      <c r="P283" s="88"/>
    </row>
    <row r="284" spans="6:16">
      <c r="F284" s="81"/>
      <c r="G284" s="130"/>
      <c r="I284" s="88"/>
      <c r="N284" s="130"/>
      <c r="P284" s="88"/>
    </row>
    <row r="285" spans="6:16">
      <c r="F285" s="81"/>
      <c r="G285" s="130"/>
      <c r="I285" s="88"/>
      <c r="N285" s="130"/>
      <c r="P285" s="88"/>
    </row>
    <row r="286" spans="6:16">
      <c r="F286" s="81"/>
      <c r="G286" s="130"/>
      <c r="I286" s="88"/>
      <c r="N286" s="130"/>
      <c r="P286" s="88"/>
    </row>
    <row r="287" spans="6:16">
      <c r="F287" s="81"/>
      <c r="G287" s="130"/>
      <c r="I287" s="88"/>
      <c r="N287" s="130"/>
      <c r="P287" s="88"/>
    </row>
    <row r="288" spans="6:16">
      <c r="F288" s="81"/>
      <c r="G288" s="130"/>
      <c r="I288" s="88"/>
      <c r="N288" s="130"/>
      <c r="P288" s="88"/>
    </row>
    <row r="289" spans="6:16">
      <c r="F289" s="81"/>
      <c r="G289" s="130"/>
      <c r="I289" s="88"/>
      <c r="N289" s="130"/>
      <c r="P289" s="88"/>
    </row>
    <row r="290" spans="6:16">
      <c r="F290" s="81"/>
      <c r="G290" s="130"/>
      <c r="I290" s="88"/>
      <c r="N290" s="130"/>
      <c r="P290" s="88"/>
    </row>
    <row r="291" spans="6:16">
      <c r="F291" s="81"/>
      <c r="G291" s="130"/>
      <c r="I291" s="88"/>
      <c r="N291" s="130"/>
      <c r="P291" s="88"/>
    </row>
    <row r="292" spans="6:16">
      <c r="F292" s="81"/>
      <c r="G292" s="130"/>
      <c r="I292" s="88"/>
      <c r="N292" s="130"/>
      <c r="P292" s="88"/>
    </row>
    <row r="293" spans="6:16">
      <c r="F293" s="81"/>
      <c r="G293" s="130"/>
      <c r="I293" s="88"/>
      <c r="N293" s="130"/>
      <c r="P293" s="88"/>
    </row>
    <row r="294" spans="6:16">
      <c r="F294" s="81"/>
      <c r="G294" s="130"/>
      <c r="I294" s="88"/>
      <c r="N294" s="130"/>
      <c r="P294" s="88"/>
    </row>
    <row r="295" spans="6:16">
      <c r="F295" s="81"/>
      <c r="G295" s="130"/>
      <c r="I295" s="88"/>
      <c r="N295" s="130"/>
      <c r="P295" s="88"/>
    </row>
    <row r="296" spans="6:16">
      <c r="F296" s="81"/>
      <c r="G296" s="130"/>
      <c r="I296" s="88"/>
      <c r="N296" s="130"/>
      <c r="P296" s="88"/>
    </row>
    <row r="297" spans="6:16">
      <c r="F297" s="81"/>
      <c r="G297" s="130"/>
      <c r="I297" s="88"/>
      <c r="N297" s="130"/>
      <c r="P297" s="88"/>
    </row>
    <row r="298" spans="6:16">
      <c r="F298" s="81"/>
      <c r="G298" s="130"/>
      <c r="I298" s="88"/>
      <c r="N298" s="130"/>
      <c r="P298" s="88"/>
    </row>
    <row r="299" spans="6:16">
      <c r="F299" s="81"/>
      <c r="G299" s="130"/>
      <c r="I299" s="88"/>
      <c r="N299" s="130"/>
      <c r="P299" s="88"/>
    </row>
    <row r="300" spans="6:16">
      <c r="F300" s="81"/>
      <c r="G300" s="130"/>
      <c r="I300" s="88"/>
      <c r="N300" s="130"/>
      <c r="P300" s="88"/>
    </row>
    <row r="301" spans="6:16">
      <c r="F301" s="81"/>
      <c r="G301" s="130"/>
      <c r="I301" s="88"/>
      <c r="N301" s="130"/>
      <c r="P301" s="88"/>
    </row>
    <row r="302" spans="6:16">
      <c r="F302" s="81"/>
      <c r="G302" s="130"/>
      <c r="I302" s="88"/>
      <c r="N302" s="130"/>
      <c r="P302" s="88"/>
    </row>
    <row r="303" spans="6:16">
      <c r="F303" s="81"/>
      <c r="G303" s="130"/>
      <c r="I303" s="88"/>
      <c r="N303" s="130"/>
      <c r="P303" s="88"/>
    </row>
    <row r="304" spans="6:16">
      <c r="F304" s="81"/>
      <c r="G304" s="130"/>
      <c r="I304" s="88"/>
      <c r="N304" s="130"/>
      <c r="P304" s="88"/>
    </row>
    <row r="305" spans="6:16">
      <c r="F305" s="81"/>
      <c r="G305" s="130"/>
      <c r="I305" s="88"/>
      <c r="N305" s="130"/>
      <c r="P305" s="88"/>
    </row>
    <row r="306" spans="6:16">
      <c r="F306" s="81"/>
      <c r="G306" s="130"/>
      <c r="I306" s="88"/>
      <c r="N306" s="130"/>
      <c r="P306" s="88"/>
    </row>
    <row r="307" spans="6:16">
      <c r="F307" s="81"/>
      <c r="G307" s="130"/>
      <c r="I307" s="88"/>
      <c r="N307" s="130"/>
      <c r="P307" s="88"/>
    </row>
    <row r="308" spans="6:16">
      <c r="F308" s="81"/>
      <c r="G308" s="130"/>
      <c r="I308" s="88"/>
      <c r="N308" s="130"/>
      <c r="P308" s="88"/>
    </row>
    <row r="309" spans="6:16">
      <c r="F309" s="81"/>
      <c r="G309" s="130"/>
      <c r="I309" s="88"/>
      <c r="N309" s="130"/>
      <c r="P309" s="88"/>
    </row>
    <row r="310" spans="6:16">
      <c r="F310" s="81"/>
      <c r="G310" s="130"/>
      <c r="I310" s="88"/>
      <c r="N310" s="130"/>
      <c r="P310" s="88"/>
    </row>
    <row r="311" spans="6:16">
      <c r="F311" s="81"/>
      <c r="G311" s="130"/>
      <c r="I311" s="88"/>
      <c r="N311" s="130"/>
      <c r="P311" s="88"/>
    </row>
    <row r="312" spans="6:16">
      <c r="F312" s="81"/>
      <c r="G312" s="130"/>
      <c r="I312" s="88"/>
      <c r="N312" s="130"/>
      <c r="P312" s="88"/>
    </row>
    <row r="313" spans="6:16">
      <c r="F313" s="81"/>
      <c r="G313" s="130"/>
      <c r="I313" s="88"/>
      <c r="N313" s="130"/>
      <c r="P313" s="88"/>
    </row>
    <row r="314" spans="6:16">
      <c r="F314" s="81"/>
      <c r="G314" s="130"/>
      <c r="I314" s="88"/>
      <c r="N314" s="130"/>
      <c r="P314" s="88"/>
    </row>
    <row r="315" spans="6:16">
      <c r="F315" s="81"/>
      <c r="G315" s="130"/>
      <c r="I315" s="88"/>
      <c r="N315" s="130"/>
      <c r="P315" s="88"/>
    </row>
    <row r="316" spans="6:16">
      <c r="F316" s="81"/>
      <c r="G316" s="130"/>
      <c r="I316" s="88"/>
      <c r="N316" s="130"/>
      <c r="P316" s="88"/>
    </row>
    <row r="317" spans="6:16">
      <c r="F317" s="81"/>
      <c r="G317" s="130"/>
      <c r="I317" s="88"/>
      <c r="N317" s="130"/>
      <c r="P317" s="88"/>
    </row>
    <row r="318" spans="6:16">
      <c r="F318" s="81"/>
      <c r="G318" s="130"/>
      <c r="I318" s="88"/>
      <c r="N318" s="130"/>
      <c r="P318" s="88"/>
    </row>
    <row r="319" spans="6:16">
      <c r="F319" s="81"/>
      <c r="G319" s="130"/>
      <c r="I319" s="88"/>
      <c r="N319" s="130"/>
      <c r="P319" s="88"/>
    </row>
    <row r="320" spans="6:16">
      <c r="F320" s="81"/>
      <c r="G320" s="130"/>
      <c r="I320" s="88"/>
      <c r="N320" s="130"/>
      <c r="P320" s="88"/>
    </row>
    <row r="321" spans="6:16">
      <c r="F321" s="81"/>
      <c r="G321" s="130"/>
      <c r="I321" s="88"/>
      <c r="N321" s="130"/>
      <c r="P321" s="88"/>
    </row>
    <row r="322" spans="6:16">
      <c r="F322" s="81"/>
      <c r="G322" s="130"/>
      <c r="I322" s="88"/>
      <c r="N322" s="130"/>
      <c r="P322" s="88"/>
    </row>
    <row r="323" spans="6:16">
      <c r="F323" s="81"/>
      <c r="G323" s="130"/>
      <c r="I323" s="88"/>
      <c r="N323" s="130"/>
      <c r="P323" s="88"/>
    </row>
    <row r="324" spans="6:16">
      <c r="F324" s="81"/>
      <c r="G324" s="130"/>
      <c r="I324" s="88"/>
      <c r="N324" s="130"/>
      <c r="P324" s="88"/>
    </row>
    <row r="325" spans="6:16">
      <c r="F325" s="81"/>
      <c r="G325" s="130"/>
      <c r="I325" s="88"/>
      <c r="N325" s="130"/>
      <c r="P325" s="88"/>
    </row>
    <row r="326" spans="6:16">
      <c r="F326" s="81"/>
      <c r="G326" s="130"/>
      <c r="I326" s="88"/>
      <c r="N326" s="130"/>
      <c r="P326" s="88"/>
    </row>
    <row r="327" spans="6:16">
      <c r="F327" s="81"/>
      <c r="G327" s="130"/>
      <c r="I327" s="88"/>
      <c r="N327" s="130"/>
      <c r="P327" s="88"/>
    </row>
    <row r="328" spans="6:16">
      <c r="F328" s="81"/>
      <c r="G328" s="130"/>
      <c r="I328" s="88"/>
      <c r="N328" s="130"/>
      <c r="P328" s="88"/>
    </row>
    <row r="329" spans="6:16">
      <c r="F329" s="81"/>
      <c r="G329" s="130"/>
      <c r="I329" s="88"/>
      <c r="N329" s="130"/>
      <c r="P329" s="88"/>
    </row>
    <row r="330" spans="6:16">
      <c r="F330" s="81"/>
      <c r="G330" s="130"/>
      <c r="I330" s="88"/>
      <c r="N330" s="130"/>
      <c r="P330" s="88"/>
    </row>
    <row r="331" spans="6:16">
      <c r="F331" s="81"/>
      <c r="G331" s="130"/>
      <c r="I331" s="88"/>
      <c r="N331" s="130"/>
      <c r="P331" s="88"/>
    </row>
    <row r="332" spans="6:16">
      <c r="F332" s="81"/>
      <c r="G332" s="130"/>
      <c r="I332" s="88"/>
      <c r="N332" s="130"/>
      <c r="P332" s="88"/>
    </row>
    <row r="333" spans="6:16">
      <c r="F333" s="81"/>
      <c r="G333" s="130"/>
      <c r="I333" s="88"/>
      <c r="N333" s="130"/>
      <c r="P333" s="88"/>
    </row>
    <row r="334" spans="6:16">
      <c r="F334" s="81"/>
      <c r="G334" s="130"/>
      <c r="I334" s="88"/>
      <c r="N334" s="130"/>
      <c r="P334" s="88"/>
    </row>
    <row r="335" spans="6:16">
      <c r="F335" s="81"/>
      <c r="G335" s="130"/>
      <c r="I335" s="88"/>
      <c r="N335" s="130"/>
      <c r="P335" s="88"/>
    </row>
    <row r="336" spans="6:16">
      <c r="F336" s="81"/>
      <c r="G336" s="130"/>
      <c r="I336" s="88"/>
      <c r="N336" s="130"/>
      <c r="P336" s="88"/>
    </row>
    <row r="337" spans="6:16">
      <c r="F337" s="81"/>
      <c r="G337" s="130"/>
      <c r="I337" s="88"/>
      <c r="N337" s="130"/>
      <c r="P337" s="88"/>
    </row>
    <row r="338" spans="6:16">
      <c r="F338" s="81"/>
      <c r="G338" s="130"/>
      <c r="I338" s="88"/>
      <c r="N338" s="130"/>
      <c r="P338" s="88"/>
    </row>
    <row r="339" spans="6:16">
      <c r="F339" s="81"/>
      <c r="G339" s="130"/>
      <c r="I339" s="88"/>
      <c r="N339" s="130"/>
      <c r="P339" s="88"/>
    </row>
    <row r="340" spans="6:16">
      <c r="F340" s="81"/>
      <c r="G340" s="130"/>
      <c r="I340" s="88"/>
      <c r="N340" s="130"/>
      <c r="P340" s="88"/>
    </row>
    <row r="341" spans="6:16">
      <c r="F341" s="81"/>
      <c r="G341" s="130"/>
      <c r="I341" s="88"/>
      <c r="N341" s="130"/>
      <c r="P341" s="88"/>
    </row>
    <row r="342" spans="6:16">
      <c r="F342" s="81"/>
      <c r="G342" s="130"/>
      <c r="I342" s="88"/>
      <c r="N342" s="130"/>
      <c r="P342" s="88"/>
    </row>
    <row r="343" spans="6:16">
      <c r="F343" s="81"/>
      <c r="G343" s="130"/>
      <c r="I343" s="88"/>
      <c r="N343" s="130"/>
      <c r="P343" s="88"/>
    </row>
    <row r="344" spans="6:16">
      <c r="F344" s="81"/>
      <c r="G344" s="130"/>
      <c r="I344" s="88"/>
      <c r="N344" s="130"/>
      <c r="P344" s="88"/>
    </row>
    <row r="345" spans="6:16">
      <c r="F345" s="81"/>
      <c r="G345" s="130"/>
      <c r="I345" s="88"/>
      <c r="N345" s="130"/>
      <c r="P345" s="88"/>
    </row>
    <row r="346" spans="6:16">
      <c r="F346" s="81"/>
      <c r="G346" s="130"/>
      <c r="I346" s="88"/>
      <c r="N346" s="130"/>
      <c r="P346" s="88"/>
    </row>
    <row r="347" spans="6:16">
      <c r="F347" s="81"/>
      <c r="G347" s="130"/>
      <c r="I347" s="88"/>
      <c r="N347" s="130"/>
      <c r="P347" s="88"/>
    </row>
    <row r="348" spans="6:16">
      <c r="F348" s="81"/>
      <c r="G348" s="130"/>
      <c r="I348" s="88"/>
      <c r="N348" s="130"/>
      <c r="P348" s="88"/>
    </row>
    <row r="349" spans="6:16">
      <c r="F349" s="81"/>
      <c r="G349" s="130"/>
      <c r="I349" s="88"/>
      <c r="N349" s="130"/>
      <c r="P349" s="88"/>
    </row>
    <row r="350" spans="6:16">
      <c r="F350" s="81"/>
      <c r="G350" s="130"/>
      <c r="I350" s="88"/>
      <c r="N350" s="130"/>
      <c r="P350" s="88"/>
    </row>
    <row r="351" spans="6:16">
      <c r="F351" s="81"/>
      <c r="G351" s="130"/>
      <c r="I351" s="88"/>
      <c r="N351" s="130"/>
      <c r="P351" s="88"/>
    </row>
    <row r="352" spans="6:16">
      <c r="F352" s="81"/>
      <c r="G352" s="130"/>
      <c r="I352" s="88"/>
      <c r="N352" s="130"/>
      <c r="P352" s="88"/>
    </row>
    <row r="353" spans="6:16">
      <c r="F353" s="81"/>
      <c r="G353" s="130"/>
      <c r="I353" s="88"/>
      <c r="N353" s="130"/>
      <c r="P353" s="88"/>
    </row>
    <row r="354" spans="6:16">
      <c r="F354" s="81"/>
      <c r="G354" s="130"/>
      <c r="I354" s="88"/>
      <c r="N354" s="130"/>
      <c r="P354" s="88"/>
    </row>
    <row r="355" spans="6:16">
      <c r="F355" s="81"/>
      <c r="G355" s="130"/>
      <c r="I355" s="88"/>
      <c r="N355" s="130"/>
      <c r="P355" s="88"/>
    </row>
    <row r="356" spans="6:16">
      <c r="F356" s="81"/>
      <c r="G356" s="130"/>
      <c r="I356" s="88"/>
      <c r="N356" s="130"/>
      <c r="P356" s="88"/>
    </row>
    <row r="357" spans="6:16">
      <c r="F357" s="81"/>
      <c r="G357" s="130"/>
      <c r="I357" s="88"/>
      <c r="N357" s="130"/>
      <c r="P357" s="88"/>
    </row>
    <row r="358" spans="6:16">
      <c r="F358" s="81"/>
      <c r="G358" s="130"/>
      <c r="I358" s="88"/>
      <c r="N358" s="130"/>
      <c r="P358" s="88"/>
    </row>
    <row r="359" spans="6:16">
      <c r="F359" s="81"/>
      <c r="G359" s="130"/>
      <c r="I359" s="88"/>
      <c r="N359" s="130"/>
      <c r="P359" s="88"/>
    </row>
    <row r="360" spans="6:16">
      <c r="F360" s="81"/>
      <c r="G360" s="130"/>
      <c r="I360" s="88"/>
      <c r="N360" s="130"/>
      <c r="P360" s="88"/>
    </row>
    <row r="361" spans="6:16">
      <c r="F361" s="81"/>
      <c r="G361" s="130"/>
      <c r="I361" s="88"/>
      <c r="N361" s="130"/>
      <c r="P361" s="88"/>
    </row>
    <row r="362" spans="6:16">
      <c r="F362" s="81"/>
      <c r="G362" s="130"/>
      <c r="I362" s="88"/>
      <c r="N362" s="130"/>
      <c r="P362" s="88"/>
    </row>
    <row r="363" spans="6:16">
      <c r="F363" s="81"/>
      <c r="G363" s="130"/>
      <c r="I363" s="88"/>
      <c r="N363" s="130"/>
      <c r="P363" s="88"/>
    </row>
    <row r="364" spans="6:16">
      <c r="F364" s="81"/>
      <c r="G364" s="130"/>
      <c r="I364" s="88"/>
      <c r="N364" s="130"/>
      <c r="P364" s="88"/>
    </row>
    <row r="365" spans="6:16">
      <c r="F365" s="81"/>
      <c r="G365" s="130"/>
      <c r="I365" s="88"/>
      <c r="N365" s="130"/>
      <c r="P365" s="88"/>
    </row>
    <row r="366" spans="6:16">
      <c r="F366" s="81"/>
      <c r="G366" s="130"/>
      <c r="I366" s="88"/>
      <c r="N366" s="130"/>
      <c r="P366" s="88"/>
    </row>
    <row r="367" spans="6:16">
      <c r="F367" s="81"/>
      <c r="G367" s="130"/>
      <c r="I367" s="88"/>
      <c r="N367" s="130"/>
      <c r="P367" s="88"/>
    </row>
    <row r="368" spans="6:16">
      <c r="F368" s="81"/>
      <c r="G368" s="130"/>
      <c r="I368" s="88"/>
      <c r="N368" s="130"/>
      <c r="P368" s="88"/>
    </row>
    <row r="369" spans="6:16">
      <c r="F369" s="81"/>
      <c r="G369" s="130"/>
      <c r="I369" s="88"/>
      <c r="N369" s="130"/>
      <c r="P369" s="88"/>
    </row>
    <row r="370" spans="6:16">
      <c r="F370" s="81"/>
      <c r="G370" s="130"/>
      <c r="I370" s="88"/>
      <c r="N370" s="130"/>
      <c r="P370" s="88"/>
    </row>
    <row r="371" spans="6:16">
      <c r="F371" s="81"/>
      <c r="G371" s="130"/>
      <c r="I371" s="88"/>
      <c r="N371" s="130"/>
      <c r="P371" s="88"/>
    </row>
    <row r="372" spans="6:16">
      <c r="F372" s="81"/>
      <c r="G372" s="130"/>
      <c r="I372" s="88"/>
      <c r="N372" s="130"/>
      <c r="P372" s="88"/>
    </row>
    <row r="373" spans="6:16">
      <c r="F373" s="81"/>
      <c r="G373" s="130"/>
      <c r="I373" s="88"/>
      <c r="N373" s="130"/>
      <c r="P373" s="88"/>
    </row>
    <row r="374" spans="6:16">
      <c r="F374" s="81"/>
      <c r="G374" s="130"/>
      <c r="I374" s="88"/>
      <c r="N374" s="130"/>
      <c r="P374" s="88"/>
    </row>
    <row r="375" spans="6:16">
      <c r="F375" s="81"/>
      <c r="G375" s="130"/>
      <c r="I375" s="88"/>
      <c r="N375" s="130"/>
      <c r="P375" s="88"/>
    </row>
    <row r="376" spans="6:16">
      <c r="F376" s="81"/>
      <c r="G376" s="130"/>
      <c r="I376" s="88"/>
      <c r="N376" s="130"/>
      <c r="P376" s="88"/>
    </row>
    <row r="377" spans="6:16">
      <c r="F377" s="81"/>
      <c r="G377" s="130"/>
      <c r="I377" s="88"/>
      <c r="N377" s="130"/>
      <c r="P377" s="88"/>
    </row>
    <row r="378" spans="6:16">
      <c r="F378" s="81"/>
      <c r="G378" s="130"/>
      <c r="I378" s="88"/>
      <c r="N378" s="130"/>
      <c r="P378" s="88"/>
    </row>
    <row r="379" spans="6:16">
      <c r="F379" s="81"/>
      <c r="G379" s="130"/>
      <c r="I379" s="88"/>
      <c r="N379" s="130"/>
      <c r="P379" s="88"/>
    </row>
    <row r="380" spans="6:16">
      <c r="F380" s="81"/>
      <c r="G380" s="130"/>
      <c r="I380" s="88"/>
      <c r="N380" s="130"/>
      <c r="P380" s="88"/>
    </row>
    <row r="381" spans="6:16">
      <c r="F381" s="81"/>
      <c r="G381" s="130"/>
      <c r="I381" s="88"/>
      <c r="N381" s="130"/>
      <c r="P381" s="88"/>
    </row>
    <row r="382" spans="6:16">
      <c r="F382" s="81"/>
      <c r="G382" s="130"/>
      <c r="I382" s="88"/>
      <c r="N382" s="130"/>
      <c r="P382" s="88"/>
    </row>
    <row r="383" spans="6:16">
      <c r="F383" s="81"/>
      <c r="G383" s="130"/>
      <c r="I383" s="88"/>
      <c r="N383" s="130"/>
      <c r="P383" s="88"/>
    </row>
    <row r="384" spans="6:16">
      <c r="F384" s="81"/>
      <c r="G384" s="130"/>
      <c r="I384" s="88"/>
      <c r="N384" s="130"/>
      <c r="P384" s="88"/>
    </row>
    <row r="385" spans="6:16">
      <c r="F385" s="81"/>
      <c r="G385" s="130"/>
      <c r="I385" s="88"/>
      <c r="N385" s="130"/>
      <c r="P385" s="88"/>
    </row>
    <row r="386" spans="6:16">
      <c r="F386" s="81"/>
      <c r="G386" s="130"/>
      <c r="I386" s="88"/>
      <c r="N386" s="130"/>
      <c r="P386" s="88"/>
    </row>
    <row r="387" spans="6:16">
      <c r="F387" s="81"/>
      <c r="G387" s="130"/>
      <c r="I387" s="88"/>
      <c r="N387" s="130"/>
      <c r="P387" s="88"/>
    </row>
    <row r="388" spans="6:16">
      <c r="F388" s="81"/>
      <c r="G388" s="130"/>
      <c r="I388" s="88"/>
      <c r="N388" s="130"/>
      <c r="P388" s="88"/>
    </row>
    <row r="389" spans="6:16">
      <c r="F389" s="81"/>
      <c r="G389" s="130"/>
      <c r="I389" s="88"/>
      <c r="N389" s="130"/>
      <c r="P389" s="88"/>
    </row>
    <row r="390" spans="6:16">
      <c r="F390" s="81"/>
      <c r="G390" s="130"/>
      <c r="I390" s="88"/>
      <c r="N390" s="130"/>
      <c r="P390" s="88"/>
    </row>
    <row r="391" spans="6:16">
      <c r="F391" s="81"/>
      <c r="G391" s="130"/>
      <c r="I391" s="88"/>
      <c r="N391" s="130"/>
      <c r="P391" s="88"/>
    </row>
    <row r="392" spans="6:16">
      <c r="F392" s="81"/>
      <c r="G392" s="130"/>
      <c r="I392" s="88"/>
      <c r="N392" s="130"/>
      <c r="P392" s="88"/>
    </row>
    <row r="393" spans="6:16">
      <c r="F393" s="81"/>
      <c r="G393" s="130"/>
      <c r="I393" s="88"/>
      <c r="N393" s="130"/>
      <c r="P393" s="88"/>
    </row>
    <row r="394" spans="6:16">
      <c r="F394" s="81"/>
      <c r="G394" s="130"/>
      <c r="I394" s="88"/>
      <c r="N394" s="130"/>
      <c r="P394" s="88"/>
    </row>
    <row r="395" spans="6:16">
      <c r="F395" s="81"/>
      <c r="G395" s="130"/>
      <c r="I395" s="88"/>
      <c r="N395" s="130"/>
      <c r="P395" s="88"/>
    </row>
    <row r="396" spans="6:16">
      <c r="F396" s="81"/>
      <c r="G396" s="130"/>
      <c r="I396" s="88"/>
      <c r="N396" s="130"/>
      <c r="P396" s="88"/>
    </row>
    <row r="397" spans="6:16">
      <c r="F397" s="81"/>
      <c r="G397" s="130"/>
      <c r="I397" s="88"/>
      <c r="N397" s="130"/>
      <c r="P397" s="88"/>
    </row>
    <row r="398" spans="6:16">
      <c r="F398" s="81"/>
      <c r="G398" s="130"/>
      <c r="I398" s="88"/>
      <c r="N398" s="130"/>
      <c r="P398" s="88"/>
    </row>
    <row r="399" spans="6:16">
      <c r="F399" s="81"/>
      <c r="G399" s="130"/>
      <c r="I399" s="88"/>
      <c r="N399" s="130"/>
      <c r="P399" s="88"/>
    </row>
    <row r="400" spans="6:16">
      <c r="F400" s="81"/>
      <c r="G400" s="130"/>
      <c r="I400" s="88"/>
      <c r="N400" s="130"/>
      <c r="P400" s="88"/>
    </row>
    <row r="401" spans="6:16">
      <c r="F401" s="81"/>
      <c r="G401" s="130"/>
      <c r="I401" s="88"/>
      <c r="N401" s="130"/>
      <c r="P401" s="88"/>
    </row>
    <row r="402" spans="6:16">
      <c r="F402" s="81"/>
      <c r="G402" s="130"/>
      <c r="I402" s="88"/>
      <c r="N402" s="130"/>
      <c r="P402" s="88"/>
    </row>
    <row r="403" spans="6:16">
      <c r="F403" s="81"/>
      <c r="G403" s="130"/>
      <c r="I403" s="88"/>
      <c r="N403" s="130"/>
      <c r="P403" s="88"/>
    </row>
    <row r="404" spans="6:16">
      <c r="F404" s="81"/>
      <c r="G404" s="130"/>
      <c r="I404" s="88"/>
      <c r="N404" s="130"/>
      <c r="P404" s="88"/>
    </row>
    <row r="405" spans="6:16">
      <c r="F405" s="81"/>
      <c r="G405" s="130"/>
      <c r="I405" s="88"/>
      <c r="N405" s="130"/>
      <c r="P405" s="88"/>
    </row>
    <row r="406" spans="6:16">
      <c r="F406" s="81"/>
      <c r="G406" s="130"/>
      <c r="I406" s="88"/>
      <c r="N406" s="130"/>
      <c r="P406" s="88"/>
    </row>
    <row r="407" spans="6:16">
      <c r="F407" s="81"/>
      <c r="G407" s="130"/>
      <c r="I407" s="88"/>
      <c r="N407" s="130"/>
      <c r="P407" s="88"/>
    </row>
    <row r="408" spans="6:16">
      <c r="F408" s="81"/>
      <c r="G408" s="130"/>
      <c r="I408" s="88"/>
      <c r="N408" s="130"/>
      <c r="P408" s="88"/>
    </row>
    <row r="409" spans="6:16">
      <c r="F409" s="81"/>
      <c r="G409" s="130"/>
      <c r="I409" s="88"/>
      <c r="N409" s="130"/>
      <c r="P409" s="88"/>
    </row>
    <row r="410" spans="6:16">
      <c r="F410" s="81"/>
      <c r="G410" s="130"/>
      <c r="I410" s="88"/>
      <c r="N410" s="130"/>
      <c r="P410" s="88"/>
    </row>
    <row r="411" spans="6:16">
      <c r="F411" s="81"/>
      <c r="G411" s="130"/>
      <c r="I411" s="88"/>
      <c r="N411" s="130"/>
      <c r="P411" s="88"/>
    </row>
    <row r="412" spans="6:16">
      <c r="F412" s="81"/>
      <c r="G412" s="130"/>
      <c r="I412" s="88"/>
      <c r="N412" s="130"/>
      <c r="P412" s="88"/>
    </row>
    <row r="413" spans="6:16">
      <c r="F413" s="81"/>
      <c r="G413" s="130"/>
      <c r="I413" s="88"/>
      <c r="N413" s="130"/>
      <c r="P413" s="88"/>
    </row>
    <row r="414" spans="6:16">
      <c r="F414" s="81"/>
      <c r="G414" s="130"/>
      <c r="I414" s="88"/>
      <c r="N414" s="130"/>
      <c r="P414" s="88"/>
    </row>
    <row r="415" spans="6:16">
      <c r="F415" s="81"/>
      <c r="G415" s="130"/>
      <c r="I415" s="88"/>
      <c r="N415" s="130"/>
      <c r="P415" s="88"/>
    </row>
    <row r="416" spans="6:16">
      <c r="F416" s="81"/>
      <c r="G416" s="130"/>
      <c r="I416" s="88"/>
      <c r="N416" s="130"/>
      <c r="P416" s="88"/>
    </row>
    <row r="417" spans="6:16">
      <c r="F417" s="81"/>
      <c r="G417" s="130"/>
      <c r="I417" s="88"/>
      <c r="N417" s="130"/>
      <c r="P417" s="88"/>
    </row>
    <row r="418" spans="6:16">
      <c r="F418" s="81"/>
      <c r="G418" s="130"/>
      <c r="I418" s="88"/>
      <c r="N418" s="130"/>
      <c r="P418" s="88"/>
    </row>
    <row r="419" spans="6:16">
      <c r="F419" s="81"/>
      <c r="G419" s="130"/>
      <c r="I419" s="88"/>
      <c r="N419" s="130"/>
      <c r="P419" s="88"/>
    </row>
    <row r="420" spans="6:16">
      <c r="F420" s="81"/>
      <c r="G420" s="130"/>
      <c r="I420" s="88"/>
      <c r="N420" s="130"/>
      <c r="P420" s="88"/>
    </row>
    <row r="421" spans="6:16">
      <c r="F421" s="81"/>
      <c r="G421" s="130"/>
      <c r="I421" s="88"/>
      <c r="N421" s="130"/>
      <c r="P421" s="88"/>
    </row>
    <row r="422" spans="6:16">
      <c r="F422" s="81"/>
      <c r="G422" s="130"/>
      <c r="I422" s="88"/>
      <c r="N422" s="130"/>
      <c r="P422" s="88"/>
    </row>
    <row r="423" spans="6:16">
      <c r="F423" s="81"/>
      <c r="G423" s="130"/>
      <c r="I423" s="88"/>
      <c r="N423" s="130"/>
      <c r="P423" s="88"/>
    </row>
    <row r="424" spans="6:16">
      <c r="F424" s="81"/>
      <c r="G424" s="130"/>
      <c r="I424" s="88"/>
      <c r="N424" s="130"/>
      <c r="P424" s="88"/>
    </row>
    <row r="425" spans="6:16">
      <c r="F425" s="81"/>
      <c r="G425" s="130"/>
      <c r="I425" s="88"/>
      <c r="N425" s="130"/>
      <c r="P425" s="88"/>
    </row>
    <row r="426" spans="6:16">
      <c r="F426" s="81"/>
      <c r="G426" s="130"/>
      <c r="I426" s="88"/>
      <c r="N426" s="130"/>
      <c r="P426" s="88"/>
    </row>
    <row r="427" spans="6:16">
      <c r="F427" s="81"/>
      <c r="G427" s="130"/>
      <c r="I427" s="88"/>
      <c r="N427" s="130"/>
      <c r="P427" s="88"/>
    </row>
    <row r="428" spans="6:16">
      <c r="F428" s="81"/>
      <c r="G428" s="130"/>
      <c r="I428" s="88"/>
      <c r="N428" s="130"/>
      <c r="P428" s="88"/>
    </row>
    <row r="429" spans="6:16">
      <c r="F429" s="81"/>
      <c r="G429" s="130"/>
      <c r="I429" s="88"/>
      <c r="N429" s="130"/>
      <c r="P429" s="88"/>
    </row>
    <row r="430" spans="6:16">
      <c r="F430" s="81"/>
      <c r="G430" s="130"/>
      <c r="I430" s="88"/>
      <c r="N430" s="130"/>
      <c r="P430" s="88"/>
    </row>
    <row r="431" spans="6:16">
      <c r="F431" s="81"/>
      <c r="G431" s="130"/>
      <c r="I431" s="88"/>
      <c r="N431" s="130"/>
      <c r="P431" s="88"/>
    </row>
    <row r="432" spans="6:16">
      <c r="F432" s="81"/>
      <c r="G432" s="130"/>
      <c r="I432" s="88"/>
      <c r="N432" s="130"/>
      <c r="P432" s="88"/>
    </row>
    <row r="433" spans="6:16">
      <c r="F433" s="81"/>
      <c r="G433" s="130"/>
      <c r="I433" s="88"/>
      <c r="N433" s="130"/>
      <c r="P433" s="88"/>
    </row>
    <row r="434" spans="6:16">
      <c r="F434" s="81"/>
      <c r="G434" s="130"/>
      <c r="I434" s="88"/>
      <c r="N434" s="130"/>
      <c r="P434" s="88"/>
    </row>
    <row r="435" spans="6:16">
      <c r="F435" s="81"/>
      <c r="G435" s="130"/>
      <c r="I435" s="88"/>
      <c r="N435" s="130"/>
      <c r="P435" s="88"/>
    </row>
    <row r="436" spans="6:16">
      <c r="F436" s="81"/>
      <c r="G436" s="130"/>
      <c r="I436" s="88"/>
      <c r="N436" s="130"/>
      <c r="P436" s="88"/>
    </row>
    <row r="437" spans="6:16">
      <c r="F437" s="81"/>
      <c r="G437" s="130"/>
      <c r="I437" s="88"/>
      <c r="N437" s="130"/>
      <c r="P437" s="88"/>
    </row>
    <row r="438" spans="6:16">
      <c r="F438" s="81"/>
      <c r="G438" s="130"/>
      <c r="I438" s="88"/>
      <c r="N438" s="130"/>
      <c r="P438" s="88"/>
    </row>
    <row r="439" spans="6:16">
      <c r="F439" s="81"/>
      <c r="G439" s="130"/>
      <c r="I439" s="88"/>
      <c r="N439" s="130"/>
      <c r="P439" s="88"/>
    </row>
    <row r="440" spans="6:16">
      <c r="F440" s="81"/>
      <c r="G440" s="130"/>
      <c r="I440" s="88"/>
      <c r="N440" s="130"/>
      <c r="P440" s="88"/>
    </row>
    <row r="441" spans="6:16">
      <c r="F441" s="81"/>
      <c r="G441" s="130"/>
      <c r="I441" s="88"/>
      <c r="N441" s="130"/>
      <c r="P441" s="88"/>
    </row>
    <row r="442" spans="6:16">
      <c r="F442" s="81"/>
      <c r="G442" s="130"/>
      <c r="I442" s="88"/>
      <c r="N442" s="130"/>
      <c r="P442" s="88"/>
    </row>
    <row r="443" spans="6:16">
      <c r="F443" s="81"/>
      <c r="G443" s="130"/>
      <c r="I443" s="88"/>
      <c r="N443" s="130"/>
      <c r="P443" s="88"/>
    </row>
    <row r="444" spans="6:16">
      <c r="F444" s="81"/>
      <c r="G444" s="130"/>
      <c r="I444" s="88"/>
      <c r="N444" s="130"/>
      <c r="P444" s="88"/>
    </row>
    <row r="445" spans="6:16">
      <c r="F445" s="81"/>
      <c r="G445" s="130"/>
      <c r="I445" s="88"/>
      <c r="N445" s="130"/>
      <c r="P445" s="88"/>
    </row>
    <row r="446" spans="6:16">
      <c r="F446" s="81"/>
      <c r="G446" s="130"/>
      <c r="I446" s="88"/>
      <c r="N446" s="130"/>
      <c r="P446" s="88"/>
    </row>
    <row r="447" spans="6:16">
      <c r="F447" s="81"/>
      <c r="G447" s="130"/>
      <c r="I447" s="88"/>
      <c r="N447" s="130"/>
      <c r="P447" s="88"/>
    </row>
    <row r="448" spans="6:16">
      <c r="F448" s="81"/>
      <c r="G448" s="130"/>
      <c r="I448" s="88"/>
      <c r="N448" s="130"/>
      <c r="P448" s="88"/>
    </row>
    <row r="449" spans="6:16">
      <c r="F449" s="81"/>
      <c r="G449" s="130"/>
      <c r="I449" s="88"/>
      <c r="N449" s="130"/>
      <c r="P449" s="88"/>
    </row>
    <row r="450" spans="6:16">
      <c r="F450" s="81"/>
      <c r="G450" s="130"/>
      <c r="I450" s="88"/>
      <c r="N450" s="130"/>
      <c r="P450" s="88"/>
    </row>
    <row r="451" spans="6:16">
      <c r="F451" s="81"/>
      <c r="G451" s="130"/>
      <c r="I451" s="88"/>
      <c r="N451" s="130"/>
      <c r="P451" s="88"/>
    </row>
    <row r="452" spans="6:16">
      <c r="F452" s="81"/>
      <c r="G452" s="130"/>
      <c r="I452" s="88"/>
      <c r="N452" s="130"/>
      <c r="P452" s="88"/>
    </row>
    <row r="453" spans="6:16">
      <c r="F453" s="81"/>
      <c r="G453" s="130"/>
      <c r="I453" s="88"/>
      <c r="N453" s="130"/>
      <c r="P453" s="88"/>
    </row>
    <row r="454" spans="6:16">
      <c r="F454" s="81"/>
      <c r="G454" s="130"/>
      <c r="I454" s="88"/>
      <c r="N454" s="130"/>
      <c r="P454" s="88"/>
    </row>
    <row r="455" spans="6:16">
      <c r="F455" s="81"/>
      <c r="G455" s="130"/>
      <c r="I455" s="88"/>
      <c r="N455" s="130"/>
      <c r="P455" s="88"/>
    </row>
    <row r="456" spans="6:16">
      <c r="F456" s="81"/>
      <c r="G456" s="130"/>
      <c r="I456" s="88"/>
      <c r="N456" s="130"/>
      <c r="P456" s="88"/>
    </row>
    <row r="457" spans="6:16">
      <c r="F457" s="81"/>
      <c r="G457" s="130"/>
      <c r="I457" s="88"/>
      <c r="N457" s="130"/>
      <c r="P457" s="88"/>
    </row>
    <row r="458" spans="6:16">
      <c r="F458" s="81"/>
      <c r="G458" s="130"/>
      <c r="I458" s="88"/>
      <c r="N458" s="130"/>
      <c r="P458" s="88"/>
    </row>
    <row r="459" spans="6:16">
      <c r="F459" s="81"/>
      <c r="G459" s="130"/>
      <c r="I459" s="88"/>
      <c r="N459" s="130"/>
      <c r="P459" s="88"/>
    </row>
    <row r="460" spans="6:16">
      <c r="F460" s="81"/>
      <c r="G460" s="130"/>
      <c r="I460" s="88"/>
      <c r="N460" s="130"/>
      <c r="P460" s="88"/>
    </row>
    <row r="461" spans="6:16">
      <c r="F461" s="81"/>
      <c r="G461" s="130"/>
      <c r="I461" s="88"/>
      <c r="N461" s="130"/>
      <c r="P461" s="88"/>
    </row>
    <row r="462" spans="6:16">
      <c r="F462" s="81"/>
      <c r="G462" s="130"/>
      <c r="I462" s="88"/>
      <c r="N462" s="130"/>
      <c r="P462" s="88"/>
    </row>
    <row r="463" spans="6:16">
      <c r="F463" s="81"/>
      <c r="G463" s="130"/>
      <c r="I463" s="88"/>
      <c r="N463" s="130"/>
      <c r="P463" s="88"/>
    </row>
    <row r="464" spans="6:16">
      <c r="F464" s="81"/>
      <c r="G464" s="130"/>
      <c r="I464" s="88"/>
      <c r="N464" s="130"/>
      <c r="P464" s="88"/>
    </row>
    <row r="465" spans="6:16">
      <c r="F465" s="81"/>
      <c r="G465" s="130"/>
      <c r="I465" s="88"/>
      <c r="N465" s="130"/>
      <c r="P465" s="88"/>
    </row>
    <row r="466" spans="6:16">
      <c r="F466" s="81"/>
      <c r="G466" s="130"/>
      <c r="I466" s="88"/>
      <c r="N466" s="130"/>
      <c r="P466" s="88"/>
    </row>
    <row r="467" spans="6:16">
      <c r="F467" s="81"/>
      <c r="G467" s="130"/>
      <c r="I467" s="88"/>
      <c r="N467" s="130"/>
      <c r="P467" s="88"/>
    </row>
    <row r="468" spans="6:16">
      <c r="F468" s="81"/>
      <c r="G468" s="130"/>
      <c r="I468" s="88"/>
      <c r="N468" s="130"/>
      <c r="P468" s="88"/>
    </row>
    <row r="469" spans="6:16">
      <c r="F469" s="81"/>
      <c r="G469" s="130"/>
      <c r="I469" s="88"/>
      <c r="N469" s="130"/>
      <c r="P469" s="88"/>
    </row>
    <row r="470" spans="6:16">
      <c r="F470" s="81"/>
      <c r="G470" s="130"/>
      <c r="I470" s="88"/>
      <c r="N470" s="130"/>
      <c r="P470" s="88"/>
    </row>
    <row r="471" spans="6:16">
      <c r="F471" s="81"/>
      <c r="G471" s="130"/>
      <c r="I471" s="88"/>
      <c r="N471" s="130"/>
      <c r="P471" s="88"/>
    </row>
    <row r="472" spans="6:16">
      <c r="F472" s="81"/>
      <c r="G472" s="130"/>
      <c r="I472" s="88"/>
      <c r="N472" s="130"/>
      <c r="P472" s="88"/>
    </row>
    <row r="473" spans="6:16">
      <c r="F473" s="81"/>
      <c r="G473" s="130"/>
      <c r="I473" s="88"/>
      <c r="N473" s="130"/>
      <c r="P473" s="88"/>
    </row>
    <row r="474" spans="6:16">
      <c r="F474" s="81"/>
      <c r="G474" s="130"/>
      <c r="I474" s="88"/>
      <c r="N474" s="130"/>
      <c r="P474" s="88"/>
    </row>
    <row r="475" spans="6:16">
      <c r="F475" s="81"/>
      <c r="G475" s="130"/>
      <c r="I475" s="88"/>
      <c r="N475" s="130"/>
      <c r="P475" s="88"/>
    </row>
    <row r="476" spans="6:16">
      <c r="F476" s="81"/>
      <c r="G476" s="130"/>
      <c r="I476" s="88"/>
      <c r="N476" s="130"/>
      <c r="P476" s="88"/>
    </row>
    <row r="477" spans="6:16">
      <c r="F477" s="81"/>
      <c r="G477" s="130"/>
      <c r="I477" s="88"/>
      <c r="N477" s="130"/>
      <c r="P477" s="88"/>
    </row>
    <row r="478" spans="6:16">
      <c r="F478" s="81"/>
      <c r="G478" s="130"/>
      <c r="I478" s="88"/>
      <c r="N478" s="130"/>
      <c r="P478" s="88"/>
    </row>
    <row r="479" spans="6:16">
      <c r="F479" s="81"/>
      <c r="G479" s="130"/>
      <c r="I479" s="88"/>
      <c r="N479" s="130"/>
      <c r="P479" s="88"/>
    </row>
    <row r="480" spans="6:16">
      <c r="F480" s="81"/>
      <c r="G480" s="130"/>
      <c r="I480" s="88"/>
      <c r="N480" s="130"/>
      <c r="P480" s="88"/>
    </row>
    <row r="481" spans="6:16">
      <c r="F481" s="81"/>
      <c r="G481" s="130"/>
      <c r="I481" s="88"/>
      <c r="N481" s="130"/>
      <c r="P481" s="88"/>
    </row>
    <row r="482" spans="6:16">
      <c r="F482" s="81"/>
      <c r="G482" s="130"/>
      <c r="I482" s="88"/>
      <c r="N482" s="130"/>
      <c r="P482" s="88"/>
    </row>
    <row r="483" spans="6:16">
      <c r="F483" s="81"/>
      <c r="G483" s="130"/>
      <c r="I483" s="88"/>
      <c r="N483" s="130"/>
      <c r="P483" s="88"/>
    </row>
    <row r="484" spans="6:16">
      <c r="F484" s="81"/>
      <c r="G484" s="130"/>
      <c r="I484" s="88"/>
      <c r="N484" s="130"/>
      <c r="P484" s="88"/>
    </row>
    <row r="485" spans="6:16">
      <c r="F485" s="81"/>
      <c r="G485" s="130"/>
      <c r="I485" s="88"/>
      <c r="N485" s="130"/>
      <c r="P485" s="88"/>
    </row>
    <row r="486" spans="6:16">
      <c r="F486" s="81"/>
      <c r="G486" s="130"/>
      <c r="I486" s="88"/>
      <c r="N486" s="130"/>
      <c r="P486" s="88"/>
    </row>
    <row r="487" spans="6:16">
      <c r="F487" s="81"/>
      <c r="G487" s="130"/>
      <c r="I487" s="88"/>
      <c r="N487" s="130"/>
      <c r="P487" s="88"/>
    </row>
    <row r="488" spans="6:16">
      <c r="F488" s="81"/>
      <c r="G488" s="130"/>
      <c r="I488" s="88"/>
      <c r="N488" s="130"/>
      <c r="P488" s="88"/>
    </row>
    <row r="489" spans="6:16">
      <c r="F489" s="81"/>
      <c r="G489" s="130"/>
      <c r="I489" s="88"/>
      <c r="N489" s="130"/>
      <c r="P489" s="88"/>
    </row>
    <row r="490" spans="6:16">
      <c r="F490" s="81"/>
      <c r="G490" s="130"/>
      <c r="I490" s="88"/>
      <c r="N490" s="130"/>
      <c r="P490" s="88"/>
    </row>
    <row r="491" spans="6:16">
      <c r="F491" s="81"/>
      <c r="G491" s="130"/>
      <c r="I491" s="88"/>
      <c r="N491" s="130"/>
      <c r="P491" s="88"/>
    </row>
    <row r="492" spans="6:16">
      <c r="F492" s="81"/>
      <c r="G492" s="130"/>
      <c r="I492" s="88"/>
      <c r="N492" s="130"/>
      <c r="P492" s="88"/>
    </row>
    <row r="493" spans="6:16">
      <c r="F493" s="81"/>
      <c r="G493" s="130"/>
      <c r="I493" s="88"/>
      <c r="N493" s="130"/>
      <c r="P493" s="88"/>
    </row>
    <row r="494" spans="6:16">
      <c r="F494" s="81"/>
      <c r="G494" s="130"/>
      <c r="I494" s="88"/>
      <c r="N494" s="130"/>
      <c r="P494" s="88"/>
    </row>
    <row r="495" spans="6:16">
      <c r="F495" s="81"/>
      <c r="G495" s="130"/>
      <c r="I495" s="88"/>
      <c r="N495" s="130"/>
      <c r="P495" s="88"/>
    </row>
    <row r="496" spans="6:16">
      <c r="F496" s="81"/>
      <c r="G496" s="130"/>
      <c r="I496" s="88"/>
      <c r="N496" s="130"/>
      <c r="P496" s="88"/>
    </row>
    <row r="497" spans="6:16">
      <c r="F497" s="81"/>
      <c r="G497" s="130"/>
      <c r="I497" s="88"/>
      <c r="N497" s="130"/>
      <c r="P497" s="88"/>
    </row>
    <row r="498" spans="6:16">
      <c r="F498" s="81"/>
      <c r="G498" s="130"/>
      <c r="I498" s="88"/>
      <c r="N498" s="130"/>
      <c r="P498" s="88"/>
    </row>
    <row r="499" spans="6:16">
      <c r="F499" s="81"/>
      <c r="G499" s="130"/>
      <c r="I499" s="88"/>
      <c r="N499" s="130"/>
      <c r="P499" s="88"/>
    </row>
    <row r="500" spans="6:16">
      <c r="F500" s="81"/>
      <c r="G500" s="130"/>
      <c r="I500" s="88"/>
      <c r="N500" s="130"/>
      <c r="P500" s="88"/>
    </row>
    <row r="501" spans="6:16">
      <c r="F501" s="81"/>
      <c r="G501" s="130"/>
      <c r="I501" s="88"/>
      <c r="N501" s="130"/>
      <c r="P501" s="88"/>
    </row>
    <row r="502" spans="6:16">
      <c r="F502" s="81"/>
      <c r="G502" s="130"/>
      <c r="I502" s="88"/>
      <c r="N502" s="130"/>
      <c r="P502" s="88"/>
    </row>
    <row r="503" spans="6:16">
      <c r="F503" s="81"/>
      <c r="G503" s="130"/>
      <c r="I503" s="88"/>
      <c r="N503" s="130"/>
      <c r="P503" s="88"/>
    </row>
    <row r="504" spans="6:16">
      <c r="F504" s="81"/>
      <c r="G504" s="130"/>
      <c r="I504" s="88"/>
      <c r="N504" s="130"/>
      <c r="P504" s="88"/>
    </row>
    <row r="505" spans="6:16">
      <c r="F505" s="81"/>
      <c r="G505" s="130"/>
      <c r="I505" s="88"/>
      <c r="N505" s="130"/>
      <c r="P505" s="88"/>
    </row>
    <row r="506" spans="6:16">
      <c r="F506" s="81"/>
      <c r="G506" s="130"/>
      <c r="I506" s="88"/>
      <c r="N506" s="130"/>
      <c r="P506" s="88"/>
    </row>
    <row r="507" spans="6:16">
      <c r="F507" s="81"/>
      <c r="G507" s="130"/>
      <c r="I507" s="88"/>
      <c r="N507" s="130"/>
      <c r="P507" s="88"/>
    </row>
    <row r="508" spans="6:16">
      <c r="F508" s="81"/>
      <c r="G508" s="130"/>
      <c r="I508" s="88"/>
      <c r="N508" s="130"/>
      <c r="P508" s="88"/>
    </row>
    <row r="509" spans="6:16">
      <c r="F509" s="81"/>
      <c r="G509" s="130"/>
      <c r="I509" s="88"/>
      <c r="N509" s="130"/>
      <c r="P509" s="88"/>
    </row>
    <row r="510" spans="6:16">
      <c r="F510" s="81"/>
      <c r="G510" s="130"/>
      <c r="I510" s="88"/>
      <c r="N510" s="130"/>
      <c r="P510" s="88"/>
    </row>
    <row r="511" spans="6:16">
      <c r="F511" s="81"/>
      <c r="G511" s="130"/>
      <c r="I511" s="88"/>
      <c r="N511" s="130"/>
      <c r="P511" s="88"/>
    </row>
    <row r="512" spans="6:16">
      <c r="F512" s="81"/>
      <c r="G512" s="130"/>
      <c r="I512" s="88"/>
      <c r="N512" s="130"/>
      <c r="P512" s="88"/>
    </row>
    <row r="513" spans="6:16">
      <c r="F513" s="81"/>
      <c r="G513" s="130"/>
      <c r="I513" s="88"/>
      <c r="N513" s="130"/>
      <c r="P513" s="88"/>
    </row>
    <row r="514" spans="6:16">
      <c r="F514" s="81"/>
      <c r="G514" s="130"/>
      <c r="I514" s="88"/>
      <c r="N514" s="130"/>
      <c r="P514" s="88"/>
    </row>
    <row r="515" spans="6:16">
      <c r="F515" s="81"/>
      <c r="G515" s="130"/>
      <c r="I515" s="88"/>
      <c r="N515" s="130"/>
      <c r="P515" s="88"/>
    </row>
    <row r="516" spans="6:16">
      <c r="F516" s="81"/>
      <c r="G516" s="130"/>
      <c r="I516" s="88"/>
      <c r="N516" s="130"/>
      <c r="P516" s="88"/>
    </row>
    <row r="517" spans="6:16">
      <c r="F517" s="81"/>
      <c r="G517" s="130"/>
      <c r="I517" s="88"/>
      <c r="N517" s="130"/>
      <c r="P517" s="88"/>
    </row>
    <row r="518" spans="6:16">
      <c r="F518" s="81"/>
      <c r="G518" s="130"/>
      <c r="I518" s="88"/>
      <c r="N518" s="130"/>
      <c r="P518" s="88"/>
    </row>
    <row r="519" spans="6:16">
      <c r="F519" s="81"/>
      <c r="G519" s="130"/>
      <c r="I519" s="88"/>
      <c r="N519" s="130"/>
      <c r="P519" s="88"/>
    </row>
    <row r="520" spans="6:16">
      <c r="F520" s="81"/>
      <c r="G520" s="130"/>
      <c r="I520" s="88"/>
      <c r="N520" s="130"/>
      <c r="P520" s="88"/>
    </row>
    <row r="521" spans="6:16">
      <c r="F521" s="81"/>
      <c r="G521" s="130"/>
      <c r="I521" s="88"/>
      <c r="N521" s="130"/>
      <c r="P521" s="88"/>
    </row>
    <row r="522" spans="6:16">
      <c r="F522" s="81"/>
      <c r="G522" s="130"/>
      <c r="I522" s="88"/>
      <c r="N522" s="130"/>
      <c r="P522" s="88"/>
    </row>
    <row r="523" spans="6:16">
      <c r="F523" s="81"/>
      <c r="G523" s="130"/>
      <c r="I523" s="88"/>
      <c r="N523" s="130"/>
      <c r="P523" s="88"/>
    </row>
    <row r="524" spans="6:16">
      <c r="F524" s="81"/>
      <c r="G524" s="130"/>
      <c r="I524" s="88"/>
      <c r="N524" s="130"/>
      <c r="P524" s="88"/>
    </row>
    <row r="525" spans="6:16">
      <c r="F525" s="81"/>
      <c r="G525" s="130"/>
      <c r="I525" s="88"/>
      <c r="N525" s="130"/>
      <c r="P525" s="88"/>
    </row>
    <row r="526" spans="6:16">
      <c r="F526" s="81"/>
      <c r="G526" s="130"/>
      <c r="I526" s="88"/>
      <c r="N526" s="130"/>
      <c r="P526" s="88"/>
    </row>
    <row r="527" spans="6:16">
      <c r="F527" s="81"/>
      <c r="G527" s="130"/>
      <c r="I527" s="88"/>
      <c r="N527" s="130"/>
      <c r="P527" s="88"/>
    </row>
    <row r="528" spans="6:16">
      <c r="F528" s="81"/>
      <c r="G528" s="130"/>
      <c r="I528" s="88"/>
      <c r="N528" s="130"/>
      <c r="P528" s="88"/>
    </row>
    <row r="529" spans="6:16">
      <c r="F529" s="81"/>
      <c r="G529" s="130"/>
      <c r="I529" s="88"/>
      <c r="N529" s="130"/>
      <c r="P529" s="88"/>
    </row>
    <row r="530" spans="6:16">
      <c r="F530" s="81"/>
      <c r="G530" s="130"/>
      <c r="I530" s="88"/>
      <c r="N530" s="130"/>
      <c r="P530" s="88"/>
    </row>
    <row r="531" spans="6:16">
      <c r="F531" s="81"/>
      <c r="G531" s="130"/>
      <c r="I531" s="88"/>
      <c r="N531" s="130"/>
      <c r="P531" s="88"/>
    </row>
    <row r="532" spans="6:16">
      <c r="F532" s="81"/>
      <c r="G532" s="130"/>
      <c r="I532" s="88"/>
      <c r="N532" s="130"/>
      <c r="P532" s="88"/>
    </row>
    <row r="533" spans="6:16">
      <c r="F533" s="81"/>
      <c r="G533" s="130"/>
      <c r="I533" s="88"/>
      <c r="N533" s="130"/>
      <c r="P533" s="88"/>
    </row>
    <row r="534" spans="6:16">
      <c r="F534" s="81"/>
      <c r="G534" s="130"/>
      <c r="I534" s="88"/>
      <c r="N534" s="130"/>
      <c r="P534" s="88"/>
    </row>
    <row r="535" spans="6:16">
      <c r="F535" s="81"/>
      <c r="G535" s="130"/>
      <c r="I535" s="88"/>
      <c r="N535" s="130"/>
      <c r="P535" s="88"/>
    </row>
    <row r="536" spans="6:16">
      <c r="F536" s="81"/>
      <c r="G536" s="130"/>
      <c r="I536" s="88"/>
      <c r="N536" s="130"/>
      <c r="P536" s="88"/>
    </row>
    <row r="537" spans="6:16">
      <c r="F537" s="81"/>
      <c r="G537" s="130"/>
      <c r="I537" s="88"/>
      <c r="N537" s="130"/>
      <c r="P537" s="88"/>
    </row>
    <row r="538" spans="6:16">
      <c r="F538" s="81"/>
      <c r="G538" s="130"/>
      <c r="I538" s="88"/>
      <c r="N538" s="130"/>
      <c r="P538" s="88"/>
    </row>
    <row r="539" spans="6:16">
      <c r="F539" s="81"/>
      <c r="G539" s="130"/>
      <c r="I539" s="88"/>
      <c r="N539" s="130"/>
      <c r="P539" s="88"/>
    </row>
    <row r="540" spans="6:16">
      <c r="F540" s="81"/>
      <c r="G540" s="130"/>
      <c r="I540" s="88"/>
      <c r="N540" s="130"/>
      <c r="P540" s="88"/>
    </row>
    <row r="541" spans="6:16">
      <c r="F541" s="81"/>
      <c r="G541" s="130"/>
      <c r="I541" s="88"/>
      <c r="N541" s="130"/>
      <c r="P541" s="88"/>
    </row>
    <row r="542" spans="6:16">
      <c r="F542" s="81"/>
      <c r="G542" s="130"/>
      <c r="I542" s="88"/>
      <c r="N542" s="130"/>
      <c r="P542" s="88"/>
    </row>
    <row r="543" spans="6:16">
      <c r="F543" s="81"/>
      <c r="G543" s="130"/>
      <c r="I543" s="88"/>
      <c r="N543" s="130"/>
      <c r="P543" s="88"/>
    </row>
    <row r="544" spans="6:16">
      <c r="F544" s="81"/>
      <c r="G544" s="130"/>
      <c r="I544" s="88"/>
      <c r="N544" s="130"/>
      <c r="P544" s="88"/>
    </row>
    <row r="545" spans="6:16">
      <c r="F545" s="81"/>
      <c r="G545" s="130"/>
      <c r="I545" s="88"/>
      <c r="N545" s="130"/>
      <c r="P545" s="88"/>
    </row>
    <row r="546" spans="6:16">
      <c r="F546" s="81"/>
      <c r="G546" s="130"/>
      <c r="I546" s="88"/>
      <c r="N546" s="130"/>
      <c r="P546" s="88"/>
    </row>
    <row r="547" spans="6:16">
      <c r="F547" s="81"/>
      <c r="G547" s="130"/>
      <c r="I547" s="88"/>
      <c r="N547" s="130"/>
      <c r="P547" s="88"/>
    </row>
    <row r="548" spans="6:16">
      <c r="F548" s="81"/>
      <c r="G548" s="130"/>
      <c r="I548" s="88"/>
      <c r="N548" s="130"/>
      <c r="P548" s="88"/>
    </row>
    <row r="549" spans="6:16">
      <c r="F549" s="81"/>
      <c r="G549" s="130"/>
      <c r="I549" s="88"/>
      <c r="N549" s="130"/>
      <c r="P549" s="88"/>
    </row>
    <row r="550" spans="6:16">
      <c r="F550" s="81"/>
      <c r="G550" s="130"/>
      <c r="I550" s="88"/>
      <c r="N550" s="130"/>
      <c r="P550" s="88"/>
    </row>
    <row r="551" spans="6:16">
      <c r="F551" s="81"/>
      <c r="G551" s="130"/>
      <c r="I551" s="88"/>
      <c r="N551" s="130"/>
      <c r="P551" s="88"/>
    </row>
    <row r="552" spans="6:16">
      <c r="F552" s="81"/>
      <c r="G552" s="130"/>
      <c r="I552" s="88"/>
      <c r="N552" s="130"/>
      <c r="P552" s="88"/>
    </row>
    <row r="553" spans="6:16">
      <c r="F553" s="81"/>
      <c r="G553" s="130"/>
      <c r="I553" s="88"/>
      <c r="N553" s="130"/>
      <c r="P553" s="88"/>
    </row>
    <row r="554" spans="6:16">
      <c r="F554" s="81"/>
      <c r="G554" s="130"/>
      <c r="I554" s="88"/>
      <c r="N554" s="130"/>
      <c r="P554" s="88"/>
    </row>
    <row r="555" spans="6:16">
      <c r="F555" s="81"/>
      <c r="G555" s="130"/>
      <c r="I555" s="88"/>
      <c r="N555" s="130"/>
      <c r="P555" s="88"/>
    </row>
    <row r="556" spans="6:16">
      <c r="F556" s="81"/>
      <c r="G556" s="130"/>
      <c r="I556" s="88"/>
      <c r="N556" s="130"/>
      <c r="P556" s="88"/>
    </row>
    <row r="557" spans="6:16">
      <c r="F557" s="81"/>
      <c r="G557" s="130"/>
      <c r="I557" s="88"/>
      <c r="N557" s="130"/>
      <c r="P557" s="88"/>
    </row>
    <row r="558" spans="6:16">
      <c r="F558" s="81"/>
      <c r="G558" s="130"/>
      <c r="I558" s="88"/>
      <c r="N558" s="130"/>
      <c r="P558" s="88"/>
    </row>
    <row r="559" spans="6:16">
      <c r="F559" s="81"/>
      <c r="G559" s="130"/>
      <c r="I559" s="88"/>
      <c r="N559" s="130"/>
      <c r="P559" s="88"/>
    </row>
    <row r="560" spans="6:16">
      <c r="F560" s="81"/>
      <c r="G560" s="130"/>
      <c r="I560" s="88"/>
      <c r="N560" s="130"/>
      <c r="P560" s="88"/>
    </row>
    <row r="561" spans="6:16">
      <c r="F561" s="81"/>
      <c r="G561" s="130"/>
      <c r="I561" s="88"/>
      <c r="N561" s="130"/>
      <c r="P561" s="88"/>
    </row>
    <row r="562" spans="6:16">
      <c r="F562" s="81"/>
      <c r="G562" s="130"/>
      <c r="I562" s="88"/>
      <c r="N562" s="130"/>
      <c r="P562" s="88"/>
    </row>
    <row r="563" spans="6:16">
      <c r="F563" s="81"/>
      <c r="G563" s="130"/>
      <c r="I563" s="88"/>
      <c r="N563" s="130"/>
      <c r="P563" s="88"/>
    </row>
    <row r="564" spans="6:16">
      <c r="F564" s="81"/>
      <c r="G564" s="130"/>
      <c r="I564" s="88"/>
      <c r="N564" s="130"/>
      <c r="P564" s="88"/>
    </row>
    <row r="565" spans="6:16">
      <c r="F565" s="81"/>
      <c r="G565" s="130"/>
      <c r="I565" s="88"/>
      <c r="N565" s="130"/>
      <c r="P565" s="88"/>
    </row>
    <row r="566" spans="6:16">
      <c r="F566" s="81"/>
      <c r="G566" s="130"/>
      <c r="I566" s="88"/>
      <c r="N566" s="130"/>
      <c r="P566" s="88"/>
    </row>
    <row r="567" spans="6:16">
      <c r="F567" s="81"/>
      <c r="G567" s="130"/>
      <c r="I567" s="88"/>
      <c r="N567" s="130"/>
      <c r="P567" s="88"/>
    </row>
    <row r="568" spans="6:16">
      <c r="F568" s="81"/>
      <c r="G568" s="130"/>
      <c r="I568" s="88"/>
      <c r="N568" s="130"/>
      <c r="P568" s="88"/>
    </row>
    <row r="569" spans="6:16">
      <c r="F569" s="81"/>
      <c r="G569" s="130"/>
      <c r="I569" s="88"/>
      <c r="N569" s="130"/>
      <c r="P569" s="88"/>
    </row>
    <row r="570" spans="6:16">
      <c r="F570" s="81"/>
      <c r="G570" s="130"/>
      <c r="I570" s="88"/>
      <c r="N570" s="130"/>
      <c r="P570" s="88"/>
    </row>
    <row r="571" spans="6:16">
      <c r="F571" s="81"/>
      <c r="G571" s="130"/>
      <c r="I571" s="88"/>
      <c r="N571" s="130"/>
      <c r="P571" s="88"/>
    </row>
    <row r="572" spans="6:16">
      <c r="F572" s="81"/>
      <c r="G572" s="130"/>
      <c r="I572" s="88"/>
      <c r="N572" s="130"/>
      <c r="P572" s="88"/>
    </row>
    <row r="573" spans="6:16">
      <c r="F573" s="81"/>
      <c r="G573" s="130"/>
      <c r="I573" s="88"/>
      <c r="N573" s="130"/>
      <c r="P573" s="88"/>
    </row>
    <row r="574" spans="6:16">
      <c r="F574" s="81"/>
      <c r="G574" s="130"/>
      <c r="I574" s="88"/>
      <c r="N574" s="130"/>
      <c r="P574" s="88"/>
    </row>
    <row r="575" spans="6:16">
      <c r="F575" s="81"/>
      <c r="G575" s="130"/>
      <c r="I575" s="88"/>
      <c r="N575" s="130"/>
      <c r="P575" s="88"/>
    </row>
    <row r="576" spans="6:16">
      <c r="F576" s="81"/>
      <c r="G576" s="130"/>
      <c r="I576" s="88"/>
      <c r="N576" s="130"/>
      <c r="P576" s="88"/>
    </row>
    <row r="577" spans="6:16">
      <c r="F577" s="81"/>
      <c r="G577" s="130"/>
      <c r="I577" s="88"/>
      <c r="N577" s="130"/>
      <c r="P577" s="88"/>
    </row>
    <row r="578" spans="6:16">
      <c r="F578" s="81"/>
      <c r="G578" s="130"/>
      <c r="I578" s="88"/>
      <c r="N578" s="130"/>
      <c r="P578" s="88"/>
    </row>
    <row r="579" spans="6:16">
      <c r="F579" s="81"/>
      <c r="G579" s="130"/>
      <c r="I579" s="88"/>
      <c r="N579" s="130"/>
      <c r="P579" s="88"/>
    </row>
    <row r="580" spans="6:16">
      <c r="F580" s="81"/>
      <c r="G580" s="130"/>
      <c r="I580" s="88"/>
      <c r="N580" s="130"/>
      <c r="P580" s="88"/>
    </row>
    <row r="581" spans="6:16">
      <c r="F581" s="81"/>
      <c r="G581" s="130"/>
      <c r="I581" s="88"/>
      <c r="N581" s="130"/>
      <c r="P581" s="88"/>
    </row>
    <row r="582" spans="6:16">
      <c r="F582" s="81"/>
      <c r="G582" s="130"/>
      <c r="I582" s="88"/>
      <c r="N582" s="130"/>
      <c r="P582" s="88"/>
    </row>
    <row r="583" spans="6:16">
      <c r="F583" s="81"/>
      <c r="G583" s="130"/>
      <c r="I583" s="88"/>
      <c r="N583" s="130"/>
      <c r="P583" s="88"/>
    </row>
    <row r="584" spans="6:16">
      <c r="F584" s="81"/>
      <c r="G584" s="130"/>
      <c r="I584" s="88"/>
      <c r="N584" s="130"/>
      <c r="P584" s="88"/>
    </row>
    <row r="585" spans="6:16">
      <c r="F585" s="81"/>
      <c r="G585" s="130"/>
      <c r="I585" s="88"/>
      <c r="N585" s="130"/>
      <c r="P585" s="88"/>
    </row>
    <row r="586" spans="6:16">
      <c r="F586" s="81"/>
      <c r="G586" s="130"/>
      <c r="I586" s="88"/>
      <c r="N586" s="130"/>
      <c r="P586" s="88"/>
    </row>
    <row r="587" spans="6:16">
      <c r="F587" s="81"/>
      <c r="G587" s="130"/>
      <c r="I587" s="88"/>
      <c r="N587" s="130"/>
      <c r="P587" s="88"/>
    </row>
    <row r="588" spans="6:16">
      <c r="F588" s="81"/>
      <c r="G588" s="130"/>
      <c r="I588" s="88"/>
      <c r="N588" s="130"/>
      <c r="P588" s="88"/>
    </row>
    <row r="589" spans="6:16">
      <c r="F589" s="81"/>
      <c r="G589" s="130"/>
      <c r="I589" s="88"/>
      <c r="N589" s="130"/>
      <c r="P589" s="88"/>
    </row>
    <row r="590" spans="6:16">
      <c r="F590" s="81"/>
      <c r="G590" s="130"/>
      <c r="I590" s="88"/>
      <c r="N590" s="130"/>
      <c r="P590" s="88"/>
    </row>
    <row r="591" spans="6:16">
      <c r="F591" s="81"/>
      <c r="G591" s="130"/>
      <c r="I591" s="88"/>
      <c r="N591" s="130"/>
      <c r="P591" s="88"/>
    </row>
    <row r="592" spans="6:16">
      <c r="F592" s="81"/>
      <c r="G592" s="130"/>
      <c r="I592" s="88"/>
      <c r="N592" s="130"/>
      <c r="P592" s="88"/>
    </row>
    <row r="593" spans="6:16">
      <c r="F593" s="81"/>
      <c r="G593" s="130"/>
      <c r="I593" s="88"/>
      <c r="N593" s="130"/>
      <c r="P593" s="88"/>
    </row>
    <row r="594" spans="6:16">
      <c r="F594" s="81"/>
      <c r="G594" s="130"/>
      <c r="I594" s="88"/>
      <c r="N594" s="130"/>
      <c r="P594" s="88"/>
    </row>
    <row r="595" spans="6:16">
      <c r="F595" s="81"/>
      <c r="G595" s="130"/>
      <c r="I595" s="88"/>
      <c r="N595" s="130"/>
      <c r="P595" s="88"/>
    </row>
    <row r="596" spans="6:16">
      <c r="F596" s="81"/>
      <c r="G596" s="130"/>
      <c r="I596" s="88"/>
      <c r="N596" s="130"/>
      <c r="P596" s="88"/>
    </row>
    <row r="597" spans="6:16">
      <c r="F597" s="81"/>
      <c r="G597" s="130"/>
      <c r="I597" s="88"/>
      <c r="N597" s="130"/>
      <c r="P597" s="88"/>
    </row>
    <row r="598" spans="6:16">
      <c r="F598" s="81"/>
      <c r="G598" s="130"/>
      <c r="I598" s="88"/>
      <c r="N598" s="130"/>
      <c r="P598" s="88"/>
    </row>
    <row r="599" spans="6:16">
      <c r="F599" s="81"/>
      <c r="G599" s="130"/>
      <c r="I599" s="88"/>
      <c r="N599" s="130"/>
      <c r="P599" s="88"/>
    </row>
    <row r="600" spans="6:16">
      <c r="F600" s="81"/>
      <c r="G600" s="130"/>
      <c r="I600" s="88"/>
      <c r="N600" s="130"/>
      <c r="P600" s="88"/>
    </row>
    <row r="601" spans="6:16">
      <c r="F601" s="81"/>
      <c r="G601" s="130"/>
      <c r="I601" s="88"/>
      <c r="N601" s="130"/>
      <c r="P601" s="88"/>
    </row>
    <row r="602" spans="6:16">
      <c r="F602" s="81"/>
      <c r="G602" s="130"/>
      <c r="I602" s="88"/>
      <c r="N602" s="130"/>
      <c r="P602" s="88"/>
    </row>
    <row r="603" spans="6:16">
      <c r="F603" s="81"/>
      <c r="G603" s="130"/>
      <c r="I603" s="88"/>
      <c r="N603" s="130"/>
      <c r="P603" s="88"/>
    </row>
    <row r="604" spans="6:16">
      <c r="F604" s="81"/>
      <c r="G604" s="130"/>
      <c r="I604" s="88"/>
      <c r="N604" s="130"/>
      <c r="P604" s="88"/>
    </row>
    <row r="605" spans="6:16">
      <c r="F605" s="81"/>
      <c r="G605" s="130"/>
      <c r="I605" s="88"/>
      <c r="N605" s="130"/>
      <c r="P605" s="88"/>
    </row>
    <row r="606" spans="6:16">
      <c r="F606" s="81"/>
      <c r="G606" s="130"/>
      <c r="I606" s="88"/>
      <c r="N606" s="130"/>
      <c r="P606" s="88"/>
    </row>
    <row r="607" spans="6:16">
      <c r="F607" s="81"/>
      <c r="G607" s="130"/>
      <c r="I607" s="88"/>
      <c r="N607" s="130"/>
      <c r="P607" s="88"/>
    </row>
    <row r="608" spans="6:16">
      <c r="F608" s="81"/>
      <c r="G608" s="130"/>
      <c r="I608" s="88"/>
      <c r="N608" s="130"/>
      <c r="P608" s="88"/>
    </row>
    <row r="609" spans="6:16">
      <c r="F609" s="81"/>
      <c r="G609" s="130"/>
      <c r="I609" s="88"/>
      <c r="N609" s="130"/>
      <c r="P609" s="88"/>
    </row>
    <row r="610" spans="6:16">
      <c r="F610" s="81"/>
      <c r="G610" s="130"/>
      <c r="I610" s="88"/>
      <c r="N610" s="130"/>
      <c r="P610" s="88"/>
    </row>
    <row r="611" spans="6:16">
      <c r="F611" s="81"/>
      <c r="G611" s="130"/>
      <c r="I611" s="88"/>
      <c r="N611" s="130"/>
      <c r="P611" s="88"/>
    </row>
    <row r="612" spans="6:16">
      <c r="F612" s="81"/>
      <c r="G612" s="130"/>
      <c r="I612" s="88"/>
      <c r="N612" s="130"/>
      <c r="P612" s="88"/>
    </row>
    <row r="613" spans="6:16">
      <c r="F613" s="81"/>
      <c r="G613" s="130"/>
      <c r="I613" s="88"/>
      <c r="N613" s="130"/>
      <c r="P613" s="88"/>
    </row>
    <row r="614" spans="6:16">
      <c r="F614" s="81"/>
      <c r="G614" s="130"/>
      <c r="I614" s="88"/>
      <c r="N614" s="130"/>
      <c r="P614" s="88"/>
    </row>
    <row r="615" spans="6:16">
      <c r="F615" s="81"/>
      <c r="G615" s="130"/>
      <c r="I615" s="88"/>
      <c r="N615" s="130"/>
      <c r="P615" s="88"/>
    </row>
    <row r="616" spans="6:16">
      <c r="F616" s="81"/>
      <c r="G616" s="130"/>
      <c r="I616" s="88"/>
      <c r="N616" s="130"/>
      <c r="P616" s="88"/>
    </row>
    <row r="617" spans="6:16">
      <c r="F617" s="81"/>
      <c r="G617" s="130"/>
      <c r="I617" s="88"/>
      <c r="N617" s="130"/>
      <c r="P617" s="88"/>
    </row>
    <row r="618" spans="6:16">
      <c r="F618" s="81"/>
      <c r="G618" s="130"/>
      <c r="I618" s="88"/>
      <c r="N618" s="130"/>
      <c r="P618" s="88"/>
    </row>
    <row r="619" spans="6:16">
      <c r="F619" s="81"/>
      <c r="G619" s="130"/>
      <c r="I619" s="88"/>
      <c r="N619" s="130"/>
      <c r="P619" s="88"/>
    </row>
    <row r="620" spans="6:16">
      <c r="F620" s="81"/>
      <c r="G620" s="130"/>
      <c r="I620" s="88"/>
      <c r="N620" s="130"/>
      <c r="P620" s="88"/>
    </row>
    <row r="621" spans="6:16">
      <c r="F621" s="81"/>
      <c r="G621" s="130"/>
      <c r="I621" s="88"/>
      <c r="N621" s="130"/>
      <c r="P621" s="88"/>
    </row>
    <row r="622" spans="6:16">
      <c r="F622" s="81"/>
      <c r="G622" s="130"/>
      <c r="I622" s="88"/>
      <c r="N622" s="130"/>
      <c r="P622" s="88"/>
    </row>
    <row r="623" spans="6:16">
      <c r="F623" s="81"/>
      <c r="G623" s="130"/>
      <c r="I623" s="88"/>
      <c r="N623" s="130"/>
      <c r="P623" s="88"/>
    </row>
    <row r="624" spans="6:16">
      <c r="F624" s="81"/>
      <c r="G624" s="130"/>
      <c r="I624" s="88"/>
      <c r="N624" s="130"/>
      <c r="P624" s="88"/>
    </row>
    <row r="625" spans="6:16">
      <c r="F625" s="81"/>
      <c r="G625" s="130"/>
      <c r="I625" s="88"/>
      <c r="N625" s="130"/>
      <c r="P625" s="88"/>
    </row>
    <row r="626" spans="6:16">
      <c r="F626" s="81"/>
      <c r="G626" s="130"/>
      <c r="I626" s="88"/>
      <c r="N626" s="130"/>
      <c r="P626" s="88"/>
    </row>
    <row r="627" spans="6:16">
      <c r="F627" s="81"/>
      <c r="G627" s="130"/>
      <c r="I627" s="88"/>
      <c r="N627" s="130"/>
      <c r="P627" s="88"/>
    </row>
    <row r="628" spans="6:16">
      <c r="F628" s="81"/>
      <c r="G628" s="130"/>
      <c r="I628" s="88"/>
      <c r="N628" s="130"/>
      <c r="P628" s="88"/>
    </row>
    <row r="629" spans="6:16">
      <c r="F629" s="81"/>
      <c r="G629" s="130"/>
      <c r="I629" s="88"/>
      <c r="N629" s="130"/>
      <c r="P629" s="88"/>
    </row>
    <row r="630" spans="6:16">
      <c r="F630" s="81"/>
      <c r="G630" s="130"/>
      <c r="I630" s="88"/>
      <c r="N630" s="130"/>
      <c r="P630" s="88"/>
    </row>
    <row r="631" spans="6:16">
      <c r="F631" s="81"/>
      <c r="G631" s="130"/>
      <c r="I631" s="88"/>
      <c r="N631" s="130"/>
      <c r="P631" s="88"/>
    </row>
    <row r="632" spans="6:16">
      <c r="F632" s="81"/>
      <c r="G632" s="130"/>
      <c r="I632" s="88"/>
      <c r="N632" s="130"/>
      <c r="P632" s="88"/>
    </row>
    <row r="633" spans="6:16">
      <c r="F633" s="81"/>
      <c r="G633" s="130"/>
      <c r="I633" s="88"/>
      <c r="N633" s="130"/>
      <c r="P633" s="88"/>
    </row>
    <row r="634" spans="6:16">
      <c r="F634" s="81"/>
      <c r="G634" s="130"/>
      <c r="I634" s="88"/>
      <c r="N634" s="130"/>
      <c r="P634" s="88"/>
    </row>
    <row r="635" spans="6:16">
      <c r="F635" s="81"/>
      <c r="G635" s="130"/>
      <c r="I635" s="88"/>
      <c r="N635" s="130"/>
      <c r="P635" s="88"/>
    </row>
    <row r="636" spans="6:16">
      <c r="F636" s="81"/>
      <c r="G636" s="130"/>
      <c r="I636" s="88"/>
      <c r="N636" s="130"/>
      <c r="P636" s="88"/>
    </row>
    <row r="637" spans="6:16">
      <c r="F637" s="81"/>
      <c r="G637" s="130"/>
      <c r="I637" s="88"/>
      <c r="N637" s="130"/>
      <c r="P637" s="88"/>
    </row>
    <row r="638" spans="6:16">
      <c r="F638" s="81"/>
      <c r="G638" s="130"/>
      <c r="I638" s="88"/>
      <c r="N638" s="130"/>
      <c r="P638" s="88"/>
    </row>
    <row r="639" spans="6:16">
      <c r="F639" s="81"/>
      <c r="G639" s="130"/>
      <c r="I639" s="88"/>
      <c r="N639" s="130"/>
      <c r="P639" s="88"/>
    </row>
    <row r="640" spans="6:16">
      <c r="F640" s="81"/>
      <c r="G640" s="130"/>
      <c r="I640" s="88"/>
      <c r="N640" s="130"/>
      <c r="P640" s="88"/>
    </row>
    <row r="641" spans="6:16">
      <c r="F641" s="81"/>
      <c r="G641" s="130"/>
      <c r="I641" s="88"/>
      <c r="N641" s="130"/>
      <c r="P641" s="88"/>
    </row>
    <row r="642" spans="6:16">
      <c r="F642" s="81"/>
      <c r="G642" s="130"/>
      <c r="I642" s="88"/>
      <c r="N642" s="130"/>
      <c r="P642" s="88"/>
    </row>
    <row r="643" spans="6:16">
      <c r="F643" s="81"/>
      <c r="G643" s="130"/>
      <c r="I643" s="88"/>
      <c r="N643" s="130"/>
      <c r="P643" s="88"/>
    </row>
    <row r="644" spans="6:16">
      <c r="F644" s="81"/>
      <c r="G644" s="130"/>
      <c r="I644" s="88"/>
      <c r="N644" s="130"/>
      <c r="P644" s="88"/>
    </row>
    <row r="645" spans="6:16">
      <c r="F645" s="81"/>
      <c r="G645" s="130"/>
      <c r="I645" s="88"/>
      <c r="N645" s="130"/>
      <c r="P645" s="88"/>
    </row>
    <row r="646" spans="6:16">
      <c r="F646" s="81"/>
      <c r="G646" s="130"/>
      <c r="I646" s="88"/>
      <c r="N646" s="130"/>
      <c r="P646" s="88"/>
    </row>
    <row r="647" spans="6:16">
      <c r="F647" s="81"/>
      <c r="G647" s="130"/>
      <c r="I647" s="88"/>
      <c r="N647" s="130"/>
      <c r="P647" s="88"/>
    </row>
    <row r="648" spans="6:16">
      <c r="F648" s="81"/>
      <c r="G648" s="130"/>
      <c r="I648" s="88"/>
      <c r="N648" s="130"/>
      <c r="P648" s="88"/>
    </row>
    <row r="649" spans="6:16">
      <c r="F649" s="81"/>
      <c r="G649" s="130"/>
      <c r="I649" s="88"/>
      <c r="N649" s="130"/>
      <c r="P649" s="88"/>
    </row>
    <row r="650" spans="6:16">
      <c r="F650" s="81"/>
      <c r="G650" s="130"/>
      <c r="I650" s="88"/>
      <c r="N650" s="130"/>
      <c r="P650" s="88"/>
    </row>
    <row r="651" spans="6:16">
      <c r="F651" s="81"/>
      <c r="G651" s="130"/>
      <c r="I651" s="88"/>
      <c r="N651" s="130"/>
      <c r="P651" s="88"/>
    </row>
    <row r="652" spans="6:16">
      <c r="F652" s="81"/>
      <c r="G652" s="130"/>
      <c r="I652" s="88"/>
      <c r="N652" s="130"/>
      <c r="P652" s="88"/>
    </row>
    <row r="653" spans="6:16">
      <c r="F653" s="81"/>
      <c r="G653" s="130"/>
      <c r="I653" s="88"/>
      <c r="N653" s="130"/>
      <c r="P653" s="88"/>
    </row>
    <row r="654" spans="6:16">
      <c r="F654" s="81"/>
      <c r="G654" s="130"/>
      <c r="I654" s="88"/>
      <c r="N654" s="130"/>
      <c r="P654" s="88"/>
    </row>
    <row r="655" spans="6:16">
      <c r="F655" s="81"/>
      <c r="G655" s="130"/>
      <c r="I655" s="88"/>
      <c r="N655" s="130"/>
      <c r="P655" s="88"/>
    </row>
    <row r="656" spans="6:16">
      <c r="F656" s="81"/>
      <c r="G656" s="130"/>
      <c r="I656" s="88"/>
      <c r="N656" s="130"/>
      <c r="P656" s="88"/>
    </row>
    <row r="657" spans="6:16">
      <c r="F657" s="81"/>
      <c r="G657" s="130"/>
      <c r="I657" s="88"/>
      <c r="N657" s="130"/>
      <c r="P657" s="88"/>
    </row>
    <row r="658" spans="6:16">
      <c r="F658" s="81"/>
      <c r="G658" s="130"/>
      <c r="I658" s="88"/>
      <c r="N658" s="130"/>
      <c r="P658" s="88"/>
    </row>
    <row r="659" spans="6:16">
      <c r="F659" s="81"/>
      <c r="G659" s="130"/>
      <c r="I659" s="88"/>
      <c r="N659" s="130"/>
      <c r="P659" s="88"/>
    </row>
    <row r="660" spans="6:16">
      <c r="F660" s="81"/>
      <c r="G660" s="130"/>
      <c r="I660" s="88"/>
      <c r="N660" s="130"/>
      <c r="P660" s="88"/>
    </row>
    <row r="661" spans="6:16">
      <c r="F661" s="81"/>
      <c r="G661" s="130"/>
      <c r="I661" s="88"/>
      <c r="N661" s="130"/>
      <c r="P661" s="88"/>
    </row>
    <row r="662" spans="6:16">
      <c r="F662" s="81"/>
      <c r="G662" s="130"/>
      <c r="I662" s="88"/>
      <c r="N662" s="130"/>
      <c r="P662" s="88"/>
    </row>
    <row r="663" spans="6:16">
      <c r="F663" s="81"/>
      <c r="G663" s="130"/>
      <c r="I663" s="88"/>
      <c r="N663" s="130"/>
      <c r="P663" s="88"/>
    </row>
    <row r="664" spans="6:16">
      <c r="F664" s="81"/>
      <c r="G664" s="130"/>
      <c r="I664" s="88"/>
      <c r="N664" s="130"/>
      <c r="P664" s="88"/>
    </row>
    <row r="665" spans="6:16">
      <c r="F665" s="81"/>
      <c r="G665" s="130"/>
      <c r="I665" s="88"/>
      <c r="N665" s="130"/>
      <c r="P665" s="88"/>
    </row>
    <row r="666" spans="6:16">
      <c r="F666" s="81"/>
      <c r="G666" s="130"/>
      <c r="I666" s="88"/>
      <c r="N666" s="130"/>
      <c r="P666" s="88"/>
    </row>
    <row r="667" spans="6:16">
      <c r="F667" s="81"/>
      <c r="G667" s="130"/>
      <c r="I667" s="88"/>
      <c r="N667" s="130"/>
      <c r="P667" s="88"/>
    </row>
    <row r="668" spans="6:16">
      <c r="F668" s="81"/>
      <c r="G668" s="130"/>
      <c r="I668" s="88"/>
      <c r="N668" s="130"/>
      <c r="P668" s="88"/>
    </row>
    <row r="669" spans="6:16">
      <c r="F669" s="81"/>
      <c r="G669" s="130"/>
      <c r="I669" s="88"/>
      <c r="N669" s="130"/>
      <c r="P669" s="88"/>
    </row>
    <row r="670" spans="6:16">
      <c r="F670" s="81"/>
      <c r="G670" s="130"/>
      <c r="I670" s="88"/>
      <c r="N670" s="130"/>
      <c r="P670" s="88"/>
    </row>
    <row r="671" spans="6:16">
      <c r="F671" s="81"/>
      <c r="G671" s="130"/>
      <c r="I671" s="88"/>
      <c r="N671" s="130"/>
      <c r="P671" s="88"/>
    </row>
    <row r="672" spans="6:16">
      <c r="F672" s="81"/>
      <c r="G672" s="130"/>
      <c r="I672" s="88"/>
      <c r="N672" s="130"/>
      <c r="P672" s="88"/>
    </row>
    <row r="673" spans="6:16">
      <c r="F673" s="81"/>
      <c r="G673" s="130"/>
      <c r="I673" s="88"/>
      <c r="N673" s="130"/>
      <c r="P673" s="88"/>
    </row>
    <row r="674" spans="6:16">
      <c r="F674" s="81"/>
      <c r="G674" s="130"/>
      <c r="I674" s="88"/>
      <c r="N674" s="130"/>
      <c r="P674" s="88"/>
    </row>
    <row r="675" spans="6:16">
      <c r="F675" s="81"/>
      <c r="G675" s="130"/>
      <c r="I675" s="88"/>
      <c r="N675" s="130"/>
      <c r="P675" s="88"/>
    </row>
    <row r="676" spans="6:16">
      <c r="F676" s="81"/>
      <c r="G676" s="130"/>
      <c r="I676" s="88"/>
      <c r="N676" s="130"/>
      <c r="P676" s="88"/>
    </row>
    <row r="677" spans="6:16">
      <c r="F677" s="81"/>
      <c r="G677" s="130"/>
      <c r="I677" s="88"/>
      <c r="N677" s="130"/>
      <c r="P677" s="88"/>
    </row>
    <row r="678" spans="6:16">
      <c r="F678" s="81"/>
      <c r="G678" s="130"/>
      <c r="I678" s="88"/>
      <c r="N678" s="130"/>
      <c r="P678" s="88"/>
    </row>
    <row r="679" spans="6:16">
      <c r="F679" s="81"/>
      <c r="G679" s="130"/>
      <c r="I679" s="88"/>
      <c r="N679" s="130"/>
      <c r="P679" s="88"/>
    </row>
    <row r="680" spans="6:16">
      <c r="F680" s="81"/>
      <c r="G680" s="130"/>
      <c r="I680" s="88"/>
      <c r="N680" s="130"/>
      <c r="P680" s="88"/>
    </row>
    <row r="681" spans="6:16">
      <c r="F681" s="81"/>
      <c r="G681" s="130"/>
      <c r="I681" s="88"/>
      <c r="N681" s="130"/>
      <c r="P681" s="88"/>
    </row>
    <row r="682" spans="6:16">
      <c r="F682" s="81"/>
      <c r="G682" s="130"/>
      <c r="I682" s="88"/>
      <c r="N682" s="130"/>
      <c r="P682" s="88"/>
    </row>
    <row r="683" spans="6:16">
      <c r="F683" s="81"/>
      <c r="G683" s="130"/>
      <c r="I683" s="88"/>
      <c r="N683" s="130"/>
      <c r="P683" s="88"/>
    </row>
    <row r="684" spans="6:16">
      <c r="F684" s="81"/>
      <c r="G684" s="130"/>
      <c r="I684" s="88"/>
      <c r="N684" s="130"/>
      <c r="P684" s="88"/>
    </row>
    <row r="685" spans="6:16">
      <c r="F685" s="81"/>
      <c r="G685" s="130"/>
      <c r="I685" s="88"/>
      <c r="N685" s="130"/>
      <c r="P685" s="88"/>
    </row>
    <row r="686" spans="6:16">
      <c r="F686" s="81"/>
      <c r="G686" s="130"/>
      <c r="I686" s="88"/>
      <c r="N686" s="130"/>
      <c r="P686" s="88"/>
    </row>
    <row r="687" spans="6:16">
      <c r="F687" s="81"/>
      <c r="G687" s="130"/>
      <c r="I687" s="88"/>
      <c r="N687" s="130"/>
      <c r="P687" s="88"/>
    </row>
    <row r="688" spans="6:16">
      <c r="F688" s="81"/>
      <c r="G688" s="130"/>
      <c r="I688" s="88"/>
      <c r="N688" s="130"/>
      <c r="P688" s="88"/>
    </row>
    <row r="689" spans="6:16">
      <c r="F689" s="81"/>
      <c r="G689" s="130"/>
      <c r="I689" s="88"/>
      <c r="N689" s="130"/>
      <c r="P689" s="88"/>
    </row>
    <row r="690" spans="6:16">
      <c r="F690" s="81"/>
      <c r="G690" s="130"/>
      <c r="I690" s="88"/>
      <c r="N690" s="130"/>
      <c r="P690" s="88"/>
    </row>
    <row r="691" spans="6:16">
      <c r="F691" s="81"/>
      <c r="G691" s="130"/>
      <c r="I691" s="88"/>
      <c r="N691" s="130"/>
      <c r="P691" s="88"/>
    </row>
    <row r="692" spans="6:16">
      <c r="F692" s="81"/>
      <c r="G692" s="130"/>
      <c r="I692" s="88"/>
      <c r="N692" s="130"/>
      <c r="P692" s="88"/>
    </row>
    <row r="693" spans="6:16">
      <c r="F693" s="81"/>
      <c r="G693" s="130"/>
      <c r="I693" s="88"/>
      <c r="N693" s="130"/>
      <c r="P693" s="88"/>
    </row>
    <row r="694" spans="6:16">
      <c r="F694" s="81"/>
      <c r="G694" s="130"/>
      <c r="I694" s="88"/>
      <c r="N694" s="130"/>
      <c r="P694" s="88"/>
    </row>
    <row r="695" spans="6:16">
      <c r="F695" s="81"/>
      <c r="G695" s="130"/>
      <c r="I695" s="88"/>
      <c r="N695" s="130"/>
      <c r="P695" s="88"/>
    </row>
    <row r="696" spans="6:16">
      <c r="F696" s="81"/>
      <c r="G696" s="130"/>
      <c r="I696" s="88"/>
      <c r="N696" s="130"/>
      <c r="P696" s="88"/>
    </row>
    <row r="697" spans="6:16">
      <c r="F697" s="81"/>
      <c r="G697" s="130"/>
      <c r="I697" s="88"/>
      <c r="N697" s="130"/>
      <c r="P697" s="88"/>
    </row>
    <row r="698" spans="6:16">
      <c r="F698" s="81"/>
      <c r="G698" s="130"/>
      <c r="I698" s="88"/>
      <c r="N698" s="130"/>
      <c r="P698" s="88"/>
    </row>
    <row r="699" spans="6:16">
      <c r="F699" s="81"/>
      <c r="G699" s="130"/>
      <c r="I699" s="88"/>
      <c r="N699" s="130"/>
      <c r="P699" s="88"/>
    </row>
    <row r="700" spans="6:16">
      <c r="F700" s="81"/>
      <c r="G700" s="130"/>
      <c r="I700" s="88"/>
      <c r="N700" s="130"/>
      <c r="P700" s="88"/>
    </row>
    <row r="701" spans="6:16">
      <c r="F701" s="81"/>
      <c r="G701" s="130"/>
      <c r="I701" s="88"/>
      <c r="N701" s="130"/>
      <c r="P701" s="88"/>
    </row>
    <row r="702" spans="6:16">
      <c r="F702" s="81"/>
      <c r="G702" s="130"/>
      <c r="I702" s="88"/>
      <c r="N702" s="130"/>
      <c r="P702" s="88"/>
    </row>
    <row r="703" spans="6:16">
      <c r="F703" s="81"/>
      <c r="G703" s="130"/>
      <c r="I703" s="88"/>
      <c r="N703" s="130"/>
      <c r="P703" s="88"/>
    </row>
    <row r="704" spans="6:16">
      <c r="F704" s="81"/>
      <c r="G704" s="130"/>
      <c r="I704" s="88"/>
      <c r="N704" s="130"/>
      <c r="P704" s="88"/>
    </row>
    <row r="705" spans="6:16">
      <c r="F705" s="81"/>
      <c r="G705" s="130"/>
      <c r="I705" s="88"/>
      <c r="N705" s="130"/>
      <c r="P705" s="88"/>
    </row>
    <row r="706" spans="6:16">
      <c r="F706" s="81"/>
      <c r="G706" s="130"/>
      <c r="I706" s="88"/>
      <c r="N706" s="130"/>
      <c r="P706" s="88"/>
    </row>
    <row r="707" spans="6:16">
      <c r="F707" s="81"/>
      <c r="G707" s="130"/>
      <c r="I707" s="88"/>
      <c r="N707" s="130"/>
      <c r="P707" s="88"/>
    </row>
    <row r="708" spans="6:16">
      <c r="F708" s="81"/>
      <c r="G708" s="130"/>
      <c r="I708" s="88"/>
      <c r="N708" s="130"/>
      <c r="P708" s="88"/>
    </row>
    <row r="709" spans="6:16">
      <c r="F709" s="81"/>
      <c r="G709" s="130"/>
      <c r="I709" s="88"/>
      <c r="N709" s="130"/>
      <c r="P709" s="88"/>
    </row>
    <row r="710" spans="6:16">
      <c r="F710" s="81"/>
      <c r="G710" s="130"/>
      <c r="I710" s="88"/>
      <c r="N710" s="130"/>
      <c r="P710" s="88"/>
    </row>
    <row r="711" spans="6:16">
      <c r="F711" s="81"/>
      <c r="G711" s="130"/>
      <c r="I711" s="88"/>
      <c r="N711" s="130"/>
      <c r="P711" s="88"/>
    </row>
    <row r="712" spans="6:16">
      <c r="F712" s="81"/>
      <c r="G712" s="130"/>
      <c r="I712" s="88"/>
      <c r="N712" s="130"/>
      <c r="P712" s="88"/>
    </row>
    <row r="713" spans="6:16">
      <c r="F713" s="81"/>
      <c r="G713" s="130"/>
      <c r="I713" s="88"/>
      <c r="N713" s="130"/>
      <c r="P713" s="88"/>
    </row>
    <row r="714" spans="6:16">
      <c r="F714" s="81"/>
      <c r="G714" s="130"/>
      <c r="I714" s="88"/>
      <c r="N714" s="130"/>
      <c r="P714" s="88"/>
    </row>
    <row r="715" spans="6:16">
      <c r="F715" s="81"/>
      <c r="G715" s="130"/>
      <c r="I715" s="88"/>
      <c r="N715" s="130"/>
      <c r="P715" s="88"/>
    </row>
    <row r="716" spans="6:16">
      <c r="F716" s="81"/>
      <c r="G716" s="130"/>
      <c r="I716" s="88"/>
      <c r="N716" s="130"/>
      <c r="P716" s="88"/>
    </row>
    <row r="717" spans="6:16">
      <c r="F717" s="81"/>
      <c r="G717" s="130"/>
      <c r="I717" s="88"/>
      <c r="N717" s="130"/>
      <c r="P717" s="88"/>
    </row>
    <row r="718" spans="6:16">
      <c r="F718" s="81"/>
      <c r="G718" s="130"/>
      <c r="I718" s="88"/>
      <c r="N718" s="130"/>
      <c r="P718" s="88"/>
    </row>
    <row r="719" spans="6:16">
      <c r="F719" s="81"/>
      <c r="G719" s="130"/>
      <c r="I719" s="88"/>
      <c r="N719" s="130"/>
      <c r="P719" s="88"/>
    </row>
    <row r="720" spans="6:16">
      <c r="F720" s="81"/>
      <c r="G720" s="130"/>
      <c r="I720" s="88"/>
      <c r="N720" s="130"/>
      <c r="P720" s="88"/>
    </row>
    <row r="721" spans="6:16">
      <c r="F721" s="81"/>
      <c r="G721" s="130"/>
      <c r="I721" s="88"/>
      <c r="N721" s="130"/>
      <c r="P721" s="88"/>
    </row>
    <row r="722" spans="6:16">
      <c r="F722" s="81"/>
      <c r="G722" s="130"/>
      <c r="I722" s="88"/>
      <c r="N722" s="130"/>
      <c r="P722" s="88"/>
    </row>
    <row r="723" spans="6:16">
      <c r="F723" s="81"/>
      <c r="G723" s="130"/>
      <c r="I723" s="88"/>
      <c r="N723" s="130"/>
      <c r="P723" s="88"/>
    </row>
    <row r="724" spans="6:16">
      <c r="F724" s="81"/>
      <c r="G724" s="130"/>
      <c r="I724" s="88"/>
      <c r="N724" s="130"/>
      <c r="P724" s="88"/>
    </row>
    <row r="725" spans="6:16">
      <c r="F725" s="81"/>
      <c r="G725" s="130"/>
      <c r="I725" s="88"/>
      <c r="N725" s="130"/>
      <c r="P725" s="88"/>
    </row>
    <row r="726" spans="6:16">
      <c r="F726" s="81"/>
      <c r="G726" s="130"/>
      <c r="I726" s="88"/>
      <c r="N726" s="130"/>
      <c r="P726" s="88"/>
    </row>
    <row r="727" spans="6:16">
      <c r="F727" s="81"/>
      <c r="G727" s="130"/>
      <c r="I727" s="88"/>
      <c r="N727" s="130"/>
      <c r="P727" s="88"/>
    </row>
    <row r="728" spans="6:16">
      <c r="F728" s="81"/>
      <c r="G728" s="130"/>
      <c r="I728" s="88"/>
      <c r="N728" s="130"/>
      <c r="P728" s="88"/>
    </row>
    <row r="729" spans="6:16">
      <c r="F729" s="81"/>
      <c r="G729" s="130"/>
      <c r="I729" s="88"/>
      <c r="N729" s="130"/>
      <c r="P729" s="88"/>
    </row>
    <row r="730" spans="6:16">
      <c r="F730" s="81"/>
      <c r="G730" s="130"/>
      <c r="I730" s="88"/>
      <c r="N730" s="130"/>
      <c r="P730" s="88"/>
    </row>
    <row r="731" spans="6:16">
      <c r="F731" s="81"/>
      <c r="G731" s="130"/>
      <c r="I731" s="88"/>
      <c r="N731" s="130"/>
      <c r="P731" s="88"/>
    </row>
    <row r="732" spans="6:16">
      <c r="F732" s="81"/>
      <c r="G732" s="130"/>
      <c r="I732" s="88"/>
      <c r="N732" s="130"/>
      <c r="P732" s="88"/>
    </row>
    <row r="733" spans="6:16">
      <c r="F733" s="81"/>
      <c r="G733" s="130"/>
      <c r="I733" s="88"/>
      <c r="N733" s="130"/>
      <c r="P733" s="88"/>
    </row>
    <row r="734" spans="6:16">
      <c r="F734" s="81"/>
      <c r="G734" s="130"/>
      <c r="I734" s="88"/>
      <c r="N734" s="130"/>
      <c r="P734" s="88"/>
    </row>
    <row r="735" spans="6:16">
      <c r="F735" s="81"/>
      <c r="G735" s="130"/>
      <c r="I735" s="88"/>
      <c r="N735" s="130"/>
      <c r="P735" s="88"/>
    </row>
    <row r="736" spans="6:16">
      <c r="F736" s="81"/>
      <c r="G736" s="130"/>
      <c r="I736" s="88"/>
      <c r="N736" s="130"/>
      <c r="P736" s="88"/>
    </row>
    <row r="737" spans="6:16">
      <c r="F737" s="81"/>
      <c r="G737" s="130"/>
      <c r="I737" s="88"/>
      <c r="N737" s="130"/>
      <c r="P737" s="88"/>
    </row>
    <row r="738" spans="6:16">
      <c r="F738" s="81"/>
      <c r="G738" s="130"/>
      <c r="I738" s="88"/>
      <c r="N738" s="130"/>
      <c r="P738" s="88"/>
    </row>
    <row r="739" spans="6:16">
      <c r="F739" s="81"/>
      <c r="G739" s="130"/>
      <c r="I739" s="88"/>
      <c r="N739" s="130"/>
      <c r="P739" s="88"/>
    </row>
    <row r="740" spans="6:16">
      <c r="F740" s="81"/>
      <c r="G740" s="130"/>
      <c r="I740" s="88"/>
      <c r="N740" s="130"/>
      <c r="P740" s="88"/>
    </row>
    <row r="741" spans="6:16">
      <c r="F741" s="81"/>
      <c r="G741" s="130"/>
      <c r="I741" s="88"/>
      <c r="N741" s="130"/>
      <c r="P741" s="88"/>
    </row>
    <row r="742" spans="6:16">
      <c r="F742" s="81"/>
      <c r="G742" s="130"/>
      <c r="I742" s="88"/>
      <c r="N742" s="130"/>
      <c r="P742" s="88"/>
    </row>
    <row r="743" spans="6:16">
      <c r="F743" s="81"/>
      <c r="G743" s="130"/>
      <c r="I743" s="88"/>
      <c r="N743" s="130"/>
      <c r="P743" s="88"/>
    </row>
    <row r="744" spans="6:16">
      <c r="F744" s="81"/>
      <c r="G744" s="130"/>
      <c r="I744" s="88"/>
      <c r="N744" s="130"/>
      <c r="P744" s="88"/>
    </row>
    <row r="745" spans="6:16">
      <c r="F745" s="81"/>
      <c r="G745" s="130"/>
      <c r="I745" s="88"/>
      <c r="N745" s="130"/>
      <c r="P745" s="88"/>
    </row>
    <row r="746" spans="6:16">
      <c r="F746" s="81"/>
      <c r="G746" s="130"/>
      <c r="I746" s="88"/>
      <c r="N746" s="130"/>
      <c r="P746" s="88"/>
    </row>
    <row r="747" spans="6:16">
      <c r="F747" s="81"/>
      <c r="G747" s="130"/>
      <c r="I747" s="88"/>
      <c r="N747" s="130"/>
      <c r="P747" s="88"/>
    </row>
    <row r="748" spans="6:16">
      <c r="F748" s="81"/>
      <c r="G748" s="130"/>
      <c r="I748" s="88"/>
      <c r="N748" s="130"/>
      <c r="P748" s="88"/>
    </row>
    <row r="749" spans="6:16">
      <c r="F749" s="81"/>
      <c r="G749" s="130"/>
      <c r="I749" s="88"/>
      <c r="N749" s="130"/>
      <c r="P749" s="88"/>
    </row>
    <row r="750" spans="6:16">
      <c r="F750" s="81"/>
      <c r="G750" s="130"/>
      <c r="I750" s="88"/>
      <c r="N750" s="130"/>
      <c r="P750" s="88"/>
    </row>
    <row r="751" spans="6:16">
      <c r="F751" s="81"/>
      <c r="G751" s="130"/>
      <c r="I751" s="88"/>
      <c r="N751" s="130"/>
      <c r="P751" s="88"/>
    </row>
    <row r="752" spans="6:16">
      <c r="F752" s="81"/>
      <c r="G752" s="130"/>
      <c r="I752" s="88"/>
      <c r="N752" s="130"/>
      <c r="P752" s="88"/>
    </row>
    <row r="753" spans="6:16">
      <c r="F753" s="81"/>
      <c r="G753" s="130"/>
      <c r="I753" s="88"/>
      <c r="N753" s="130"/>
      <c r="P753" s="88"/>
    </row>
    <row r="754" spans="6:16">
      <c r="F754" s="81"/>
      <c r="G754" s="130"/>
      <c r="I754" s="88"/>
      <c r="N754" s="130"/>
      <c r="P754" s="88"/>
    </row>
    <row r="755" spans="6:16">
      <c r="F755" s="81"/>
      <c r="G755" s="130"/>
      <c r="I755" s="88"/>
      <c r="N755" s="130"/>
      <c r="P755" s="88"/>
    </row>
    <row r="756" spans="6:16">
      <c r="F756" s="81"/>
      <c r="G756" s="130"/>
      <c r="I756" s="88"/>
      <c r="N756" s="130"/>
      <c r="P756" s="88"/>
    </row>
    <row r="757" spans="6:16">
      <c r="F757" s="81"/>
      <c r="G757" s="130"/>
      <c r="I757" s="88"/>
      <c r="N757" s="130"/>
      <c r="P757" s="88"/>
    </row>
    <row r="758" spans="6:16">
      <c r="F758" s="81"/>
      <c r="G758" s="130"/>
      <c r="I758" s="88"/>
      <c r="N758" s="130"/>
      <c r="P758" s="88"/>
    </row>
    <row r="759" spans="6:16">
      <c r="F759" s="81"/>
      <c r="G759" s="130"/>
      <c r="I759" s="88"/>
      <c r="N759" s="130"/>
      <c r="P759" s="88"/>
    </row>
    <row r="760" spans="6:16">
      <c r="F760" s="81"/>
      <c r="G760" s="130"/>
      <c r="I760" s="88"/>
      <c r="N760" s="130"/>
      <c r="P760" s="88"/>
    </row>
    <row r="761" spans="6:16">
      <c r="F761" s="81"/>
      <c r="G761" s="130"/>
      <c r="I761" s="88"/>
      <c r="N761" s="130"/>
      <c r="P761" s="88"/>
    </row>
    <row r="762" spans="6:16">
      <c r="F762" s="81"/>
      <c r="G762" s="130"/>
      <c r="I762" s="88"/>
      <c r="N762" s="130"/>
      <c r="P762" s="88"/>
    </row>
    <row r="763" spans="6:16">
      <c r="F763" s="81"/>
      <c r="G763" s="130"/>
      <c r="I763" s="88"/>
      <c r="N763" s="130"/>
      <c r="P763" s="88"/>
    </row>
    <row r="764" spans="6:16">
      <c r="F764" s="81"/>
      <c r="G764" s="130"/>
      <c r="I764" s="88"/>
      <c r="N764" s="130"/>
      <c r="P764" s="88"/>
    </row>
    <row r="765" spans="6:16">
      <c r="F765" s="81"/>
      <c r="G765" s="130"/>
      <c r="I765" s="88"/>
      <c r="N765" s="130"/>
      <c r="P765" s="88"/>
    </row>
    <row r="766" spans="6:16">
      <c r="F766" s="81"/>
      <c r="G766" s="130"/>
      <c r="I766" s="88"/>
      <c r="N766" s="130"/>
      <c r="P766" s="88"/>
    </row>
    <row r="767" spans="6:16">
      <c r="F767" s="81"/>
      <c r="G767" s="130"/>
      <c r="I767" s="88"/>
      <c r="N767" s="130"/>
      <c r="P767" s="88"/>
    </row>
    <row r="768" spans="6:16">
      <c r="F768" s="81"/>
      <c r="G768" s="130"/>
      <c r="I768" s="88"/>
      <c r="N768" s="130"/>
      <c r="P768" s="88"/>
    </row>
    <row r="769" spans="6:16">
      <c r="F769" s="81"/>
      <c r="G769" s="130"/>
      <c r="I769" s="88"/>
      <c r="N769" s="130"/>
      <c r="P769" s="88"/>
    </row>
    <row r="770" spans="6:16">
      <c r="F770" s="81"/>
      <c r="G770" s="130"/>
      <c r="I770" s="88"/>
      <c r="N770" s="130"/>
      <c r="P770" s="88"/>
    </row>
    <row r="771" spans="6:16">
      <c r="F771" s="81"/>
      <c r="G771" s="130"/>
      <c r="I771" s="88"/>
      <c r="N771" s="130"/>
      <c r="P771" s="88"/>
    </row>
    <row r="772" spans="6:16">
      <c r="F772" s="81"/>
      <c r="G772" s="130"/>
      <c r="I772" s="88"/>
      <c r="N772" s="130"/>
      <c r="P772" s="88"/>
    </row>
    <row r="773" spans="6:16">
      <c r="F773" s="81"/>
      <c r="G773" s="130"/>
      <c r="I773" s="88"/>
      <c r="N773" s="130"/>
      <c r="P773" s="88"/>
    </row>
    <row r="774" spans="6:16">
      <c r="F774" s="81"/>
      <c r="G774" s="130"/>
      <c r="I774" s="88"/>
      <c r="N774" s="130"/>
      <c r="P774" s="88"/>
    </row>
    <row r="775" spans="6:16">
      <c r="F775" s="81"/>
      <c r="G775" s="130"/>
      <c r="I775" s="88"/>
      <c r="N775" s="130"/>
      <c r="P775" s="88"/>
    </row>
    <row r="776" spans="6:16">
      <c r="F776" s="81"/>
      <c r="G776" s="130"/>
      <c r="I776" s="88"/>
      <c r="N776" s="130"/>
      <c r="P776" s="88"/>
    </row>
    <row r="777" spans="6:16">
      <c r="F777" s="81"/>
      <c r="G777" s="130"/>
      <c r="I777" s="88"/>
      <c r="N777" s="130"/>
      <c r="P777" s="88"/>
    </row>
    <row r="778" spans="6:16">
      <c r="F778" s="81"/>
      <c r="G778" s="130"/>
      <c r="I778" s="88"/>
      <c r="N778" s="130"/>
      <c r="P778" s="88"/>
    </row>
    <row r="779" spans="6:16">
      <c r="F779" s="81"/>
      <c r="G779" s="130"/>
      <c r="I779" s="88"/>
      <c r="N779" s="130"/>
      <c r="P779" s="88"/>
    </row>
    <row r="780" spans="6:16">
      <c r="F780" s="81"/>
      <c r="G780" s="130"/>
      <c r="I780" s="88"/>
      <c r="N780" s="130"/>
      <c r="P780" s="88"/>
    </row>
    <row r="781" spans="6:16">
      <c r="F781" s="81"/>
      <c r="G781" s="130"/>
      <c r="I781" s="88"/>
      <c r="N781" s="130"/>
      <c r="P781" s="88"/>
    </row>
    <row r="782" spans="6:16">
      <c r="F782" s="81"/>
      <c r="G782" s="130"/>
      <c r="I782" s="88"/>
      <c r="N782" s="130"/>
      <c r="P782" s="88"/>
    </row>
    <row r="783" spans="6:16">
      <c r="F783" s="81"/>
      <c r="G783" s="130"/>
      <c r="I783" s="88"/>
      <c r="N783" s="130"/>
      <c r="P783" s="88"/>
    </row>
    <row r="784" spans="6:16">
      <c r="F784" s="81"/>
      <c r="G784" s="130"/>
      <c r="I784" s="88"/>
      <c r="N784" s="130"/>
      <c r="P784" s="88"/>
    </row>
    <row r="785" spans="6:16">
      <c r="F785" s="81"/>
      <c r="G785" s="130"/>
      <c r="I785" s="88"/>
      <c r="N785" s="130"/>
      <c r="P785" s="88"/>
    </row>
    <row r="786" spans="6:16">
      <c r="F786" s="81"/>
      <c r="G786" s="130"/>
      <c r="I786" s="88"/>
      <c r="N786" s="130"/>
      <c r="P786" s="88"/>
    </row>
    <row r="787" spans="6:16">
      <c r="F787" s="81"/>
      <c r="G787" s="130"/>
      <c r="I787" s="88"/>
      <c r="N787" s="130"/>
      <c r="P787" s="88"/>
    </row>
    <row r="788" spans="6:16">
      <c r="F788" s="81"/>
      <c r="G788" s="130"/>
      <c r="I788" s="88"/>
      <c r="N788" s="130"/>
      <c r="P788" s="88"/>
    </row>
    <row r="789" spans="6:16">
      <c r="F789" s="81"/>
      <c r="G789" s="130"/>
      <c r="I789" s="88"/>
      <c r="N789" s="130"/>
      <c r="P789" s="88"/>
    </row>
    <row r="790" spans="6:16">
      <c r="F790" s="81"/>
      <c r="G790" s="130"/>
      <c r="I790" s="88"/>
      <c r="N790" s="130"/>
      <c r="P790" s="88"/>
    </row>
    <row r="791" spans="6:16">
      <c r="F791" s="81"/>
      <c r="G791" s="130"/>
      <c r="I791" s="88"/>
      <c r="N791" s="130"/>
      <c r="P791" s="88"/>
    </row>
    <row r="792" spans="6:16">
      <c r="F792" s="81"/>
      <c r="G792" s="130"/>
      <c r="I792" s="88"/>
      <c r="N792" s="130"/>
      <c r="P792" s="88"/>
    </row>
    <row r="793" spans="6:16">
      <c r="F793" s="81"/>
      <c r="G793" s="130"/>
      <c r="I793" s="88"/>
      <c r="N793" s="130"/>
      <c r="P793" s="88"/>
    </row>
    <row r="794" spans="6:16">
      <c r="F794" s="81"/>
      <c r="G794" s="130"/>
      <c r="I794" s="88"/>
      <c r="N794" s="130"/>
      <c r="P794" s="88"/>
    </row>
    <row r="795" spans="6:16">
      <c r="F795" s="81"/>
      <c r="G795" s="130"/>
      <c r="I795" s="88"/>
      <c r="N795" s="130"/>
      <c r="P795" s="88"/>
    </row>
    <row r="796" spans="6:16">
      <c r="F796" s="81"/>
      <c r="G796" s="130"/>
      <c r="I796" s="88"/>
      <c r="N796" s="130"/>
      <c r="P796" s="88"/>
    </row>
    <row r="797" spans="6:16">
      <c r="F797" s="81"/>
      <c r="G797" s="130"/>
      <c r="I797" s="88"/>
      <c r="N797" s="130"/>
      <c r="P797" s="88"/>
    </row>
    <row r="798" spans="6:16">
      <c r="F798" s="81"/>
      <c r="G798" s="130"/>
      <c r="I798" s="88"/>
      <c r="N798" s="130"/>
      <c r="P798" s="88"/>
    </row>
    <row r="799" spans="6:16">
      <c r="F799" s="81"/>
      <c r="G799" s="130"/>
      <c r="I799" s="88"/>
      <c r="N799" s="130"/>
      <c r="P799" s="88"/>
    </row>
    <row r="800" spans="6:16">
      <c r="F800" s="81"/>
      <c r="G800" s="130"/>
      <c r="I800" s="88"/>
      <c r="N800" s="130"/>
      <c r="P800" s="88"/>
    </row>
    <row r="801" spans="6:16">
      <c r="F801" s="81"/>
      <c r="G801" s="130"/>
      <c r="I801" s="88"/>
      <c r="N801" s="130"/>
      <c r="P801" s="88"/>
    </row>
    <row r="802" spans="6:16">
      <c r="F802" s="81"/>
      <c r="G802" s="130"/>
      <c r="I802" s="88"/>
      <c r="N802" s="130"/>
      <c r="P802" s="88"/>
    </row>
    <row r="803" spans="6:16">
      <c r="F803" s="81"/>
      <c r="G803" s="130"/>
      <c r="I803" s="88"/>
      <c r="N803" s="130"/>
      <c r="P803" s="88"/>
    </row>
    <row r="804" spans="6:16">
      <c r="F804" s="81"/>
      <c r="G804" s="130"/>
      <c r="I804" s="88"/>
      <c r="N804" s="130"/>
      <c r="P804" s="88"/>
    </row>
    <row r="805" spans="6:16">
      <c r="F805" s="81"/>
      <c r="G805" s="130"/>
      <c r="I805" s="88"/>
      <c r="N805" s="130"/>
      <c r="P805" s="88"/>
    </row>
    <row r="806" spans="6:16">
      <c r="F806" s="81"/>
      <c r="G806" s="130"/>
      <c r="I806" s="88"/>
      <c r="N806" s="130"/>
      <c r="P806" s="88"/>
    </row>
    <row r="807" spans="6:16">
      <c r="F807" s="81"/>
      <c r="G807" s="130"/>
      <c r="I807" s="88"/>
      <c r="N807" s="130"/>
      <c r="P807" s="88"/>
    </row>
    <row r="808" spans="6:16">
      <c r="F808" s="81"/>
      <c r="G808" s="130"/>
      <c r="I808" s="88"/>
      <c r="N808" s="130"/>
      <c r="P808" s="88"/>
    </row>
    <row r="809" spans="6:16">
      <c r="F809" s="81"/>
      <c r="G809" s="130"/>
      <c r="I809" s="88"/>
      <c r="N809" s="130"/>
      <c r="P809" s="88"/>
    </row>
    <row r="810" spans="6:16">
      <c r="F810" s="81"/>
      <c r="G810" s="130"/>
      <c r="I810" s="88"/>
      <c r="N810" s="130"/>
      <c r="P810" s="88"/>
    </row>
    <row r="811" spans="6:16">
      <c r="F811" s="81"/>
      <c r="G811" s="130"/>
      <c r="I811" s="88"/>
      <c r="N811" s="130"/>
      <c r="P811" s="88"/>
    </row>
    <row r="812" spans="6:16">
      <c r="F812" s="81"/>
      <c r="G812" s="130"/>
      <c r="I812" s="88"/>
      <c r="N812" s="130"/>
      <c r="P812" s="88"/>
    </row>
    <row r="813" spans="6:16">
      <c r="F813" s="81"/>
      <c r="G813" s="130"/>
      <c r="I813" s="88"/>
      <c r="N813" s="130"/>
      <c r="P813" s="88"/>
    </row>
    <row r="814" spans="6:16">
      <c r="F814" s="81"/>
      <c r="G814" s="130"/>
      <c r="I814" s="88"/>
      <c r="N814" s="130"/>
      <c r="P814" s="88"/>
    </row>
    <row r="815" spans="6:16">
      <c r="F815" s="81"/>
      <c r="G815" s="130"/>
      <c r="I815" s="88"/>
      <c r="N815" s="130"/>
      <c r="P815" s="88"/>
    </row>
    <row r="816" spans="6:16">
      <c r="F816" s="81"/>
      <c r="G816" s="130"/>
      <c r="I816" s="88"/>
      <c r="N816" s="130"/>
      <c r="P816" s="88"/>
    </row>
    <row r="817" spans="6:16">
      <c r="F817" s="81"/>
      <c r="G817" s="130"/>
      <c r="I817" s="88"/>
      <c r="N817" s="130"/>
      <c r="P817" s="88"/>
    </row>
    <row r="818" spans="6:16">
      <c r="F818" s="81"/>
      <c r="G818" s="130"/>
      <c r="I818" s="88"/>
      <c r="N818" s="130"/>
      <c r="P818" s="88"/>
    </row>
    <row r="819" spans="6:16">
      <c r="F819" s="81"/>
      <c r="G819" s="130"/>
      <c r="I819" s="88"/>
      <c r="N819" s="130"/>
      <c r="P819" s="88"/>
    </row>
    <row r="820" spans="6:16">
      <c r="F820" s="81"/>
      <c r="G820" s="130"/>
      <c r="I820" s="88"/>
      <c r="N820" s="130"/>
      <c r="P820" s="88"/>
    </row>
    <row r="821" spans="6:16">
      <c r="F821" s="81"/>
      <c r="G821" s="130"/>
      <c r="I821" s="88"/>
      <c r="N821" s="130"/>
      <c r="P821" s="88"/>
    </row>
    <row r="822" spans="6:16">
      <c r="F822" s="81"/>
      <c r="G822" s="130"/>
      <c r="I822" s="88"/>
      <c r="N822" s="130"/>
      <c r="P822" s="88"/>
    </row>
    <row r="823" spans="6:16">
      <c r="F823" s="81"/>
      <c r="G823" s="130"/>
      <c r="I823" s="88"/>
      <c r="N823" s="130"/>
      <c r="P823" s="88"/>
    </row>
    <row r="824" spans="6:16">
      <c r="F824" s="81"/>
      <c r="G824" s="130"/>
      <c r="I824" s="88"/>
      <c r="N824" s="130"/>
      <c r="P824" s="88"/>
    </row>
    <row r="825" spans="6:16">
      <c r="F825" s="81"/>
      <c r="G825" s="130"/>
      <c r="I825" s="88"/>
      <c r="N825" s="130"/>
      <c r="P825" s="88"/>
    </row>
    <row r="826" spans="6:16">
      <c r="F826" s="81"/>
      <c r="G826" s="130"/>
      <c r="I826" s="88"/>
      <c r="N826" s="130"/>
      <c r="P826" s="88"/>
    </row>
    <row r="827" spans="6:16">
      <c r="F827" s="81"/>
      <c r="G827" s="130"/>
      <c r="I827" s="88"/>
      <c r="N827" s="130"/>
      <c r="P827" s="88"/>
    </row>
    <row r="828" spans="6:16">
      <c r="F828" s="81"/>
      <c r="G828" s="130"/>
      <c r="I828" s="88"/>
      <c r="N828" s="130"/>
      <c r="P828" s="88"/>
    </row>
    <row r="829" spans="6:16">
      <c r="F829" s="81"/>
      <c r="G829" s="130"/>
      <c r="I829" s="88"/>
      <c r="N829" s="130"/>
      <c r="P829" s="88"/>
    </row>
    <row r="830" spans="6:16">
      <c r="F830" s="81"/>
      <c r="G830" s="130"/>
      <c r="I830" s="88"/>
      <c r="N830" s="130"/>
      <c r="P830" s="88"/>
    </row>
    <row r="831" spans="6:16">
      <c r="F831" s="81"/>
      <c r="G831" s="130"/>
      <c r="I831" s="88"/>
      <c r="N831" s="130"/>
      <c r="P831" s="88"/>
    </row>
    <row r="832" spans="6:16">
      <c r="F832" s="81"/>
      <c r="G832" s="130"/>
      <c r="I832" s="88"/>
      <c r="N832" s="130"/>
      <c r="P832" s="88"/>
    </row>
    <row r="833" spans="6:16">
      <c r="F833" s="81"/>
      <c r="G833" s="130"/>
      <c r="I833" s="88"/>
      <c r="N833" s="130"/>
      <c r="P833" s="88"/>
    </row>
    <row r="834" spans="6:16">
      <c r="F834" s="81"/>
      <c r="G834" s="130"/>
      <c r="I834" s="88"/>
      <c r="N834" s="130"/>
      <c r="P834" s="88"/>
    </row>
    <row r="835" spans="6:16">
      <c r="F835" s="81"/>
      <c r="G835" s="130"/>
      <c r="I835" s="88"/>
      <c r="N835" s="130"/>
      <c r="P835" s="88"/>
    </row>
    <row r="836" spans="6:16">
      <c r="F836" s="81"/>
      <c r="G836" s="130"/>
      <c r="I836" s="88"/>
      <c r="N836" s="130"/>
      <c r="P836" s="88"/>
    </row>
    <row r="837" spans="6:16">
      <c r="F837" s="81"/>
      <c r="G837" s="130"/>
      <c r="I837" s="88"/>
      <c r="N837" s="130"/>
      <c r="P837" s="88"/>
    </row>
    <row r="838" spans="6:16">
      <c r="F838" s="81"/>
      <c r="G838" s="130"/>
      <c r="I838" s="88"/>
      <c r="N838" s="130"/>
      <c r="P838" s="88"/>
    </row>
    <row r="839" spans="6:16">
      <c r="F839" s="81"/>
      <c r="G839" s="130"/>
      <c r="I839" s="88"/>
      <c r="N839" s="130"/>
      <c r="P839" s="88"/>
    </row>
    <row r="840" spans="6:16">
      <c r="F840" s="81"/>
      <c r="G840" s="130"/>
      <c r="I840" s="88"/>
      <c r="N840" s="130"/>
      <c r="P840" s="88"/>
    </row>
    <row r="841" spans="6:16">
      <c r="F841" s="81"/>
      <c r="G841" s="130"/>
      <c r="I841" s="88"/>
      <c r="N841" s="130"/>
      <c r="P841" s="88"/>
    </row>
    <row r="842" spans="6:16">
      <c r="F842" s="81"/>
      <c r="G842" s="130"/>
      <c r="I842" s="88"/>
      <c r="N842" s="130"/>
      <c r="P842" s="88"/>
    </row>
    <row r="843" spans="6:16">
      <c r="F843" s="81"/>
      <c r="G843" s="130"/>
      <c r="I843" s="88"/>
      <c r="N843" s="130"/>
      <c r="P843" s="88"/>
    </row>
    <row r="844" spans="6:16">
      <c r="F844" s="81"/>
      <c r="G844" s="130"/>
      <c r="I844" s="88"/>
      <c r="N844" s="130"/>
      <c r="P844" s="88"/>
    </row>
    <row r="845" spans="6:16">
      <c r="F845" s="81"/>
      <c r="G845" s="130"/>
      <c r="I845" s="88"/>
      <c r="N845" s="130"/>
      <c r="P845" s="88"/>
    </row>
    <row r="846" spans="6:16">
      <c r="F846" s="81"/>
      <c r="G846" s="130"/>
      <c r="I846" s="88"/>
      <c r="N846" s="130"/>
      <c r="P846" s="88"/>
    </row>
    <row r="847" spans="6:16">
      <c r="F847" s="81"/>
      <c r="G847" s="130"/>
      <c r="I847" s="88"/>
      <c r="N847" s="130"/>
      <c r="P847" s="88"/>
    </row>
    <row r="848" spans="6:16">
      <c r="F848" s="81"/>
      <c r="G848" s="130"/>
      <c r="I848" s="88"/>
      <c r="N848" s="130"/>
      <c r="P848" s="88"/>
    </row>
    <row r="849" spans="6:16">
      <c r="F849" s="81"/>
      <c r="G849" s="130"/>
      <c r="I849" s="88"/>
      <c r="N849" s="130"/>
      <c r="P849" s="88"/>
    </row>
    <row r="850" spans="6:16">
      <c r="F850" s="81"/>
      <c r="G850" s="130"/>
      <c r="I850" s="88"/>
      <c r="N850" s="130"/>
      <c r="P850" s="88"/>
    </row>
    <row r="851" spans="6:16">
      <c r="F851" s="81"/>
      <c r="G851" s="130"/>
      <c r="I851" s="88"/>
      <c r="N851" s="130"/>
      <c r="P851" s="88"/>
    </row>
    <row r="852" spans="6:16">
      <c r="F852" s="81"/>
      <c r="G852" s="130"/>
      <c r="I852" s="88"/>
      <c r="N852" s="130"/>
      <c r="P852" s="88"/>
    </row>
    <row r="853" spans="6:16">
      <c r="F853" s="81"/>
      <c r="G853" s="130"/>
      <c r="I853" s="88"/>
      <c r="N853" s="130"/>
      <c r="P853" s="88"/>
    </row>
    <row r="854" spans="6:16">
      <c r="F854" s="81"/>
      <c r="G854" s="130"/>
      <c r="I854" s="88"/>
      <c r="N854" s="130"/>
      <c r="P854" s="88"/>
    </row>
    <row r="855" spans="6:16">
      <c r="F855" s="81"/>
      <c r="G855" s="130"/>
      <c r="I855" s="88"/>
      <c r="N855" s="130"/>
      <c r="P855" s="88"/>
    </row>
    <row r="856" spans="6:16">
      <c r="F856" s="81"/>
      <c r="G856" s="130"/>
      <c r="I856" s="88"/>
      <c r="N856" s="130"/>
      <c r="P856" s="88"/>
    </row>
    <row r="857" spans="6:16">
      <c r="F857" s="81"/>
      <c r="G857" s="130"/>
      <c r="I857" s="88"/>
      <c r="N857" s="130"/>
      <c r="P857" s="88"/>
    </row>
    <row r="858" spans="6:16">
      <c r="F858" s="81"/>
      <c r="G858" s="130"/>
      <c r="I858" s="88"/>
      <c r="N858" s="130"/>
      <c r="P858" s="88"/>
    </row>
    <row r="859" spans="6:16">
      <c r="F859" s="81"/>
      <c r="G859" s="130"/>
      <c r="I859" s="88"/>
      <c r="N859" s="130"/>
      <c r="P859" s="88"/>
    </row>
    <row r="860" spans="6:16">
      <c r="F860" s="81"/>
      <c r="G860" s="130"/>
      <c r="I860" s="88"/>
      <c r="N860" s="130"/>
      <c r="P860" s="88"/>
    </row>
    <row r="861" spans="6:16">
      <c r="F861" s="81"/>
      <c r="G861" s="130"/>
      <c r="I861" s="88"/>
      <c r="N861" s="130"/>
      <c r="P861" s="88"/>
    </row>
    <row r="862" spans="6:16">
      <c r="F862" s="81"/>
      <c r="G862" s="130"/>
      <c r="I862" s="88"/>
      <c r="N862" s="130"/>
      <c r="P862" s="88"/>
    </row>
    <row r="863" spans="6:16">
      <c r="F863" s="81"/>
      <c r="G863" s="130"/>
      <c r="I863" s="88"/>
      <c r="N863" s="130"/>
      <c r="P863" s="88"/>
    </row>
    <row r="864" spans="6:16">
      <c r="F864" s="81"/>
      <c r="G864" s="130"/>
      <c r="I864" s="88"/>
      <c r="N864" s="130"/>
      <c r="P864" s="88"/>
    </row>
    <row r="865" spans="6:16">
      <c r="F865" s="81"/>
      <c r="G865" s="130"/>
      <c r="I865" s="88"/>
      <c r="N865" s="130"/>
      <c r="P865" s="88"/>
    </row>
    <row r="866" spans="6:16">
      <c r="F866" s="81"/>
      <c r="G866" s="130"/>
      <c r="I866" s="88"/>
      <c r="N866" s="130"/>
      <c r="P866" s="88"/>
    </row>
    <row r="867" spans="6:16">
      <c r="F867" s="81"/>
      <c r="G867" s="130"/>
      <c r="I867" s="88"/>
      <c r="N867" s="130"/>
      <c r="P867" s="88"/>
    </row>
    <row r="868" spans="6:16">
      <c r="F868" s="81"/>
      <c r="G868" s="130"/>
      <c r="I868" s="88"/>
      <c r="N868" s="130"/>
      <c r="P868" s="88"/>
    </row>
    <row r="869" spans="6:16">
      <c r="F869" s="81"/>
      <c r="G869" s="130"/>
      <c r="I869" s="88"/>
      <c r="N869" s="130"/>
      <c r="P869" s="88"/>
    </row>
    <row r="870" spans="6:16">
      <c r="F870" s="81"/>
      <c r="G870" s="130"/>
      <c r="I870" s="88"/>
      <c r="N870" s="130"/>
      <c r="P870" s="88"/>
    </row>
    <row r="871" spans="6:16">
      <c r="F871" s="81"/>
      <c r="G871" s="130"/>
      <c r="I871" s="88"/>
      <c r="N871" s="130"/>
      <c r="P871" s="88"/>
    </row>
    <row r="872" spans="6:16">
      <c r="F872" s="81"/>
      <c r="G872" s="130"/>
      <c r="I872" s="88"/>
      <c r="N872" s="130"/>
      <c r="P872" s="88"/>
    </row>
    <row r="873" spans="6:16">
      <c r="F873" s="81"/>
      <c r="G873" s="130"/>
      <c r="I873" s="88"/>
      <c r="N873" s="130"/>
      <c r="P873" s="88"/>
    </row>
    <row r="874" spans="6:16">
      <c r="F874" s="81"/>
      <c r="G874" s="130"/>
      <c r="I874" s="88"/>
      <c r="N874" s="130"/>
      <c r="P874" s="88"/>
    </row>
    <row r="875" spans="6:16">
      <c r="F875" s="81"/>
      <c r="G875" s="130"/>
      <c r="I875" s="88"/>
      <c r="N875" s="130"/>
      <c r="P875" s="88"/>
    </row>
    <row r="876" spans="6:16">
      <c r="F876" s="81"/>
      <c r="G876" s="130"/>
      <c r="I876" s="88"/>
      <c r="N876" s="130"/>
      <c r="P876" s="88"/>
    </row>
    <row r="877" spans="6:16">
      <c r="F877" s="81"/>
      <c r="G877" s="130"/>
      <c r="I877" s="88"/>
      <c r="N877" s="130"/>
      <c r="P877" s="88"/>
    </row>
    <row r="878" spans="6:16">
      <c r="F878" s="81"/>
      <c r="G878" s="130"/>
      <c r="I878" s="88"/>
      <c r="N878" s="130"/>
      <c r="P878" s="88"/>
    </row>
    <row r="879" spans="6:16">
      <c r="F879" s="81"/>
      <c r="G879" s="130"/>
      <c r="I879" s="88"/>
      <c r="N879" s="130"/>
      <c r="P879" s="88"/>
    </row>
    <row r="880" spans="6:16">
      <c r="F880" s="81"/>
      <c r="G880" s="130"/>
      <c r="I880" s="88"/>
      <c r="N880" s="130"/>
      <c r="P880" s="88"/>
    </row>
    <row r="881" spans="6:16">
      <c r="F881" s="81"/>
      <c r="G881" s="130"/>
      <c r="I881" s="88"/>
      <c r="N881" s="130"/>
      <c r="P881" s="88"/>
    </row>
    <row r="882" spans="6:16">
      <c r="F882" s="81"/>
      <c r="G882" s="130"/>
      <c r="I882" s="88"/>
      <c r="N882" s="130"/>
      <c r="P882" s="88"/>
    </row>
    <row r="883" spans="6:16">
      <c r="F883" s="81"/>
      <c r="G883" s="130"/>
      <c r="I883" s="88"/>
      <c r="N883" s="130"/>
      <c r="P883" s="88"/>
    </row>
    <row r="884" spans="6:16">
      <c r="F884" s="81"/>
      <c r="G884" s="130"/>
      <c r="I884" s="88"/>
      <c r="N884" s="130"/>
      <c r="P884" s="88"/>
    </row>
    <row r="885" spans="6:16">
      <c r="F885" s="81"/>
      <c r="G885" s="130"/>
      <c r="I885" s="88"/>
      <c r="N885" s="130"/>
      <c r="P885" s="88"/>
    </row>
    <row r="886" spans="6:16">
      <c r="F886" s="81"/>
      <c r="G886" s="130"/>
      <c r="I886" s="88"/>
      <c r="N886" s="130"/>
      <c r="P886" s="88"/>
    </row>
    <row r="887" spans="6:16">
      <c r="F887" s="81"/>
      <c r="G887" s="130"/>
      <c r="I887" s="88"/>
      <c r="N887" s="130"/>
      <c r="P887" s="88"/>
    </row>
    <row r="888" spans="6:16">
      <c r="F888" s="81"/>
      <c r="G888" s="130"/>
      <c r="I888" s="88"/>
      <c r="N888" s="130"/>
      <c r="P888" s="88"/>
    </row>
    <row r="889" spans="6:16">
      <c r="F889" s="81"/>
      <c r="G889" s="130"/>
      <c r="I889" s="88"/>
      <c r="N889" s="130"/>
      <c r="P889" s="88"/>
    </row>
    <row r="890" spans="6:16">
      <c r="F890" s="81"/>
      <c r="G890" s="130"/>
      <c r="I890" s="88"/>
      <c r="N890" s="130"/>
      <c r="P890" s="88"/>
    </row>
    <row r="891" spans="6:16">
      <c r="F891" s="81"/>
      <c r="G891" s="130"/>
      <c r="I891" s="88"/>
      <c r="N891" s="130"/>
      <c r="P891" s="88"/>
    </row>
    <row r="892" spans="6:16">
      <c r="F892" s="81"/>
      <c r="G892" s="130"/>
      <c r="I892" s="88"/>
      <c r="N892" s="130"/>
      <c r="P892" s="88"/>
    </row>
    <row r="893" spans="6:16">
      <c r="F893" s="81"/>
      <c r="G893" s="130"/>
      <c r="I893" s="88"/>
      <c r="N893" s="130"/>
      <c r="P893" s="88"/>
    </row>
    <row r="894" spans="6:16">
      <c r="F894" s="81"/>
      <c r="G894" s="130"/>
      <c r="I894" s="88"/>
      <c r="N894" s="130"/>
      <c r="P894" s="88"/>
    </row>
    <row r="895" spans="6:16">
      <c r="F895" s="81"/>
      <c r="G895" s="130"/>
      <c r="I895" s="88"/>
      <c r="N895" s="130"/>
      <c r="P895" s="88"/>
    </row>
    <row r="896" spans="6:16">
      <c r="F896" s="81"/>
      <c r="G896" s="130"/>
      <c r="I896" s="88"/>
      <c r="N896" s="130"/>
      <c r="P896" s="88"/>
    </row>
    <row r="897" spans="6:16">
      <c r="F897" s="81"/>
      <c r="G897" s="130"/>
      <c r="I897" s="88"/>
      <c r="N897" s="130"/>
      <c r="P897" s="88"/>
    </row>
    <row r="898" spans="6:16">
      <c r="F898" s="81"/>
      <c r="G898" s="130"/>
      <c r="I898" s="88"/>
      <c r="N898" s="130"/>
      <c r="P898" s="88"/>
    </row>
    <row r="899" spans="6:16">
      <c r="F899" s="81"/>
      <c r="G899" s="130"/>
      <c r="I899" s="88"/>
      <c r="N899" s="130"/>
      <c r="P899" s="88"/>
    </row>
    <row r="900" spans="6:16">
      <c r="F900" s="81"/>
      <c r="G900" s="130"/>
      <c r="I900" s="88"/>
      <c r="N900" s="130"/>
      <c r="P900" s="88"/>
    </row>
    <row r="901" spans="6:16">
      <c r="F901" s="81"/>
      <c r="G901" s="130"/>
      <c r="I901" s="88"/>
      <c r="N901" s="130"/>
      <c r="P901" s="88"/>
    </row>
    <row r="902" spans="6:16">
      <c r="F902" s="81"/>
      <c r="G902" s="130"/>
      <c r="I902" s="88"/>
      <c r="N902" s="130"/>
      <c r="P902" s="88"/>
    </row>
    <row r="903" spans="6:16">
      <c r="F903" s="81"/>
      <c r="G903" s="130"/>
      <c r="I903" s="88"/>
      <c r="N903" s="130"/>
      <c r="P903" s="88"/>
    </row>
    <row r="904" spans="6:16">
      <c r="F904" s="81"/>
      <c r="G904" s="130"/>
      <c r="I904" s="88"/>
      <c r="N904" s="130"/>
      <c r="P904" s="88"/>
    </row>
    <row r="905" spans="6:16">
      <c r="F905" s="81"/>
      <c r="G905" s="130"/>
      <c r="I905" s="88"/>
      <c r="N905" s="130"/>
      <c r="P905" s="88"/>
    </row>
    <row r="906" spans="6:16">
      <c r="F906" s="81"/>
      <c r="G906" s="130"/>
      <c r="I906" s="88"/>
      <c r="N906" s="130"/>
      <c r="P906" s="88"/>
    </row>
    <row r="907" spans="6:16">
      <c r="F907" s="81"/>
      <c r="G907" s="130"/>
      <c r="I907" s="88"/>
      <c r="N907" s="130"/>
      <c r="P907" s="88"/>
    </row>
    <row r="908" spans="6:16">
      <c r="F908" s="81"/>
      <c r="G908" s="130"/>
      <c r="I908" s="88"/>
      <c r="N908" s="130"/>
      <c r="P908" s="88"/>
    </row>
    <row r="909" spans="6:16">
      <c r="F909" s="81"/>
      <c r="G909" s="130"/>
      <c r="I909" s="88"/>
      <c r="N909" s="130"/>
      <c r="P909" s="88"/>
    </row>
    <row r="910" spans="6:16">
      <c r="F910" s="81"/>
      <c r="G910" s="130"/>
      <c r="I910" s="88"/>
      <c r="N910" s="130"/>
      <c r="P910" s="88"/>
    </row>
    <row r="911" spans="6:16">
      <c r="F911" s="81"/>
      <c r="G911" s="130"/>
      <c r="I911" s="88"/>
      <c r="N911" s="130"/>
      <c r="P911" s="88"/>
    </row>
    <row r="912" spans="6:16">
      <c r="F912" s="81"/>
      <c r="G912" s="130"/>
      <c r="I912" s="88"/>
      <c r="N912" s="130"/>
      <c r="P912" s="88"/>
    </row>
    <row r="913" spans="6:16">
      <c r="F913" s="81"/>
      <c r="G913" s="130"/>
      <c r="I913" s="88"/>
      <c r="N913" s="130"/>
      <c r="P913" s="88"/>
    </row>
    <row r="914" spans="6:16">
      <c r="F914" s="81"/>
      <c r="G914" s="130"/>
      <c r="I914" s="88"/>
      <c r="N914" s="130"/>
      <c r="P914" s="88"/>
    </row>
    <row r="915" spans="6:16">
      <c r="F915" s="81"/>
      <c r="G915" s="130"/>
      <c r="I915" s="88"/>
      <c r="N915" s="130"/>
      <c r="P915" s="88"/>
    </row>
    <row r="916" spans="6:16">
      <c r="F916" s="81"/>
      <c r="G916" s="130"/>
      <c r="I916" s="88"/>
      <c r="N916" s="130"/>
      <c r="P916" s="88"/>
    </row>
    <row r="917" spans="6:16">
      <c r="F917" s="81"/>
      <c r="G917" s="130"/>
      <c r="I917" s="88"/>
      <c r="N917" s="130"/>
      <c r="P917" s="88"/>
    </row>
    <row r="918" spans="6:16">
      <c r="F918" s="81"/>
      <c r="G918" s="130"/>
      <c r="I918" s="88"/>
      <c r="N918" s="130"/>
      <c r="P918" s="88"/>
    </row>
    <row r="919" spans="6:16">
      <c r="F919" s="81"/>
      <c r="G919" s="130"/>
      <c r="I919" s="88"/>
      <c r="N919" s="130"/>
      <c r="P919" s="88"/>
    </row>
    <row r="920" spans="6:16">
      <c r="F920" s="81"/>
      <c r="G920" s="130"/>
      <c r="I920" s="88"/>
      <c r="N920" s="130"/>
      <c r="P920" s="88"/>
    </row>
    <row r="921" spans="6:16">
      <c r="F921" s="81"/>
      <c r="G921" s="130"/>
      <c r="I921" s="88"/>
      <c r="N921" s="130"/>
      <c r="P921" s="88"/>
    </row>
    <row r="922" spans="6:16">
      <c r="F922" s="81"/>
      <c r="G922" s="130"/>
      <c r="I922" s="88"/>
      <c r="N922" s="130"/>
      <c r="P922" s="88"/>
    </row>
    <row r="923" spans="6:16">
      <c r="F923" s="81"/>
      <c r="G923" s="130"/>
      <c r="I923" s="88"/>
      <c r="N923" s="130"/>
      <c r="P923" s="88"/>
    </row>
    <row r="924" spans="6:16">
      <c r="F924" s="81"/>
      <c r="G924" s="130"/>
      <c r="I924" s="88"/>
      <c r="N924" s="130"/>
      <c r="P924" s="88"/>
    </row>
    <row r="925" spans="6:16">
      <c r="F925" s="81"/>
      <c r="G925" s="130"/>
      <c r="I925" s="88"/>
      <c r="N925" s="130"/>
      <c r="P925" s="88"/>
    </row>
    <row r="926" spans="6:16">
      <c r="F926" s="81"/>
      <c r="G926" s="130"/>
      <c r="I926" s="88"/>
      <c r="N926" s="130"/>
      <c r="P926" s="88"/>
    </row>
    <row r="927" spans="6:16">
      <c r="F927" s="81"/>
      <c r="G927" s="130"/>
      <c r="I927" s="88"/>
      <c r="N927" s="130"/>
      <c r="P927" s="88"/>
    </row>
    <row r="928" spans="6:16">
      <c r="F928" s="81"/>
      <c r="G928" s="130"/>
      <c r="I928" s="88"/>
      <c r="N928" s="130"/>
      <c r="P928" s="88"/>
    </row>
    <row r="929" spans="6:16">
      <c r="F929" s="81"/>
      <c r="G929" s="130"/>
      <c r="I929" s="88"/>
      <c r="N929" s="130"/>
      <c r="P929" s="88"/>
    </row>
    <row r="930" spans="6:16">
      <c r="F930" s="81"/>
      <c r="G930" s="130"/>
      <c r="I930" s="88"/>
      <c r="N930" s="130"/>
      <c r="P930" s="88"/>
    </row>
    <row r="931" spans="6:16">
      <c r="F931" s="81"/>
      <c r="G931" s="130"/>
      <c r="I931" s="88"/>
      <c r="N931" s="130"/>
      <c r="P931" s="88"/>
    </row>
    <row r="932" spans="6:16">
      <c r="F932" s="81"/>
      <c r="G932" s="130"/>
      <c r="I932" s="88"/>
      <c r="N932" s="130"/>
      <c r="P932" s="88"/>
    </row>
    <row r="933" spans="6:16">
      <c r="F933" s="81"/>
      <c r="G933" s="130"/>
      <c r="I933" s="88"/>
      <c r="N933" s="130"/>
      <c r="P933" s="88"/>
    </row>
    <row r="934" spans="6:16">
      <c r="F934" s="81"/>
      <c r="G934" s="130"/>
      <c r="I934" s="88"/>
      <c r="N934" s="130"/>
      <c r="P934" s="88"/>
    </row>
    <row r="935" spans="6:16">
      <c r="F935" s="81"/>
      <c r="G935" s="130"/>
      <c r="I935" s="88"/>
      <c r="N935" s="130"/>
      <c r="P935" s="88"/>
    </row>
    <row r="936" spans="6:16">
      <c r="F936" s="81"/>
      <c r="G936" s="130"/>
      <c r="I936" s="88"/>
      <c r="N936" s="130"/>
      <c r="P936" s="88"/>
    </row>
    <row r="937" spans="6:16">
      <c r="F937" s="81"/>
      <c r="G937" s="130"/>
      <c r="I937" s="88"/>
      <c r="N937" s="130"/>
      <c r="P937" s="88"/>
    </row>
    <row r="938" spans="6:16">
      <c r="F938" s="81"/>
      <c r="G938" s="130"/>
      <c r="I938" s="88"/>
      <c r="N938" s="130"/>
      <c r="P938" s="88"/>
    </row>
    <row r="939" spans="6:16">
      <c r="F939" s="81"/>
      <c r="G939" s="130"/>
      <c r="I939" s="88"/>
      <c r="N939" s="130"/>
      <c r="P939" s="88"/>
    </row>
    <row r="940" spans="6:16">
      <c r="F940" s="81"/>
      <c r="G940" s="130"/>
      <c r="I940" s="88"/>
      <c r="N940" s="130"/>
      <c r="P940" s="88"/>
    </row>
    <row r="941" spans="6:16">
      <c r="F941" s="81"/>
      <c r="G941" s="130"/>
      <c r="I941" s="88"/>
      <c r="N941" s="130"/>
      <c r="P941" s="88"/>
    </row>
    <row r="942" spans="6:16">
      <c r="F942" s="81"/>
      <c r="G942" s="130"/>
      <c r="I942" s="88"/>
      <c r="N942" s="130"/>
      <c r="P942" s="88"/>
    </row>
    <row r="943" spans="6:16">
      <c r="F943" s="81"/>
      <c r="G943" s="130"/>
      <c r="I943" s="88"/>
      <c r="N943" s="130"/>
      <c r="P943" s="88"/>
    </row>
    <row r="944" spans="6:16">
      <c r="F944" s="81"/>
      <c r="G944" s="130"/>
      <c r="I944" s="88"/>
      <c r="N944" s="130"/>
      <c r="P944" s="88"/>
    </row>
    <row r="945" spans="6:16">
      <c r="F945" s="81"/>
      <c r="G945" s="130"/>
      <c r="I945" s="88"/>
      <c r="N945" s="130"/>
      <c r="P945" s="88"/>
    </row>
    <row r="946" spans="6:16">
      <c r="F946" s="81"/>
      <c r="G946" s="130"/>
      <c r="I946" s="88"/>
      <c r="N946" s="130"/>
      <c r="P946" s="88"/>
    </row>
    <row r="947" spans="6:16">
      <c r="F947" s="81"/>
      <c r="G947" s="130"/>
      <c r="I947" s="88"/>
      <c r="N947" s="130"/>
      <c r="P947" s="88"/>
    </row>
    <row r="948" spans="6:16">
      <c r="F948" s="81"/>
      <c r="G948" s="130"/>
      <c r="I948" s="88"/>
      <c r="N948" s="130"/>
      <c r="P948" s="88"/>
    </row>
    <row r="949" spans="6:16">
      <c r="F949" s="81"/>
      <c r="G949" s="130"/>
      <c r="I949" s="88"/>
      <c r="N949" s="130"/>
      <c r="P949" s="88"/>
    </row>
    <row r="950" spans="6:16">
      <c r="F950" s="81"/>
      <c r="G950" s="130"/>
      <c r="I950" s="88"/>
      <c r="N950" s="130"/>
      <c r="P950" s="88"/>
    </row>
    <row r="951" spans="6:16">
      <c r="F951" s="81"/>
      <c r="G951" s="130"/>
      <c r="I951" s="88"/>
      <c r="N951" s="130"/>
      <c r="P951" s="88"/>
    </row>
    <row r="952" spans="6:16">
      <c r="F952" s="81"/>
      <c r="G952" s="130"/>
      <c r="I952" s="88"/>
      <c r="N952" s="130"/>
      <c r="P952" s="88"/>
    </row>
    <row r="953" spans="6:16">
      <c r="F953" s="81"/>
      <c r="G953" s="130"/>
      <c r="I953" s="88"/>
      <c r="N953" s="130"/>
      <c r="P953" s="88"/>
    </row>
    <row r="954" spans="6:16">
      <c r="F954" s="81"/>
      <c r="G954" s="130"/>
      <c r="I954" s="88"/>
      <c r="N954" s="130"/>
      <c r="P954" s="88"/>
    </row>
    <row r="955" spans="6:16">
      <c r="F955" s="81"/>
      <c r="G955" s="130"/>
      <c r="I955" s="88"/>
      <c r="N955" s="130"/>
      <c r="P955" s="88"/>
    </row>
    <row r="956" spans="6:16">
      <c r="F956" s="81"/>
      <c r="G956" s="130"/>
      <c r="I956" s="88"/>
      <c r="N956" s="130"/>
      <c r="P956" s="88"/>
    </row>
    <row r="957" spans="6:16">
      <c r="F957" s="81"/>
      <c r="G957" s="130"/>
      <c r="I957" s="88"/>
      <c r="N957" s="130"/>
      <c r="P957" s="88"/>
    </row>
    <row r="958" spans="6:16">
      <c r="F958" s="81"/>
      <c r="G958" s="130"/>
      <c r="I958" s="88"/>
      <c r="N958" s="130"/>
      <c r="P958" s="88"/>
    </row>
    <row r="959" spans="6:16">
      <c r="F959" s="81"/>
      <c r="G959" s="130"/>
      <c r="I959" s="88"/>
      <c r="N959" s="130"/>
      <c r="P959" s="88"/>
    </row>
    <row r="960" spans="6:16">
      <c r="F960" s="81"/>
      <c r="G960" s="130"/>
      <c r="I960" s="88"/>
      <c r="N960" s="130"/>
      <c r="P960" s="88"/>
    </row>
    <row r="961" spans="6:16">
      <c r="F961" s="81"/>
      <c r="G961" s="130"/>
      <c r="I961" s="88"/>
      <c r="N961" s="130"/>
      <c r="P961" s="88"/>
    </row>
    <row r="962" spans="6:16">
      <c r="F962" s="81"/>
      <c r="G962" s="130"/>
      <c r="I962" s="88"/>
      <c r="N962" s="130"/>
      <c r="P962" s="88"/>
    </row>
    <row r="963" spans="6:16">
      <c r="F963" s="81"/>
      <c r="G963" s="130"/>
      <c r="I963" s="88"/>
      <c r="N963" s="130"/>
      <c r="P963" s="88"/>
    </row>
    <row r="964" spans="6:16">
      <c r="F964" s="81"/>
      <c r="G964" s="130"/>
      <c r="I964" s="88"/>
      <c r="N964" s="130"/>
      <c r="P964" s="88"/>
    </row>
    <row r="965" spans="6:16">
      <c r="F965" s="81"/>
      <c r="G965" s="130"/>
      <c r="I965" s="88"/>
      <c r="N965" s="130"/>
      <c r="P965" s="88"/>
    </row>
    <row r="966" spans="6:16">
      <c r="F966" s="81"/>
      <c r="G966" s="130"/>
      <c r="I966" s="88"/>
      <c r="N966" s="130"/>
      <c r="P966" s="88"/>
    </row>
    <row r="967" spans="6:16">
      <c r="F967" s="81"/>
      <c r="G967" s="130"/>
      <c r="I967" s="88"/>
      <c r="N967" s="130"/>
      <c r="P967" s="88"/>
    </row>
    <row r="968" spans="6:16">
      <c r="F968" s="81"/>
      <c r="G968" s="130"/>
      <c r="I968" s="88"/>
      <c r="N968" s="130"/>
      <c r="P968" s="88"/>
    </row>
    <row r="969" spans="6:16">
      <c r="F969" s="81"/>
      <c r="G969" s="130"/>
      <c r="I969" s="88"/>
      <c r="N969" s="130"/>
      <c r="P969" s="88"/>
    </row>
    <row r="970" spans="6:16">
      <c r="F970" s="81"/>
      <c r="G970" s="130"/>
      <c r="I970" s="88"/>
      <c r="N970" s="130"/>
      <c r="P970" s="88"/>
    </row>
    <row r="971" spans="6:16">
      <c r="F971" s="81"/>
      <c r="G971" s="130"/>
      <c r="I971" s="88"/>
      <c r="N971" s="130"/>
      <c r="P971" s="88"/>
    </row>
    <row r="972" spans="6:16">
      <c r="F972" s="81"/>
      <c r="G972" s="130"/>
      <c r="I972" s="88"/>
      <c r="N972" s="130"/>
      <c r="P972" s="88"/>
    </row>
    <row r="973" spans="6:16">
      <c r="F973" s="81"/>
      <c r="G973" s="130"/>
      <c r="I973" s="88"/>
      <c r="N973" s="130"/>
      <c r="P973" s="88"/>
    </row>
    <row r="974" spans="6:16">
      <c r="F974" s="81"/>
      <c r="G974" s="130"/>
      <c r="I974" s="88"/>
      <c r="N974" s="130"/>
      <c r="P974" s="88"/>
    </row>
    <row r="975" spans="6:16">
      <c r="F975" s="81"/>
      <c r="G975" s="130"/>
      <c r="I975" s="88"/>
      <c r="N975" s="130"/>
      <c r="P975" s="88"/>
    </row>
    <row r="976" spans="6:16">
      <c r="F976" s="81"/>
      <c r="G976" s="130"/>
      <c r="I976" s="88"/>
      <c r="N976" s="130"/>
      <c r="P976" s="88"/>
    </row>
    <row r="977" spans="6:16">
      <c r="F977" s="81"/>
      <c r="G977" s="130"/>
      <c r="I977" s="88"/>
      <c r="N977" s="130"/>
      <c r="P977" s="88"/>
    </row>
    <row r="978" spans="6:16">
      <c r="F978" s="81"/>
      <c r="G978" s="130"/>
      <c r="I978" s="88"/>
      <c r="N978" s="130"/>
      <c r="P978" s="88"/>
    </row>
    <row r="979" spans="6:16">
      <c r="F979" s="81"/>
      <c r="G979" s="130"/>
      <c r="I979" s="88"/>
      <c r="N979" s="130"/>
      <c r="P979" s="88"/>
    </row>
    <row r="980" spans="6:16">
      <c r="F980" s="81"/>
      <c r="G980" s="130"/>
      <c r="I980" s="88"/>
      <c r="N980" s="130"/>
      <c r="P980" s="88"/>
    </row>
    <row r="981" spans="6:16">
      <c r="F981" s="81"/>
      <c r="G981" s="130"/>
      <c r="I981" s="88"/>
      <c r="N981" s="130"/>
      <c r="P981" s="88"/>
    </row>
    <row r="982" spans="6:16">
      <c r="F982" s="81"/>
      <c r="G982" s="130"/>
      <c r="I982" s="88"/>
      <c r="N982" s="130"/>
      <c r="P982" s="88"/>
    </row>
    <row r="983" spans="6:16">
      <c r="F983" s="81"/>
      <c r="G983" s="130"/>
      <c r="I983" s="88"/>
      <c r="N983" s="130"/>
      <c r="P983" s="88"/>
    </row>
    <row r="984" spans="6:16">
      <c r="F984" s="81"/>
      <c r="G984" s="130"/>
      <c r="I984" s="88"/>
      <c r="N984" s="130"/>
      <c r="P984" s="88"/>
    </row>
    <row r="985" spans="6:16">
      <c r="F985" s="81"/>
      <c r="G985" s="130"/>
      <c r="I985" s="88"/>
      <c r="N985" s="130"/>
      <c r="P985" s="88"/>
    </row>
    <row r="986" spans="6:16">
      <c r="F986" s="81"/>
      <c r="G986" s="130"/>
      <c r="I986" s="88"/>
      <c r="N986" s="130"/>
      <c r="P986" s="88"/>
    </row>
    <row r="987" spans="6:16">
      <c r="F987" s="81"/>
      <c r="G987" s="130"/>
      <c r="I987" s="88"/>
      <c r="N987" s="130"/>
      <c r="P987" s="88"/>
    </row>
    <row r="988" spans="6:16">
      <c r="F988" s="81"/>
      <c r="G988" s="130"/>
      <c r="I988" s="88"/>
      <c r="N988" s="130"/>
      <c r="P988" s="88"/>
    </row>
    <row r="989" spans="6:16">
      <c r="F989" s="81"/>
      <c r="G989" s="130"/>
      <c r="I989" s="88"/>
      <c r="N989" s="130"/>
      <c r="P989" s="88"/>
    </row>
    <row r="990" spans="6:16">
      <c r="F990" s="81"/>
      <c r="G990" s="130"/>
      <c r="I990" s="88"/>
      <c r="N990" s="130"/>
      <c r="P990" s="88"/>
    </row>
    <row r="991" spans="6:16">
      <c r="F991" s="81"/>
      <c r="G991" s="130"/>
      <c r="I991" s="88"/>
      <c r="N991" s="130"/>
      <c r="P991" s="88"/>
    </row>
    <row r="992" spans="6:16">
      <c r="F992" s="81"/>
      <c r="G992" s="130"/>
      <c r="I992" s="88"/>
      <c r="N992" s="130"/>
      <c r="P992" s="88"/>
    </row>
    <row r="993" spans="6:16">
      <c r="F993" s="81"/>
      <c r="G993" s="130"/>
      <c r="I993" s="88"/>
      <c r="N993" s="130"/>
      <c r="P993" s="88"/>
    </row>
    <row r="994" spans="6:16">
      <c r="F994" s="81"/>
      <c r="G994" s="130"/>
      <c r="I994" s="88"/>
      <c r="N994" s="130"/>
      <c r="P994" s="88"/>
    </row>
    <row r="995" spans="6:16">
      <c r="F995" s="81"/>
      <c r="G995" s="130"/>
      <c r="I995" s="88"/>
      <c r="N995" s="130"/>
      <c r="P995" s="88"/>
    </row>
    <row r="996" spans="6:16">
      <c r="F996" s="81"/>
      <c r="G996" s="130"/>
      <c r="I996" s="88"/>
      <c r="N996" s="130"/>
      <c r="P996" s="88"/>
    </row>
    <row r="997" spans="6:16">
      <c r="F997" s="81"/>
      <c r="G997" s="130"/>
      <c r="I997" s="88"/>
      <c r="N997" s="130"/>
      <c r="P997" s="88"/>
    </row>
    <row r="998" spans="6:16">
      <c r="F998" s="81"/>
      <c r="G998" s="130"/>
      <c r="I998" s="88"/>
      <c r="N998" s="130"/>
      <c r="P998" s="88"/>
    </row>
    <row r="999" spans="6:16">
      <c r="F999" s="81"/>
      <c r="G999" s="130"/>
      <c r="I999" s="88"/>
      <c r="N999" s="130"/>
      <c r="P999" s="88"/>
    </row>
    <row r="1000" spans="6:16">
      <c r="F1000" s="81"/>
      <c r="G1000" s="130"/>
      <c r="I1000" s="88"/>
      <c r="N1000" s="130"/>
      <c r="P1000" s="88"/>
    </row>
    <row r="1001" spans="6:16">
      <c r="F1001" s="81"/>
      <c r="G1001" s="130"/>
      <c r="I1001" s="88"/>
      <c r="N1001" s="130"/>
      <c r="P1001" s="88"/>
    </row>
    <row r="1002" spans="6:16">
      <c r="F1002" s="81"/>
      <c r="G1002" s="130"/>
      <c r="I1002" s="88"/>
      <c r="N1002" s="130"/>
      <c r="P1002" s="88"/>
    </row>
    <row r="1003" spans="6:16">
      <c r="F1003" s="81"/>
      <c r="G1003" s="130"/>
      <c r="I1003" s="88"/>
      <c r="N1003" s="130"/>
      <c r="P1003" s="88"/>
    </row>
    <row r="1004" spans="6:16">
      <c r="F1004" s="81"/>
      <c r="G1004" s="130"/>
      <c r="I1004" s="88"/>
      <c r="N1004" s="130"/>
      <c r="P1004" s="88"/>
    </row>
    <row r="1005" spans="6:16">
      <c r="F1005" s="81"/>
      <c r="G1005" s="130"/>
      <c r="I1005" s="88"/>
      <c r="N1005" s="130"/>
      <c r="P1005" s="88"/>
    </row>
    <row r="1006" spans="6:16">
      <c r="F1006" s="81"/>
      <c r="G1006" s="130"/>
      <c r="I1006" s="88"/>
      <c r="N1006" s="130"/>
      <c r="P1006" s="88"/>
    </row>
    <row r="1007" spans="6:16">
      <c r="F1007" s="81"/>
      <c r="G1007" s="130"/>
      <c r="I1007" s="88"/>
      <c r="N1007" s="130"/>
      <c r="P1007" s="88"/>
    </row>
    <row r="1008" spans="6:16">
      <c r="F1008" s="81"/>
      <c r="G1008" s="130"/>
      <c r="I1008" s="88"/>
      <c r="N1008" s="130"/>
      <c r="P1008" s="88"/>
    </row>
    <row r="1009" spans="6:16">
      <c r="F1009" s="81"/>
      <c r="G1009" s="130"/>
      <c r="I1009" s="88"/>
      <c r="N1009" s="130"/>
      <c r="P1009" s="88"/>
    </row>
    <row r="1010" spans="6:16">
      <c r="F1010" s="81"/>
      <c r="G1010" s="130"/>
      <c r="I1010" s="88"/>
      <c r="N1010" s="130"/>
      <c r="P1010" s="88"/>
    </row>
    <row r="1011" spans="6:16">
      <c r="F1011" s="81"/>
      <c r="G1011" s="130"/>
      <c r="I1011" s="88"/>
      <c r="N1011" s="130"/>
      <c r="P1011" s="88"/>
    </row>
    <row r="1012" spans="6:16">
      <c r="F1012" s="81"/>
      <c r="G1012" s="130"/>
      <c r="I1012" s="88"/>
      <c r="N1012" s="130"/>
      <c r="P1012" s="88"/>
    </row>
    <row r="1013" spans="6:16">
      <c r="F1013" s="81"/>
      <c r="G1013" s="130"/>
      <c r="I1013" s="88"/>
      <c r="N1013" s="130"/>
      <c r="P1013" s="88"/>
    </row>
    <row r="1014" spans="6:16">
      <c r="F1014" s="81"/>
      <c r="G1014" s="130"/>
      <c r="I1014" s="88"/>
      <c r="N1014" s="130"/>
      <c r="P1014" s="88"/>
    </row>
    <row r="1015" spans="6:16">
      <c r="F1015" s="81"/>
      <c r="G1015" s="130"/>
      <c r="I1015" s="88"/>
      <c r="N1015" s="130"/>
      <c r="P1015" s="88"/>
    </row>
    <row r="1016" spans="6:16">
      <c r="F1016" s="81"/>
      <c r="G1016" s="130"/>
      <c r="I1016" s="88"/>
      <c r="N1016" s="130"/>
      <c r="P1016" s="88"/>
    </row>
    <row r="1017" spans="6:16">
      <c r="F1017" s="81"/>
      <c r="G1017" s="130"/>
      <c r="I1017" s="88"/>
      <c r="N1017" s="130"/>
      <c r="P1017" s="88"/>
    </row>
    <row r="1018" spans="6:16">
      <c r="F1018" s="81"/>
      <c r="G1018" s="130"/>
      <c r="I1018" s="88"/>
      <c r="N1018" s="130"/>
      <c r="P1018" s="88"/>
    </row>
    <row r="1019" spans="6:16">
      <c r="F1019" s="81"/>
      <c r="G1019" s="130"/>
      <c r="I1019" s="88"/>
      <c r="N1019" s="130"/>
      <c r="P1019" s="88"/>
    </row>
    <row r="1020" spans="6:16">
      <c r="F1020" s="81"/>
      <c r="G1020" s="130"/>
      <c r="I1020" s="88"/>
      <c r="N1020" s="130"/>
      <c r="P1020" s="88"/>
    </row>
    <row r="1021" spans="6:16">
      <c r="F1021" s="81"/>
      <c r="G1021" s="130"/>
      <c r="I1021" s="88"/>
      <c r="N1021" s="130"/>
      <c r="P1021" s="88"/>
    </row>
    <row r="1022" spans="6:16">
      <c r="F1022" s="81"/>
      <c r="G1022" s="130"/>
      <c r="I1022" s="88"/>
      <c r="N1022" s="130"/>
      <c r="P1022" s="88"/>
    </row>
    <row r="1023" spans="6:16">
      <c r="F1023" s="81"/>
      <c r="G1023" s="130"/>
      <c r="I1023" s="88"/>
      <c r="N1023" s="130"/>
      <c r="P1023" s="88"/>
    </row>
    <row r="1024" spans="6:16">
      <c r="F1024" s="81"/>
      <c r="G1024" s="130"/>
      <c r="I1024" s="88"/>
      <c r="N1024" s="130"/>
      <c r="P1024" s="88"/>
    </row>
    <row r="1025" spans="6:16">
      <c r="F1025" s="81"/>
      <c r="G1025" s="130"/>
      <c r="I1025" s="88"/>
      <c r="N1025" s="130"/>
      <c r="P1025" s="88"/>
    </row>
    <row r="1026" spans="6:16">
      <c r="F1026" s="81"/>
      <c r="G1026" s="130"/>
      <c r="I1026" s="88"/>
      <c r="N1026" s="130"/>
      <c r="P1026" s="88"/>
    </row>
    <row r="1027" spans="6:16">
      <c r="F1027" s="81"/>
      <c r="G1027" s="130"/>
      <c r="I1027" s="88"/>
      <c r="N1027" s="130"/>
      <c r="P1027" s="88"/>
    </row>
    <row r="1028" spans="6:16">
      <c r="F1028" s="81"/>
      <c r="G1028" s="130"/>
      <c r="I1028" s="88"/>
      <c r="N1028" s="130"/>
      <c r="P1028" s="88"/>
    </row>
    <row r="1029" spans="6:16">
      <c r="F1029" s="81"/>
      <c r="G1029" s="130"/>
      <c r="I1029" s="88"/>
      <c r="N1029" s="130"/>
      <c r="P1029" s="88"/>
    </row>
    <row r="1030" spans="6:16">
      <c r="F1030" s="81"/>
      <c r="G1030" s="130"/>
      <c r="I1030" s="88"/>
      <c r="N1030" s="130"/>
      <c r="P1030" s="88"/>
    </row>
    <row r="1031" spans="6:16">
      <c r="F1031" s="81"/>
      <c r="G1031" s="130"/>
      <c r="I1031" s="88"/>
      <c r="N1031" s="130"/>
      <c r="P1031" s="88"/>
    </row>
    <row r="1032" spans="6:16">
      <c r="F1032" s="81"/>
      <c r="G1032" s="130"/>
      <c r="I1032" s="88"/>
      <c r="N1032" s="130"/>
      <c r="P1032" s="88"/>
    </row>
    <row r="1033" spans="6:16">
      <c r="F1033" s="81"/>
      <c r="G1033" s="130"/>
      <c r="I1033" s="88"/>
      <c r="N1033" s="130"/>
      <c r="P1033" s="88"/>
    </row>
    <row r="1034" spans="6:16">
      <c r="F1034" s="81"/>
      <c r="G1034" s="130"/>
      <c r="I1034" s="88"/>
      <c r="N1034" s="130"/>
      <c r="P1034" s="88"/>
    </row>
    <row r="1035" spans="6:16">
      <c r="F1035" s="81"/>
      <c r="G1035" s="130"/>
      <c r="I1035" s="88"/>
      <c r="N1035" s="130"/>
      <c r="P1035" s="88"/>
    </row>
    <row r="1036" spans="6:16">
      <c r="F1036" s="81"/>
      <c r="G1036" s="130"/>
      <c r="I1036" s="88"/>
      <c r="N1036" s="130"/>
      <c r="P1036" s="88"/>
    </row>
    <row r="1037" spans="6:16">
      <c r="F1037" s="81"/>
      <c r="G1037" s="130"/>
      <c r="I1037" s="88"/>
      <c r="N1037" s="130"/>
      <c r="P1037" s="88"/>
    </row>
    <row r="1038" spans="6:16">
      <c r="F1038" s="81"/>
      <c r="G1038" s="130"/>
      <c r="I1038" s="88"/>
      <c r="N1038" s="130"/>
      <c r="P1038" s="88"/>
    </row>
    <row r="1039" spans="6:16">
      <c r="F1039" s="81"/>
      <c r="G1039" s="130"/>
      <c r="I1039" s="88"/>
      <c r="N1039" s="130"/>
      <c r="P1039" s="88"/>
    </row>
    <row r="1040" spans="6:16">
      <c r="F1040" s="81"/>
      <c r="G1040" s="130"/>
      <c r="I1040" s="88"/>
      <c r="N1040" s="130"/>
      <c r="P1040" s="88"/>
    </row>
    <row r="1041" spans="6:16">
      <c r="F1041" s="81"/>
      <c r="G1041" s="130"/>
      <c r="I1041" s="88"/>
      <c r="N1041" s="130"/>
      <c r="P1041" s="88"/>
    </row>
    <row r="1042" spans="6:16">
      <c r="F1042" s="81"/>
      <c r="G1042" s="130"/>
      <c r="I1042" s="88"/>
      <c r="N1042" s="130"/>
      <c r="P1042" s="88"/>
    </row>
    <row r="1043" spans="6:16">
      <c r="F1043" s="81"/>
      <c r="G1043" s="130"/>
      <c r="I1043" s="88"/>
      <c r="N1043" s="130"/>
      <c r="P1043" s="88"/>
    </row>
    <row r="1044" spans="6:16">
      <c r="F1044" s="81"/>
      <c r="G1044" s="130"/>
      <c r="I1044" s="88"/>
      <c r="N1044" s="130"/>
      <c r="P1044" s="88"/>
    </row>
    <row r="1045" spans="6:16">
      <c r="F1045" s="81"/>
      <c r="G1045" s="130"/>
      <c r="I1045" s="88"/>
      <c r="N1045" s="130"/>
      <c r="P1045" s="88"/>
    </row>
    <row r="1046" spans="6:16">
      <c r="F1046" s="81"/>
      <c r="G1046" s="130"/>
      <c r="I1046" s="88"/>
      <c r="N1046" s="130"/>
      <c r="P1046" s="88"/>
    </row>
    <row r="1047" spans="6:16">
      <c r="F1047" s="81"/>
      <c r="G1047" s="130"/>
      <c r="I1047" s="88"/>
      <c r="N1047" s="130"/>
      <c r="P1047" s="88"/>
    </row>
    <row r="1048" spans="6:16">
      <c r="F1048" s="81"/>
      <c r="G1048" s="130"/>
      <c r="I1048" s="88"/>
      <c r="N1048" s="130"/>
      <c r="P1048" s="88"/>
    </row>
    <row r="1049" spans="6:16">
      <c r="F1049" s="81"/>
      <c r="G1049" s="130"/>
      <c r="I1049" s="88"/>
      <c r="N1049" s="130"/>
      <c r="P1049" s="88"/>
    </row>
    <row r="1050" spans="6:16">
      <c r="F1050" s="81"/>
      <c r="G1050" s="130"/>
      <c r="I1050" s="88"/>
      <c r="N1050" s="130"/>
      <c r="P1050" s="88"/>
    </row>
    <row r="1051" spans="6:16">
      <c r="F1051" s="81"/>
      <c r="G1051" s="130"/>
      <c r="I1051" s="88"/>
      <c r="N1051" s="130"/>
      <c r="P1051" s="88"/>
    </row>
    <row r="1052" spans="6:16">
      <c r="F1052" s="81"/>
      <c r="G1052" s="130"/>
      <c r="I1052" s="88"/>
      <c r="N1052" s="130"/>
      <c r="P1052" s="88"/>
    </row>
    <row r="1053" spans="6:16">
      <c r="F1053" s="81"/>
      <c r="G1053" s="130"/>
      <c r="I1053" s="88"/>
      <c r="N1053" s="130"/>
      <c r="P1053" s="88"/>
    </row>
    <row r="1054" spans="6:16">
      <c r="F1054" s="81"/>
      <c r="G1054" s="130"/>
      <c r="I1054" s="88"/>
      <c r="N1054" s="130"/>
      <c r="P1054" s="88"/>
    </row>
    <row r="1055" spans="6:16">
      <c r="F1055" s="81"/>
      <c r="G1055" s="130"/>
      <c r="I1055" s="88"/>
      <c r="N1055" s="130"/>
      <c r="P1055" s="88"/>
    </row>
    <row r="1056" spans="6:16">
      <c r="F1056" s="81"/>
      <c r="G1056" s="130"/>
      <c r="I1056" s="88"/>
      <c r="N1056" s="130"/>
      <c r="P1056" s="88"/>
    </row>
    <row r="1057" spans="6:16">
      <c r="F1057" s="81"/>
      <c r="G1057" s="130"/>
      <c r="I1057" s="88"/>
      <c r="N1057" s="130"/>
      <c r="P1057" s="88"/>
    </row>
    <row r="1058" spans="6:16">
      <c r="F1058" s="81"/>
      <c r="G1058" s="130"/>
      <c r="I1058" s="88"/>
      <c r="N1058" s="130"/>
      <c r="P1058" s="88"/>
    </row>
    <row r="1059" spans="6:16">
      <c r="F1059" s="81"/>
      <c r="G1059" s="130"/>
      <c r="I1059" s="88"/>
      <c r="N1059" s="130"/>
      <c r="P1059" s="88"/>
    </row>
    <row r="1060" spans="6:16">
      <c r="F1060" s="81"/>
      <c r="G1060" s="130"/>
      <c r="I1060" s="88"/>
      <c r="N1060" s="130"/>
      <c r="P1060" s="88"/>
    </row>
    <row r="1061" spans="6:16">
      <c r="F1061" s="81"/>
      <c r="G1061" s="130"/>
      <c r="I1061" s="88"/>
      <c r="N1061" s="130"/>
      <c r="P1061" s="88"/>
    </row>
    <row r="1062" spans="6:16">
      <c r="F1062" s="81"/>
      <c r="G1062" s="130"/>
      <c r="I1062" s="88"/>
      <c r="N1062" s="130"/>
      <c r="P1062" s="88"/>
    </row>
    <row r="1063" spans="6:16">
      <c r="F1063" s="81"/>
      <c r="G1063" s="130"/>
      <c r="I1063" s="88"/>
      <c r="N1063" s="130"/>
      <c r="P1063" s="88"/>
    </row>
    <row r="1064" spans="6:16">
      <c r="F1064" s="81"/>
      <c r="G1064" s="130"/>
      <c r="I1064" s="88"/>
      <c r="N1064" s="130"/>
      <c r="P1064" s="88"/>
    </row>
    <row r="1065" spans="6:16">
      <c r="F1065" s="81"/>
      <c r="G1065" s="130"/>
      <c r="I1065" s="88"/>
      <c r="N1065" s="130"/>
      <c r="P1065" s="88"/>
    </row>
    <row r="1066" spans="6:16">
      <c r="F1066" s="81"/>
      <c r="G1066" s="130"/>
      <c r="I1066" s="88"/>
      <c r="N1066" s="130"/>
      <c r="P1066" s="88"/>
    </row>
    <row r="1067" spans="6:16">
      <c r="F1067" s="81"/>
      <c r="G1067" s="130"/>
      <c r="I1067" s="88"/>
      <c r="N1067" s="130"/>
      <c r="P1067" s="88"/>
    </row>
    <row r="1068" spans="6:16">
      <c r="F1068" s="81"/>
      <c r="G1068" s="130"/>
      <c r="I1068" s="88"/>
      <c r="N1068" s="130"/>
      <c r="P1068" s="88"/>
    </row>
    <row r="1069" spans="6:16">
      <c r="F1069" s="81"/>
      <c r="G1069" s="130"/>
      <c r="I1069" s="88"/>
      <c r="N1069" s="130"/>
      <c r="P1069" s="88"/>
    </row>
    <row r="1070" spans="6:16">
      <c r="F1070" s="81"/>
      <c r="G1070" s="130"/>
      <c r="I1070" s="88"/>
      <c r="N1070" s="130"/>
      <c r="P1070" s="88"/>
    </row>
    <row r="1071" spans="6:16">
      <c r="F1071" s="81"/>
      <c r="G1071" s="130"/>
      <c r="I1071" s="88"/>
      <c r="N1071" s="130"/>
      <c r="P1071" s="88"/>
    </row>
    <row r="1072" spans="6:16">
      <c r="F1072" s="81"/>
      <c r="G1072" s="130"/>
      <c r="I1072" s="88"/>
      <c r="N1072" s="130"/>
      <c r="P1072" s="88"/>
    </row>
    <row r="1073" spans="6:16">
      <c r="F1073" s="81"/>
      <c r="G1073" s="130"/>
      <c r="I1073" s="88"/>
      <c r="N1073" s="130"/>
      <c r="P1073" s="88"/>
    </row>
    <row r="1074" spans="6:16">
      <c r="F1074" s="81"/>
      <c r="G1074" s="130"/>
      <c r="I1074" s="88"/>
      <c r="N1074" s="130"/>
      <c r="P1074" s="88"/>
    </row>
    <row r="1075" spans="6:16">
      <c r="F1075" s="81"/>
      <c r="G1075" s="130"/>
      <c r="I1075" s="88"/>
      <c r="N1075" s="130"/>
      <c r="P1075" s="88"/>
    </row>
    <row r="1076" spans="6:16">
      <c r="F1076" s="81"/>
      <c r="G1076" s="130"/>
      <c r="I1076" s="88"/>
      <c r="N1076" s="130"/>
      <c r="P1076" s="88"/>
    </row>
    <row r="1077" spans="6:16">
      <c r="F1077" s="81"/>
      <c r="G1077" s="130"/>
      <c r="I1077" s="88"/>
      <c r="N1077" s="130"/>
      <c r="P1077" s="88"/>
    </row>
    <row r="1078" spans="6:16">
      <c r="F1078" s="81"/>
      <c r="G1078" s="130"/>
      <c r="I1078" s="88"/>
      <c r="N1078" s="130"/>
      <c r="P1078" s="88"/>
    </row>
    <row r="1079" spans="6:16">
      <c r="F1079" s="81"/>
      <c r="G1079" s="130"/>
      <c r="I1079" s="88"/>
      <c r="N1079" s="130"/>
      <c r="P1079" s="88"/>
    </row>
    <row r="1080" spans="6:16">
      <c r="F1080" s="81"/>
      <c r="G1080" s="130"/>
      <c r="I1080" s="88"/>
      <c r="N1080" s="130"/>
      <c r="P1080" s="88"/>
    </row>
    <row r="1081" spans="6:16">
      <c r="F1081" s="81"/>
      <c r="G1081" s="130"/>
      <c r="I1081" s="88"/>
      <c r="N1081" s="130"/>
      <c r="P1081" s="88"/>
    </row>
    <row r="1082" spans="6:16">
      <c r="F1082" s="81"/>
      <c r="G1082" s="130"/>
      <c r="I1082" s="88"/>
      <c r="N1082" s="130"/>
      <c r="P1082" s="88"/>
    </row>
    <row r="1083" spans="6:16">
      <c r="F1083" s="81"/>
      <c r="G1083" s="130"/>
      <c r="I1083" s="88"/>
      <c r="N1083" s="130"/>
      <c r="P1083" s="88"/>
    </row>
    <row r="1084" spans="6:16">
      <c r="F1084" s="81"/>
      <c r="G1084" s="130"/>
      <c r="I1084" s="88"/>
      <c r="N1084" s="130"/>
      <c r="P1084" s="88"/>
    </row>
    <row r="1085" spans="6:16">
      <c r="F1085" s="81"/>
      <c r="G1085" s="130"/>
      <c r="I1085" s="88"/>
      <c r="N1085" s="130"/>
      <c r="P1085" s="88"/>
    </row>
    <row r="1086" spans="6:16">
      <c r="F1086" s="81"/>
      <c r="G1086" s="130"/>
      <c r="I1086" s="88"/>
      <c r="N1086" s="130"/>
      <c r="P1086" s="88"/>
    </row>
    <row r="1087" spans="6:16">
      <c r="F1087" s="81"/>
      <c r="G1087" s="130"/>
      <c r="I1087" s="88"/>
      <c r="N1087" s="130"/>
      <c r="P1087" s="88"/>
    </row>
    <row r="1088" spans="6:16">
      <c r="F1088" s="81"/>
      <c r="G1088" s="130"/>
      <c r="I1088" s="88"/>
      <c r="N1088" s="130"/>
      <c r="P1088" s="88"/>
    </row>
    <row r="1089" spans="6:16">
      <c r="F1089" s="81"/>
      <c r="G1089" s="130"/>
      <c r="I1089" s="88"/>
      <c r="N1089" s="130"/>
      <c r="P1089" s="88"/>
    </row>
    <row r="1090" spans="6:16">
      <c r="F1090" s="81"/>
      <c r="G1090" s="130"/>
      <c r="I1090" s="88"/>
      <c r="N1090" s="130"/>
      <c r="P1090" s="88"/>
    </row>
    <row r="1091" spans="6:16">
      <c r="F1091" s="81"/>
      <c r="G1091" s="130"/>
      <c r="I1091" s="88"/>
      <c r="N1091" s="130"/>
      <c r="P1091" s="88"/>
    </row>
    <row r="1092" spans="6:16">
      <c r="F1092" s="81"/>
      <c r="G1092" s="130"/>
      <c r="I1092" s="88"/>
      <c r="N1092" s="130"/>
      <c r="P1092" s="88"/>
    </row>
    <row r="1093" spans="6:16">
      <c r="F1093" s="81"/>
      <c r="G1093" s="130"/>
      <c r="I1093" s="88"/>
      <c r="N1093" s="130"/>
      <c r="P1093" s="88"/>
    </row>
    <row r="1094" spans="6:16">
      <c r="F1094" s="81"/>
      <c r="G1094" s="130"/>
      <c r="I1094" s="88"/>
      <c r="N1094" s="130"/>
      <c r="P1094" s="88"/>
    </row>
    <row r="1095" spans="6:16">
      <c r="F1095" s="81"/>
      <c r="G1095" s="130"/>
      <c r="I1095" s="88"/>
      <c r="N1095" s="130"/>
      <c r="P1095" s="88"/>
    </row>
    <row r="1096" spans="6:16">
      <c r="F1096" s="81"/>
      <c r="G1096" s="130"/>
      <c r="I1096" s="88"/>
      <c r="N1096" s="130"/>
      <c r="P1096" s="88"/>
    </row>
    <row r="1097" spans="6:16">
      <c r="F1097" s="81"/>
      <c r="G1097" s="130"/>
      <c r="I1097" s="88"/>
      <c r="N1097" s="130"/>
      <c r="P1097" s="88"/>
    </row>
    <row r="1098" spans="6:16">
      <c r="F1098" s="81"/>
      <c r="G1098" s="130"/>
      <c r="I1098" s="88"/>
      <c r="N1098" s="130"/>
      <c r="P1098" s="88"/>
    </row>
    <row r="1099" spans="6:16">
      <c r="F1099" s="81"/>
      <c r="G1099" s="130"/>
      <c r="I1099" s="88"/>
      <c r="N1099" s="130"/>
      <c r="P1099" s="88"/>
    </row>
    <row r="1100" spans="6:16">
      <c r="F1100" s="81"/>
      <c r="G1100" s="130"/>
      <c r="I1100" s="88"/>
      <c r="N1100" s="130"/>
      <c r="P1100" s="88"/>
    </row>
    <row r="1101" spans="6:16">
      <c r="F1101" s="81"/>
      <c r="G1101" s="130"/>
      <c r="I1101" s="88"/>
      <c r="N1101" s="130"/>
      <c r="P1101" s="88"/>
    </row>
    <row r="1102" spans="6:16">
      <c r="F1102" s="81"/>
      <c r="G1102" s="130"/>
      <c r="I1102" s="88"/>
      <c r="N1102" s="130"/>
      <c r="P1102" s="88"/>
    </row>
    <row r="1103" spans="6:16">
      <c r="F1103" s="81"/>
      <c r="G1103" s="130"/>
      <c r="I1103" s="88"/>
      <c r="N1103" s="130"/>
      <c r="P1103" s="88"/>
    </row>
    <row r="1104" spans="6:16">
      <c r="F1104" s="81"/>
      <c r="G1104" s="130"/>
      <c r="I1104" s="88"/>
      <c r="N1104" s="130"/>
      <c r="P1104" s="88"/>
    </row>
    <row r="1105" spans="6:16">
      <c r="F1105" s="81"/>
      <c r="G1105" s="130"/>
      <c r="I1105" s="88"/>
      <c r="N1105" s="130"/>
      <c r="P1105" s="88"/>
    </row>
    <row r="1106" spans="6:16">
      <c r="F1106" s="81"/>
      <c r="G1106" s="130"/>
      <c r="I1106" s="88"/>
      <c r="N1106" s="130"/>
      <c r="P1106" s="88"/>
    </row>
    <row r="1107" spans="6:16">
      <c r="F1107" s="81"/>
      <c r="G1107" s="130"/>
      <c r="I1107" s="88"/>
      <c r="N1107" s="130"/>
      <c r="P1107" s="88"/>
    </row>
    <row r="1108" spans="6:16">
      <c r="F1108" s="81"/>
      <c r="G1108" s="130"/>
      <c r="I1108" s="88"/>
      <c r="N1108" s="130"/>
      <c r="P1108" s="88"/>
    </row>
    <row r="1109" spans="6:16">
      <c r="F1109" s="81"/>
      <c r="G1109" s="130"/>
      <c r="I1109" s="88"/>
      <c r="N1109" s="130"/>
      <c r="P1109" s="88"/>
    </row>
    <row r="1110" spans="6:16">
      <c r="F1110" s="81"/>
      <c r="G1110" s="130"/>
      <c r="I1110" s="88"/>
      <c r="N1110" s="130"/>
      <c r="P1110" s="88"/>
    </row>
    <row r="1111" spans="6:16">
      <c r="F1111" s="81"/>
      <c r="G1111" s="130"/>
      <c r="I1111" s="88"/>
      <c r="N1111" s="130"/>
      <c r="P1111" s="88"/>
    </row>
    <row r="1112" spans="6:16">
      <c r="F1112" s="81"/>
      <c r="G1112" s="130"/>
      <c r="I1112" s="88"/>
      <c r="N1112" s="130"/>
      <c r="P1112" s="88"/>
    </row>
    <row r="1113" spans="6:16">
      <c r="F1113" s="81"/>
      <c r="G1113" s="130"/>
      <c r="I1113" s="88"/>
      <c r="N1113" s="130"/>
      <c r="P1113" s="88"/>
    </row>
    <row r="1114" spans="6:16">
      <c r="F1114" s="81"/>
      <c r="G1114" s="130"/>
      <c r="I1114" s="88"/>
      <c r="N1114" s="130"/>
      <c r="P1114" s="88"/>
    </row>
    <row r="1115" spans="6:16">
      <c r="F1115" s="81"/>
      <c r="G1115" s="130"/>
      <c r="I1115" s="88"/>
      <c r="N1115" s="130"/>
      <c r="P1115" s="88"/>
    </row>
    <row r="1116" spans="6:16">
      <c r="F1116" s="81"/>
      <c r="G1116" s="130"/>
      <c r="I1116" s="88"/>
      <c r="N1116" s="130"/>
      <c r="P1116" s="88"/>
    </row>
    <row r="1117" spans="6:16">
      <c r="F1117" s="81"/>
      <c r="G1117" s="130"/>
      <c r="I1117" s="88"/>
      <c r="N1117" s="130"/>
      <c r="P1117" s="88"/>
    </row>
    <row r="1118" spans="6:16">
      <c r="F1118" s="81"/>
      <c r="G1118" s="130"/>
      <c r="I1118" s="88"/>
      <c r="N1118" s="130"/>
      <c r="P1118" s="88"/>
    </row>
    <row r="1119" spans="6:16">
      <c r="F1119" s="81"/>
      <c r="G1119" s="130"/>
      <c r="I1119" s="88"/>
      <c r="N1119" s="130"/>
      <c r="P1119" s="88"/>
    </row>
    <row r="1120" spans="6:16">
      <c r="F1120" s="81"/>
      <c r="G1120" s="130"/>
      <c r="I1120" s="88"/>
      <c r="N1120" s="130"/>
      <c r="P1120" s="88"/>
    </row>
    <row r="1121" spans="6:16">
      <c r="F1121" s="81"/>
      <c r="G1121" s="130"/>
      <c r="I1121" s="88"/>
      <c r="N1121" s="130"/>
      <c r="P1121" s="88"/>
    </row>
    <row r="1122" spans="6:16">
      <c r="F1122" s="81"/>
      <c r="G1122" s="130"/>
      <c r="I1122" s="88"/>
      <c r="N1122" s="130"/>
      <c r="P1122" s="88"/>
    </row>
    <row r="1123" spans="6:16">
      <c r="F1123" s="81"/>
      <c r="G1123" s="130"/>
      <c r="I1123" s="88"/>
      <c r="N1123" s="130"/>
      <c r="P1123" s="88"/>
    </row>
    <row r="1124" spans="6:16">
      <c r="F1124" s="81"/>
      <c r="G1124" s="130"/>
      <c r="I1124" s="88"/>
      <c r="N1124" s="130"/>
      <c r="P1124" s="88"/>
    </row>
    <row r="1125" spans="6:16">
      <c r="F1125" s="81"/>
      <c r="G1125" s="130"/>
      <c r="I1125" s="88"/>
      <c r="N1125" s="130"/>
      <c r="P1125" s="88"/>
    </row>
    <row r="1126" spans="6:16">
      <c r="F1126" s="81"/>
      <c r="G1126" s="130"/>
      <c r="I1126" s="88"/>
      <c r="N1126" s="130"/>
      <c r="P1126" s="88"/>
    </row>
    <row r="1127" spans="6:16">
      <c r="F1127" s="81"/>
      <c r="G1127" s="130"/>
      <c r="I1127" s="88"/>
      <c r="N1127" s="130"/>
      <c r="P1127" s="88"/>
    </row>
    <row r="1128" spans="6:16">
      <c r="F1128" s="81"/>
      <c r="G1128" s="130"/>
      <c r="I1128" s="88"/>
      <c r="N1128" s="130"/>
      <c r="P1128" s="88"/>
    </row>
    <row r="1129" spans="6:16">
      <c r="F1129" s="81"/>
      <c r="G1129" s="130"/>
      <c r="I1129" s="88"/>
      <c r="N1129" s="130"/>
      <c r="P1129" s="88"/>
    </row>
    <row r="1130" spans="6:16">
      <c r="F1130" s="81"/>
      <c r="G1130" s="130"/>
      <c r="I1130" s="88"/>
      <c r="N1130" s="130"/>
      <c r="P1130" s="88"/>
    </row>
    <row r="1131" spans="6:16">
      <c r="F1131" s="81"/>
      <c r="G1131" s="130"/>
      <c r="I1131" s="88"/>
      <c r="N1131" s="130"/>
      <c r="P1131" s="88"/>
    </row>
    <row r="1132" spans="6:16">
      <c r="F1132" s="81"/>
      <c r="G1132" s="130"/>
      <c r="I1132" s="88"/>
      <c r="N1132" s="130"/>
      <c r="P1132" s="88"/>
    </row>
    <row r="1133" spans="6:16">
      <c r="F1133" s="81"/>
      <c r="G1133" s="130"/>
      <c r="I1133" s="88"/>
      <c r="N1133" s="130"/>
      <c r="P1133" s="88"/>
    </row>
    <row r="1134" spans="6:16">
      <c r="F1134" s="81"/>
      <c r="G1134" s="130"/>
      <c r="I1134" s="88"/>
      <c r="N1134" s="130"/>
      <c r="P1134" s="88"/>
    </row>
    <row r="1135" spans="6:16">
      <c r="F1135" s="81"/>
      <c r="G1135" s="130"/>
      <c r="I1135" s="88"/>
      <c r="N1135" s="130"/>
      <c r="P1135" s="88"/>
    </row>
    <row r="1136" spans="6:16">
      <c r="F1136" s="81"/>
      <c r="G1136" s="130"/>
      <c r="I1136" s="88"/>
      <c r="N1136" s="130"/>
      <c r="P1136" s="88"/>
    </row>
    <row r="1137" spans="6:16">
      <c r="F1137" s="81"/>
      <c r="G1137" s="130"/>
      <c r="I1137" s="88"/>
      <c r="N1137" s="130"/>
      <c r="P1137" s="88"/>
    </row>
    <row r="1138" spans="6:16">
      <c r="F1138" s="81"/>
      <c r="G1138" s="130"/>
      <c r="I1138" s="88"/>
      <c r="N1138" s="130"/>
      <c r="P1138" s="88"/>
    </row>
    <row r="1139" spans="6:16">
      <c r="F1139" s="81"/>
      <c r="G1139" s="130"/>
      <c r="I1139" s="88"/>
      <c r="N1139" s="130"/>
      <c r="P1139" s="88"/>
    </row>
    <row r="1140" spans="6:16">
      <c r="F1140" s="81"/>
      <c r="G1140" s="130"/>
      <c r="I1140" s="88"/>
      <c r="N1140" s="130"/>
      <c r="P1140" s="88"/>
    </row>
    <row r="1141" spans="6:16">
      <c r="F1141" s="81"/>
      <c r="G1141" s="130"/>
      <c r="I1141" s="88"/>
      <c r="N1141" s="130"/>
      <c r="P1141" s="88"/>
    </row>
    <row r="1142" spans="6:16">
      <c r="F1142" s="81"/>
      <c r="G1142" s="130"/>
      <c r="I1142" s="88"/>
      <c r="N1142" s="130"/>
      <c r="P1142" s="88"/>
    </row>
    <row r="1143" spans="6:16">
      <c r="F1143" s="81"/>
      <c r="G1143" s="130"/>
      <c r="I1143" s="88"/>
      <c r="N1143" s="130"/>
      <c r="P1143" s="88"/>
    </row>
    <row r="1144" spans="6:16">
      <c r="F1144" s="81"/>
      <c r="G1144" s="130"/>
      <c r="I1144" s="88"/>
      <c r="N1144" s="130"/>
      <c r="P1144" s="88"/>
    </row>
    <row r="1145" spans="6:16">
      <c r="F1145" s="81"/>
      <c r="G1145" s="130"/>
      <c r="I1145" s="88"/>
      <c r="N1145" s="130"/>
      <c r="P1145" s="88"/>
    </row>
    <row r="1146" spans="6:16">
      <c r="F1146" s="81"/>
      <c r="G1146" s="130"/>
      <c r="I1146" s="88"/>
      <c r="N1146" s="130"/>
      <c r="P1146" s="88"/>
    </row>
    <row r="1147" spans="6:16">
      <c r="F1147" s="81"/>
      <c r="G1147" s="130"/>
      <c r="I1147" s="88"/>
      <c r="N1147" s="130"/>
      <c r="P1147" s="88"/>
    </row>
    <row r="1148" spans="6:16">
      <c r="F1148" s="81"/>
      <c r="G1148" s="130"/>
      <c r="I1148" s="88"/>
      <c r="N1148" s="130"/>
      <c r="P1148" s="88"/>
    </row>
    <row r="1149" spans="6:16">
      <c r="F1149" s="81"/>
      <c r="G1149" s="130"/>
      <c r="I1149" s="88"/>
      <c r="N1149" s="130"/>
      <c r="P1149" s="88"/>
    </row>
    <row r="1150" spans="6:16">
      <c r="F1150" s="81"/>
      <c r="G1150" s="130"/>
      <c r="I1150" s="88"/>
      <c r="N1150" s="130"/>
      <c r="P1150" s="88"/>
    </row>
    <row r="1151" spans="6:16">
      <c r="F1151" s="81"/>
      <c r="G1151" s="130"/>
      <c r="I1151" s="88"/>
      <c r="N1151" s="130"/>
      <c r="P1151" s="88"/>
    </row>
    <row r="1152" spans="6:16">
      <c r="F1152" s="81"/>
      <c r="G1152" s="130"/>
      <c r="I1152" s="88"/>
      <c r="N1152" s="130"/>
      <c r="P1152" s="88"/>
    </row>
    <row r="1153" spans="6:16">
      <c r="F1153" s="81"/>
      <c r="G1153" s="130"/>
      <c r="I1153" s="88"/>
      <c r="N1153" s="130"/>
      <c r="P1153" s="88"/>
    </row>
    <row r="1154" spans="6:16">
      <c r="F1154" s="81"/>
      <c r="G1154" s="130"/>
      <c r="I1154" s="88"/>
      <c r="N1154" s="130"/>
      <c r="P1154" s="88"/>
    </row>
    <row r="1155" spans="6:16">
      <c r="F1155" s="81"/>
      <c r="G1155" s="130"/>
      <c r="I1155" s="88"/>
      <c r="N1155" s="130"/>
      <c r="P1155" s="88"/>
    </row>
    <row r="1156" spans="6:16">
      <c r="F1156" s="81"/>
      <c r="G1156" s="130"/>
      <c r="I1156" s="88"/>
      <c r="N1156" s="130"/>
      <c r="P1156" s="88"/>
    </row>
    <row r="1157" spans="6:16">
      <c r="F1157" s="81"/>
      <c r="G1157" s="130"/>
      <c r="I1157" s="88"/>
      <c r="N1157" s="130"/>
      <c r="P1157" s="88"/>
    </row>
    <row r="1158" spans="6:16">
      <c r="F1158" s="81"/>
      <c r="G1158" s="130"/>
      <c r="I1158" s="88"/>
      <c r="N1158" s="130"/>
      <c r="P1158" s="88"/>
    </row>
    <row r="1159" spans="6:16">
      <c r="F1159" s="81"/>
      <c r="G1159" s="130"/>
      <c r="I1159" s="88"/>
      <c r="N1159" s="130"/>
      <c r="P1159" s="88"/>
    </row>
    <row r="1160" spans="6:16">
      <c r="F1160" s="81"/>
      <c r="G1160" s="130"/>
      <c r="I1160" s="88"/>
      <c r="N1160" s="130"/>
      <c r="P1160" s="88"/>
    </row>
    <row r="1161" spans="6:16">
      <c r="F1161" s="81"/>
      <c r="G1161" s="130"/>
      <c r="I1161" s="88"/>
      <c r="N1161" s="130"/>
      <c r="P1161" s="88"/>
    </row>
    <row r="1162" spans="6:16">
      <c r="F1162" s="81"/>
      <c r="G1162" s="130"/>
      <c r="I1162" s="88"/>
      <c r="N1162" s="130"/>
      <c r="P1162" s="88"/>
    </row>
    <row r="1163" spans="6:16">
      <c r="F1163" s="81"/>
      <c r="G1163" s="130"/>
      <c r="I1163" s="88"/>
      <c r="N1163" s="130"/>
      <c r="P1163" s="88"/>
    </row>
    <row r="1164" spans="6:16">
      <c r="F1164" s="81"/>
      <c r="G1164" s="130"/>
      <c r="I1164" s="88"/>
      <c r="N1164" s="130"/>
      <c r="P1164" s="88"/>
    </row>
    <row r="1165" spans="6:16">
      <c r="F1165" s="81"/>
      <c r="G1165" s="130"/>
      <c r="I1165" s="88"/>
      <c r="N1165" s="130"/>
      <c r="P1165" s="88"/>
    </row>
    <row r="1166" spans="6:16">
      <c r="F1166" s="81"/>
      <c r="G1166" s="130"/>
      <c r="I1166" s="88"/>
      <c r="N1166" s="130"/>
      <c r="P1166" s="88"/>
    </row>
    <row r="1167" spans="6:16">
      <c r="F1167" s="81"/>
      <c r="G1167" s="130"/>
      <c r="I1167" s="88"/>
      <c r="N1167" s="130"/>
      <c r="P1167" s="88"/>
    </row>
    <row r="1168" spans="6:16">
      <c r="F1168" s="81"/>
      <c r="G1168" s="130"/>
      <c r="I1168" s="88"/>
      <c r="N1168" s="130"/>
      <c r="P1168" s="88"/>
    </row>
    <row r="1169" spans="6:16">
      <c r="F1169" s="81"/>
      <c r="G1169" s="130"/>
      <c r="I1169" s="88"/>
      <c r="N1169" s="130"/>
      <c r="P1169" s="88"/>
    </row>
    <row r="1170" spans="6:16">
      <c r="F1170" s="81"/>
      <c r="G1170" s="130"/>
      <c r="I1170" s="88"/>
      <c r="N1170" s="130"/>
      <c r="P1170" s="88"/>
    </row>
    <row r="1171" spans="6:16">
      <c r="F1171" s="81"/>
      <c r="G1171" s="130"/>
      <c r="I1171" s="88"/>
      <c r="N1171" s="130"/>
      <c r="P1171" s="88"/>
    </row>
    <row r="1172" spans="6:16">
      <c r="F1172" s="81"/>
      <c r="G1172" s="130"/>
      <c r="I1172" s="88"/>
      <c r="N1172" s="130"/>
      <c r="P1172" s="88"/>
    </row>
    <row r="1173" spans="6:16">
      <c r="F1173" s="81"/>
      <c r="G1173" s="130"/>
      <c r="I1173" s="88"/>
      <c r="N1173" s="130"/>
      <c r="P1173" s="88"/>
    </row>
    <row r="1174" spans="6:16">
      <c r="F1174" s="81"/>
      <c r="G1174" s="130"/>
      <c r="I1174" s="88"/>
      <c r="N1174" s="130"/>
      <c r="P1174" s="88"/>
    </row>
    <row r="1175" spans="6:16">
      <c r="F1175" s="81"/>
      <c r="G1175" s="130"/>
      <c r="I1175" s="88"/>
      <c r="N1175" s="130"/>
      <c r="P1175" s="88"/>
    </row>
    <row r="1176" spans="6:16">
      <c r="F1176" s="81"/>
      <c r="G1176" s="130"/>
      <c r="I1176" s="88"/>
      <c r="N1176" s="130"/>
      <c r="P1176" s="88"/>
    </row>
    <row r="1177" spans="6:16">
      <c r="F1177" s="81"/>
      <c r="G1177" s="130"/>
      <c r="I1177" s="88"/>
      <c r="N1177" s="130"/>
      <c r="P1177" s="88"/>
    </row>
    <row r="1178" spans="6:16">
      <c r="F1178" s="81"/>
      <c r="G1178" s="130"/>
      <c r="I1178" s="88"/>
      <c r="N1178" s="130"/>
      <c r="P1178" s="88"/>
    </row>
    <row r="1179" spans="6:16">
      <c r="F1179" s="81"/>
      <c r="G1179" s="130"/>
      <c r="I1179" s="88"/>
      <c r="N1179" s="130"/>
      <c r="P1179" s="88"/>
    </row>
    <row r="1180" spans="6:16">
      <c r="F1180" s="81"/>
      <c r="G1180" s="130"/>
      <c r="I1180" s="88"/>
      <c r="N1180" s="130"/>
      <c r="P1180" s="88"/>
    </row>
    <row r="1181" spans="6:16">
      <c r="F1181" s="81"/>
      <c r="G1181" s="130"/>
      <c r="I1181" s="88"/>
      <c r="N1181" s="130"/>
      <c r="P1181" s="88"/>
    </row>
    <row r="1182" spans="6:16">
      <c r="F1182" s="81"/>
      <c r="G1182" s="130"/>
      <c r="I1182" s="88"/>
      <c r="N1182" s="130"/>
      <c r="P1182" s="88"/>
    </row>
    <row r="1183" spans="6:16">
      <c r="F1183" s="81"/>
      <c r="G1183" s="130"/>
      <c r="I1183" s="88"/>
      <c r="N1183" s="130"/>
      <c r="P1183" s="88"/>
    </row>
    <row r="1184" spans="6:16">
      <c r="F1184" s="81"/>
      <c r="G1184" s="130"/>
      <c r="I1184" s="88"/>
      <c r="N1184" s="130"/>
      <c r="P1184" s="88"/>
    </row>
    <row r="1185" spans="6:16">
      <c r="F1185" s="81"/>
      <c r="G1185" s="130"/>
      <c r="I1185" s="88"/>
      <c r="N1185" s="130"/>
      <c r="P1185" s="88"/>
    </row>
    <row r="1186" spans="6:16">
      <c r="F1186" s="81"/>
      <c r="G1186" s="130"/>
      <c r="I1186" s="88"/>
      <c r="N1186" s="130"/>
      <c r="P1186" s="88"/>
    </row>
    <row r="1187" spans="6:16">
      <c r="F1187" s="81"/>
      <c r="G1187" s="130"/>
      <c r="I1187" s="88"/>
      <c r="N1187" s="130"/>
      <c r="P1187" s="88"/>
    </row>
    <row r="1188" spans="6:16">
      <c r="F1188" s="81"/>
      <c r="G1188" s="130"/>
      <c r="I1188" s="88"/>
      <c r="N1188" s="130"/>
      <c r="P1188" s="88"/>
    </row>
    <row r="1189" spans="6:16">
      <c r="F1189" s="81"/>
      <c r="G1189" s="130"/>
      <c r="I1189" s="88"/>
      <c r="N1189" s="130"/>
      <c r="P1189" s="88"/>
    </row>
    <row r="1190" spans="6:16">
      <c r="F1190" s="81"/>
      <c r="G1190" s="130"/>
      <c r="I1190" s="88"/>
      <c r="N1190" s="130"/>
      <c r="P1190" s="88"/>
    </row>
    <row r="1191" spans="6:16">
      <c r="F1191" s="81"/>
      <c r="G1191" s="130"/>
      <c r="I1191" s="88"/>
      <c r="N1191" s="130"/>
      <c r="P1191" s="88"/>
    </row>
    <row r="1192" spans="6:16">
      <c r="F1192" s="81"/>
      <c r="G1192" s="130"/>
      <c r="I1192" s="88"/>
      <c r="N1192" s="130"/>
      <c r="P1192" s="88"/>
    </row>
    <row r="1193" spans="6:16">
      <c r="F1193" s="81"/>
      <c r="G1193" s="130"/>
      <c r="I1193" s="88"/>
      <c r="N1193" s="130"/>
      <c r="P1193" s="88"/>
    </row>
    <row r="1194" spans="6:16">
      <c r="F1194" s="81"/>
      <c r="G1194" s="130"/>
      <c r="I1194" s="88"/>
      <c r="N1194" s="130"/>
      <c r="P1194" s="88"/>
    </row>
    <row r="1195" spans="6:16">
      <c r="F1195" s="81"/>
      <c r="G1195" s="130"/>
      <c r="I1195" s="88"/>
      <c r="N1195" s="130"/>
      <c r="P1195" s="88"/>
    </row>
    <row r="1196" spans="6:16">
      <c r="F1196" s="81"/>
      <c r="G1196" s="130"/>
      <c r="I1196" s="88"/>
      <c r="N1196" s="130"/>
      <c r="P1196" s="88"/>
    </row>
    <row r="1197" spans="6:16">
      <c r="F1197" s="81"/>
      <c r="G1197" s="130"/>
      <c r="I1197" s="88"/>
      <c r="N1197" s="130"/>
      <c r="P1197" s="88"/>
    </row>
    <row r="1198" spans="6:16">
      <c r="F1198" s="81"/>
      <c r="G1198" s="130"/>
      <c r="I1198" s="88"/>
      <c r="N1198" s="130"/>
      <c r="P1198" s="88"/>
    </row>
    <row r="1199" spans="6:16">
      <c r="F1199" s="81"/>
      <c r="G1199" s="130"/>
      <c r="I1199" s="88"/>
      <c r="N1199" s="130"/>
      <c r="P1199" s="88"/>
    </row>
    <row r="1200" spans="6:16">
      <c r="F1200" s="81"/>
      <c r="G1200" s="130"/>
      <c r="I1200" s="88"/>
      <c r="N1200" s="130"/>
      <c r="P1200" s="88"/>
    </row>
    <row r="1201" spans="6:16">
      <c r="F1201" s="81"/>
      <c r="G1201" s="130"/>
      <c r="I1201" s="88"/>
      <c r="N1201" s="130"/>
      <c r="P1201" s="88"/>
    </row>
    <row r="1202" spans="6:16">
      <c r="F1202" s="81"/>
      <c r="G1202" s="130"/>
      <c r="I1202" s="88"/>
      <c r="N1202" s="130"/>
      <c r="P1202" s="88"/>
    </row>
    <row r="1203" spans="6:16">
      <c r="F1203" s="81"/>
      <c r="G1203" s="130"/>
      <c r="I1203" s="88"/>
      <c r="N1203" s="130"/>
      <c r="P1203" s="88"/>
    </row>
    <row r="1204" spans="6:16">
      <c r="F1204" s="81"/>
      <c r="G1204" s="130"/>
      <c r="I1204" s="88"/>
      <c r="N1204" s="130"/>
      <c r="P1204" s="88"/>
    </row>
    <row r="1205" spans="6:16">
      <c r="F1205" s="81"/>
      <c r="G1205" s="130"/>
      <c r="I1205" s="88"/>
      <c r="N1205" s="130"/>
      <c r="P1205" s="88"/>
    </row>
    <row r="1206" spans="6:16">
      <c r="F1206" s="81"/>
      <c r="G1206" s="130"/>
      <c r="I1206" s="88"/>
      <c r="N1206" s="130"/>
      <c r="P1206" s="88"/>
    </row>
    <row r="1207" spans="6:16">
      <c r="F1207" s="81"/>
      <c r="G1207" s="130"/>
      <c r="I1207" s="88"/>
      <c r="N1207" s="130"/>
      <c r="P1207" s="88"/>
    </row>
    <row r="1208" spans="6:16">
      <c r="F1208" s="81"/>
      <c r="G1208" s="130"/>
      <c r="I1208" s="88"/>
      <c r="N1208" s="130"/>
      <c r="P1208" s="88"/>
    </row>
    <row r="1209" spans="6:16">
      <c r="F1209" s="81"/>
      <c r="G1209" s="130"/>
      <c r="I1209" s="88"/>
      <c r="N1209" s="130"/>
      <c r="P1209" s="88"/>
    </row>
    <row r="1210" spans="6:16">
      <c r="F1210" s="81"/>
      <c r="G1210" s="130"/>
      <c r="I1210" s="88"/>
      <c r="N1210" s="130"/>
      <c r="P1210" s="88"/>
    </row>
    <row r="1211" spans="6:16">
      <c r="F1211" s="81"/>
      <c r="G1211" s="130"/>
      <c r="I1211" s="88"/>
      <c r="N1211" s="130"/>
      <c r="P1211" s="88"/>
    </row>
    <row r="1212" spans="6:16">
      <c r="F1212" s="81"/>
      <c r="G1212" s="130"/>
      <c r="I1212" s="88"/>
      <c r="N1212" s="130"/>
      <c r="P1212" s="88"/>
    </row>
    <row r="1213" spans="6:16">
      <c r="F1213" s="81"/>
      <c r="G1213" s="130"/>
      <c r="I1213" s="88"/>
      <c r="N1213" s="130"/>
      <c r="P1213" s="88"/>
    </row>
    <row r="1214" spans="6:16">
      <c r="F1214" s="81"/>
      <c r="G1214" s="130"/>
      <c r="I1214" s="88"/>
      <c r="N1214" s="130"/>
      <c r="P1214" s="88"/>
    </row>
    <row r="1215" spans="6:16">
      <c r="F1215" s="81"/>
      <c r="G1215" s="130"/>
      <c r="I1215" s="88"/>
      <c r="N1215" s="130"/>
      <c r="P1215" s="88"/>
    </row>
    <row r="1216" spans="6:16">
      <c r="F1216" s="81"/>
      <c r="G1216" s="130"/>
      <c r="I1216" s="88"/>
      <c r="N1216" s="130"/>
      <c r="P1216" s="88"/>
    </row>
    <row r="1217" spans="6:16">
      <c r="F1217" s="81"/>
      <c r="G1217" s="130"/>
      <c r="I1217" s="88"/>
      <c r="N1217" s="130"/>
      <c r="P1217" s="88"/>
    </row>
    <row r="1218" spans="6:16">
      <c r="F1218" s="81"/>
      <c r="G1218" s="130"/>
      <c r="I1218" s="88"/>
      <c r="N1218" s="130"/>
      <c r="P1218" s="88"/>
    </row>
    <row r="1219" spans="6:16">
      <c r="F1219" s="81"/>
      <c r="G1219" s="130"/>
      <c r="I1219" s="88"/>
      <c r="N1219" s="130"/>
      <c r="P1219" s="88"/>
    </row>
    <row r="1220" spans="6:16">
      <c r="F1220" s="81"/>
      <c r="G1220" s="130"/>
      <c r="I1220" s="88"/>
      <c r="N1220" s="130"/>
      <c r="P1220" s="88"/>
    </row>
    <row r="1221" spans="6:16">
      <c r="F1221" s="81"/>
      <c r="G1221" s="130"/>
      <c r="I1221" s="88"/>
      <c r="N1221" s="130"/>
      <c r="P1221" s="88"/>
    </row>
    <row r="1222" spans="6:16">
      <c r="F1222" s="81"/>
      <c r="G1222" s="130"/>
      <c r="I1222" s="88"/>
      <c r="N1222" s="130"/>
      <c r="P1222" s="88"/>
    </row>
    <row r="1223" spans="6:16">
      <c r="F1223" s="81"/>
      <c r="G1223" s="130"/>
      <c r="I1223" s="88"/>
      <c r="N1223" s="130"/>
      <c r="P1223" s="88"/>
    </row>
    <row r="1224" spans="6:16">
      <c r="F1224" s="81"/>
      <c r="G1224" s="130"/>
      <c r="I1224" s="88"/>
      <c r="N1224" s="130"/>
      <c r="P1224" s="88"/>
    </row>
    <row r="1225" spans="6:16">
      <c r="F1225" s="81"/>
      <c r="G1225" s="130"/>
      <c r="I1225" s="88"/>
      <c r="N1225" s="130"/>
      <c r="P1225" s="88"/>
    </row>
    <row r="1226" spans="6:16">
      <c r="F1226" s="81"/>
      <c r="G1226" s="130"/>
      <c r="I1226" s="88"/>
      <c r="N1226" s="130"/>
      <c r="P1226" s="88"/>
    </row>
    <row r="1227" spans="6:16">
      <c r="F1227" s="81"/>
      <c r="G1227" s="130"/>
      <c r="I1227" s="88"/>
      <c r="N1227" s="130"/>
      <c r="P1227" s="88"/>
    </row>
    <row r="1228" spans="6:16">
      <c r="F1228" s="81"/>
      <c r="G1228" s="130"/>
      <c r="I1228" s="88"/>
      <c r="N1228" s="130"/>
      <c r="P1228" s="88"/>
    </row>
    <row r="1229" spans="6:16">
      <c r="F1229" s="81"/>
      <c r="G1229" s="130"/>
      <c r="I1229" s="88"/>
      <c r="N1229" s="130"/>
      <c r="P1229" s="88"/>
    </row>
    <row r="1230" spans="6:16">
      <c r="F1230" s="81"/>
      <c r="G1230" s="130"/>
      <c r="I1230" s="88"/>
      <c r="N1230" s="130"/>
      <c r="P1230" s="88"/>
    </row>
    <row r="1231" spans="6:16">
      <c r="F1231" s="81"/>
      <c r="G1231" s="130"/>
      <c r="I1231" s="88"/>
      <c r="N1231" s="130"/>
      <c r="P1231" s="88"/>
    </row>
    <row r="1232" spans="6:16">
      <c r="F1232" s="81"/>
      <c r="G1232" s="130"/>
      <c r="I1232" s="88"/>
      <c r="N1232" s="130"/>
      <c r="P1232" s="88"/>
    </row>
    <row r="1233" spans="6:16">
      <c r="F1233" s="81"/>
      <c r="G1233" s="130"/>
      <c r="I1233" s="88"/>
      <c r="N1233" s="130"/>
      <c r="P1233" s="88"/>
    </row>
    <row r="1234" spans="6:16">
      <c r="F1234" s="81"/>
      <c r="G1234" s="130"/>
      <c r="I1234" s="88"/>
      <c r="N1234" s="130"/>
      <c r="P1234" s="88"/>
    </row>
    <row r="1235" spans="6:16">
      <c r="F1235" s="81"/>
      <c r="G1235" s="130"/>
      <c r="I1235" s="88"/>
      <c r="N1235" s="130"/>
      <c r="P1235" s="88"/>
    </row>
    <row r="1236" spans="6:16">
      <c r="F1236" s="81"/>
      <c r="G1236" s="130"/>
      <c r="I1236" s="88"/>
      <c r="N1236" s="130"/>
      <c r="P1236" s="88"/>
    </row>
    <row r="1237" spans="6:16">
      <c r="F1237" s="81"/>
      <c r="G1237" s="130"/>
      <c r="I1237" s="88"/>
      <c r="N1237" s="130"/>
      <c r="P1237" s="88"/>
    </row>
    <row r="1238" spans="6:16">
      <c r="F1238" s="81"/>
      <c r="G1238" s="130"/>
      <c r="I1238" s="88"/>
      <c r="N1238" s="130"/>
      <c r="P1238" s="88"/>
    </row>
    <row r="1239" spans="6:16">
      <c r="F1239" s="81"/>
      <c r="G1239" s="130"/>
      <c r="I1239" s="88"/>
      <c r="N1239" s="130"/>
      <c r="P1239" s="88"/>
    </row>
    <row r="1240" spans="6:16">
      <c r="F1240" s="81"/>
      <c r="G1240" s="130"/>
      <c r="I1240" s="88"/>
      <c r="N1240" s="130"/>
      <c r="P1240" s="88"/>
    </row>
    <row r="1241" spans="6:16">
      <c r="F1241" s="81"/>
      <c r="G1241" s="130"/>
      <c r="I1241" s="88"/>
      <c r="N1241" s="130"/>
      <c r="P1241" s="88"/>
    </row>
    <row r="1242" spans="6:16">
      <c r="F1242" s="81"/>
      <c r="G1242" s="130"/>
      <c r="I1242" s="88"/>
      <c r="N1242" s="130"/>
      <c r="P1242" s="88"/>
    </row>
    <row r="1243" spans="6:16">
      <c r="F1243" s="81"/>
      <c r="G1243" s="130"/>
      <c r="I1243" s="88"/>
      <c r="N1243" s="130"/>
      <c r="P1243" s="88"/>
    </row>
    <row r="1244" spans="6:16">
      <c r="F1244" s="81"/>
      <c r="G1244" s="130"/>
      <c r="I1244" s="88"/>
      <c r="N1244" s="130"/>
      <c r="P1244" s="88"/>
    </row>
    <row r="1245" spans="6:16">
      <c r="F1245" s="81"/>
      <c r="G1245" s="130"/>
      <c r="I1245" s="88"/>
      <c r="N1245" s="130"/>
      <c r="P1245" s="88"/>
    </row>
    <row r="1246" spans="6:16">
      <c r="F1246" s="81"/>
      <c r="G1246" s="130"/>
      <c r="I1246" s="88"/>
      <c r="N1246" s="130"/>
      <c r="P1246" s="88"/>
    </row>
    <row r="1247" spans="6:16">
      <c r="F1247" s="81"/>
      <c r="G1247" s="130"/>
      <c r="I1247" s="88"/>
      <c r="N1247" s="130"/>
      <c r="P1247" s="88"/>
    </row>
    <row r="1248" spans="6:16">
      <c r="F1248" s="81"/>
      <c r="G1248" s="130"/>
      <c r="I1248" s="88"/>
      <c r="N1248" s="130"/>
      <c r="P1248" s="88"/>
    </row>
    <row r="1249" spans="6:16">
      <c r="F1249" s="81"/>
      <c r="G1249" s="130"/>
      <c r="I1249" s="88"/>
      <c r="N1249" s="130"/>
      <c r="P1249" s="88"/>
    </row>
    <row r="1250" spans="6:16">
      <c r="F1250" s="81"/>
      <c r="G1250" s="130"/>
      <c r="I1250" s="88"/>
      <c r="N1250" s="130"/>
      <c r="P1250" s="88"/>
    </row>
    <row r="1251" spans="6:16">
      <c r="F1251" s="81"/>
      <c r="G1251" s="130"/>
      <c r="I1251" s="88"/>
      <c r="N1251" s="130"/>
      <c r="P1251" s="88"/>
    </row>
    <row r="1252" spans="6:16">
      <c r="F1252" s="81"/>
      <c r="G1252" s="130"/>
      <c r="I1252" s="88"/>
      <c r="N1252" s="130"/>
      <c r="P1252" s="88"/>
    </row>
    <row r="1253" spans="6:16">
      <c r="F1253" s="81"/>
      <c r="G1253" s="130"/>
      <c r="I1253" s="88"/>
      <c r="N1253" s="130"/>
      <c r="P1253" s="88"/>
    </row>
    <row r="1254" spans="6:16">
      <c r="F1254" s="81"/>
      <c r="G1254" s="130"/>
      <c r="I1254" s="88"/>
      <c r="N1254" s="130"/>
      <c r="P1254" s="88"/>
    </row>
    <row r="1255" spans="6:16">
      <c r="F1255" s="81"/>
      <c r="G1255" s="130"/>
      <c r="I1255" s="88"/>
      <c r="N1255" s="130"/>
      <c r="P1255" s="88"/>
    </row>
    <row r="1256" spans="6:16">
      <c r="F1256" s="81"/>
      <c r="G1256" s="130"/>
      <c r="I1256" s="88"/>
      <c r="N1256" s="130"/>
      <c r="P1256" s="88"/>
    </row>
    <row r="1257" spans="6:16">
      <c r="F1257" s="81"/>
      <c r="G1257" s="130"/>
      <c r="I1257" s="88"/>
      <c r="N1257" s="130"/>
      <c r="P1257" s="88"/>
    </row>
    <row r="1258" spans="6:16">
      <c r="F1258" s="81"/>
      <c r="G1258" s="130"/>
      <c r="I1258" s="88"/>
      <c r="N1258" s="130"/>
      <c r="P1258" s="88"/>
    </row>
    <row r="1259" spans="6:16">
      <c r="F1259" s="81"/>
      <c r="G1259" s="130"/>
      <c r="I1259" s="88"/>
      <c r="N1259" s="130"/>
      <c r="P1259" s="88"/>
    </row>
    <row r="1260" spans="6:16">
      <c r="F1260" s="81"/>
      <c r="G1260" s="130"/>
      <c r="I1260" s="88"/>
      <c r="N1260" s="130"/>
      <c r="P1260" s="88"/>
    </row>
    <row r="1261" spans="6:16">
      <c r="F1261" s="81"/>
      <c r="G1261" s="130"/>
      <c r="I1261" s="88"/>
      <c r="N1261" s="130"/>
      <c r="P1261" s="88"/>
    </row>
    <row r="1262" spans="6:16">
      <c r="F1262" s="81"/>
      <c r="G1262" s="130"/>
      <c r="I1262" s="88"/>
      <c r="N1262" s="130"/>
      <c r="P1262" s="88"/>
    </row>
    <row r="1263" spans="6:16">
      <c r="F1263" s="81"/>
      <c r="G1263" s="130"/>
      <c r="I1263" s="88"/>
      <c r="N1263" s="130"/>
      <c r="P1263" s="88"/>
    </row>
    <row r="1264" spans="6:16">
      <c r="F1264" s="81"/>
      <c r="G1264" s="130"/>
      <c r="I1264" s="88"/>
      <c r="N1264" s="130"/>
      <c r="P1264" s="88"/>
    </row>
    <row r="1265" spans="6:16">
      <c r="F1265" s="81"/>
      <c r="G1265" s="130"/>
      <c r="I1265" s="88"/>
      <c r="N1265" s="130"/>
      <c r="P1265" s="88"/>
    </row>
    <row r="1266" spans="6:16">
      <c r="F1266" s="81"/>
      <c r="G1266" s="130"/>
      <c r="I1266" s="88"/>
      <c r="N1266" s="130"/>
      <c r="P1266" s="88"/>
    </row>
    <row r="1267" spans="6:16">
      <c r="F1267" s="81"/>
      <c r="G1267" s="130"/>
      <c r="I1267" s="88"/>
      <c r="N1267" s="130"/>
      <c r="P1267" s="88"/>
    </row>
    <row r="1268" spans="6:16">
      <c r="F1268" s="81"/>
      <c r="G1268" s="130"/>
      <c r="I1268" s="88"/>
      <c r="N1268" s="130"/>
      <c r="P1268" s="88"/>
    </row>
    <row r="1269" spans="6:16">
      <c r="F1269" s="81"/>
      <c r="G1269" s="130"/>
      <c r="I1269" s="88"/>
      <c r="N1269" s="130"/>
      <c r="P1269" s="88"/>
    </row>
    <row r="1270" spans="6:16">
      <c r="F1270" s="81"/>
      <c r="G1270" s="130"/>
      <c r="I1270" s="88"/>
      <c r="N1270" s="130"/>
      <c r="P1270" s="88"/>
    </row>
    <row r="1271" spans="6:16">
      <c r="F1271" s="81"/>
      <c r="G1271" s="130"/>
      <c r="I1271" s="88"/>
      <c r="N1271" s="130"/>
      <c r="P1271" s="88"/>
    </row>
    <row r="1272" spans="6:16">
      <c r="F1272" s="81"/>
      <c r="G1272" s="130"/>
      <c r="I1272" s="88"/>
      <c r="N1272" s="130"/>
      <c r="P1272" s="88"/>
    </row>
    <row r="1273" spans="6:16">
      <c r="F1273" s="81"/>
      <c r="G1273" s="130"/>
      <c r="I1273" s="88"/>
      <c r="N1273" s="130"/>
      <c r="P1273" s="88"/>
    </row>
    <row r="1274" spans="6:16">
      <c r="F1274" s="81"/>
      <c r="G1274" s="130"/>
      <c r="I1274" s="88"/>
      <c r="N1274" s="130"/>
      <c r="P1274" s="88"/>
    </row>
    <row r="1275" spans="6:16">
      <c r="F1275" s="81"/>
      <c r="G1275" s="130"/>
      <c r="I1275" s="88"/>
      <c r="N1275" s="130"/>
      <c r="P1275" s="88"/>
    </row>
    <row r="1276" spans="6:16">
      <c r="F1276" s="81"/>
      <c r="G1276" s="130"/>
      <c r="I1276" s="88"/>
      <c r="N1276" s="130"/>
      <c r="P1276" s="88"/>
    </row>
    <row r="1277" spans="6:16">
      <c r="F1277" s="81"/>
      <c r="G1277" s="130"/>
      <c r="I1277" s="88"/>
      <c r="N1277" s="130"/>
      <c r="P1277" s="88"/>
    </row>
    <row r="1278" spans="6:16">
      <c r="F1278" s="81"/>
      <c r="G1278" s="130"/>
      <c r="I1278" s="88"/>
      <c r="N1278" s="130"/>
      <c r="P1278" s="88"/>
    </row>
    <row r="1279" spans="6:16">
      <c r="F1279" s="81"/>
      <c r="G1279" s="130"/>
      <c r="I1279" s="88"/>
      <c r="N1279" s="130"/>
      <c r="P1279" s="88"/>
    </row>
    <row r="1280" spans="6:16">
      <c r="F1280" s="81"/>
      <c r="G1280" s="130"/>
      <c r="I1280" s="88"/>
      <c r="N1280" s="130"/>
      <c r="P1280" s="88"/>
    </row>
    <row r="1281" spans="6:16">
      <c r="F1281" s="81"/>
      <c r="G1281" s="130"/>
      <c r="I1281" s="88"/>
      <c r="N1281" s="130"/>
      <c r="P1281" s="88"/>
    </row>
    <row r="1282" spans="6:16">
      <c r="F1282" s="81"/>
      <c r="G1282" s="130"/>
      <c r="I1282" s="88"/>
      <c r="N1282" s="130"/>
      <c r="P1282" s="88"/>
    </row>
    <row r="1283" spans="6:16">
      <c r="F1283" s="81"/>
      <c r="G1283" s="130"/>
      <c r="I1283" s="88"/>
      <c r="N1283" s="130"/>
      <c r="P1283" s="88"/>
    </row>
    <row r="1284" spans="6:16">
      <c r="F1284" s="81"/>
      <c r="G1284" s="130"/>
      <c r="I1284" s="88"/>
      <c r="N1284" s="130"/>
      <c r="P1284" s="88"/>
    </row>
    <row r="1285" spans="6:16">
      <c r="F1285" s="81"/>
      <c r="G1285" s="130"/>
      <c r="I1285" s="88"/>
      <c r="N1285" s="130"/>
      <c r="P1285" s="88"/>
    </row>
    <row r="1286" spans="6:16">
      <c r="F1286" s="81"/>
      <c r="G1286" s="130"/>
      <c r="I1286" s="88"/>
      <c r="N1286" s="130"/>
      <c r="P1286" s="88"/>
    </row>
    <row r="1287" spans="6:16">
      <c r="F1287" s="81"/>
      <c r="G1287" s="130"/>
      <c r="I1287" s="88"/>
      <c r="N1287" s="130"/>
      <c r="P1287" s="88"/>
    </row>
    <row r="1288" spans="6:16">
      <c r="F1288" s="81"/>
      <c r="G1288" s="130"/>
      <c r="I1288" s="88"/>
      <c r="N1288" s="130"/>
      <c r="P1288" s="88"/>
    </row>
    <row r="1289" spans="6:16">
      <c r="F1289" s="81"/>
      <c r="G1289" s="130"/>
      <c r="I1289" s="88"/>
      <c r="N1289" s="130"/>
      <c r="P1289" s="88"/>
    </row>
    <row r="1290" spans="6:16">
      <c r="F1290" s="81"/>
      <c r="G1290" s="130"/>
      <c r="I1290" s="88"/>
      <c r="N1290" s="130"/>
      <c r="P1290" s="88"/>
    </row>
    <row r="1291" spans="6:16">
      <c r="F1291" s="81"/>
      <c r="G1291" s="130"/>
      <c r="I1291" s="88"/>
      <c r="N1291" s="130"/>
      <c r="P1291" s="88"/>
    </row>
    <row r="1292" spans="6:16">
      <c r="F1292" s="81"/>
      <c r="G1292" s="130"/>
      <c r="I1292" s="88"/>
      <c r="N1292" s="130"/>
      <c r="P1292" s="88"/>
    </row>
    <row r="1293" spans="6:16">
      <c r="F1293" s="81"/>
      <c r="G1293" s="130"/>
      <c r="I1293" s="88"/>
      <c r="N1293" s="130"/>
      <c r="P1293" s="88"/>
    </row>
    <row r="1294" spans="6:16">
      <c r="F1294" s="81"/>
      <c r="G1294" s="130"/>
      <c r="I1294" s="88"/>
      <c r="N1294" s="130"/>
      <c r="P1294" s="88"/>
    </row>
    <row r="1295" spans="6:16">
      <c r="F1295" s="81"/>
      <c r="G1295" s="130"/>
      <c r="I1295" s="88"/>
      <c r="N1295" s="130"/>
      <c r="P1295" s="88"/>
    </row>
    <row r="1296" spans="6:16">
      <c r="F1296" s="81"/>
      <c r="G1296" s="130"/>
      <c r="I1296" s="88"/>
      <c r="N1296" s="130"/>
      <c r="P1296" s="88"/>
    </row>
    <row r="1297" spans="6:16">
      <c r="F1297" s="81"/>
      <c r="G1297" s="130"/>
      <c r="I1297" s="88"/>
      <c r="N1297" s="130"/>
      <c r="P1297" s="88"/>
    </row>
    <row r="1298" spans="6:16">
      <c r="F1298" s="81"/>
      <c r="G1298" s="130"/>
      <c r="I1298" s="88"/>
      <c r="N1298" s="130"/>
      <c r="P1298" s="88"/>
    </row>
    <row r="1299" spans="6:16">
      <c r="F1299" s="81"/>
      <c r="G1299" s="130"/>
      <c r="I1299" s="88"/>
      <c r="N1299" s="130"/>
      <c r="P1299" s="88"/>
    </row>
    <row r="1300" spans="6:16">
      <c r="F1300" s="81"/>
      <c r="G1300" s="130"/>
      <c r="I1300" s="88"/>
      <c r="N1300" s="130"/>
      <c r="P1300" s="88"/>
    </row>
    <row r="1301" spans="6:16">
      <c r="F1301" s="81"/>
      <c r="G1301" s="130"/>
      <c r="I1301" s="88"/>
      <c r="N1301" s="130"/>
      <c r="P1301" s="88"/>
    </row>
    <row r="1302" spans="6:16">
      <c r="F1302" s="81"/>
      <c r="G1302" s="130"/>
      <c r="I1302" s="88"/>
      <c r="N1302" s="130"/>
      <c r="P1302" s="88"/>
    </row>
    <row r="1303" spans="6:16">
      <c r="F1303" s="81"/>
      <c r="G1303" s="130"/>
      <c r="I1303" s="88"/>
      <c r="N1303" s="130"/>
      <c r="P1303" s="88"/>
    </row>
    <row r="1304" spans="6:16">
      <c r="F1304" s="81"/>
      <c r="G1304" s="130"/>
      <c r="I1304" s="88"/>
      <c r="N1304" s="130"/>
      <c r="P1304" s="88"/>
    </row>
    <row r="1305" spans="6:16">
      <c r="F1305" s="81"/>
      <c r="G1305" s="130"/>
      <c r="I1305" s="88"/>
      <c r="N1305" s="130"/>
      <c r="P1305" s="88"/>
    </row>
    <row r="1306" spans="6:16">
      <c r="F1306" s="81"/>
      <c r="G1306" s="130"/>
      <c r="I1306" s="88"/>
      <c r="N1306" s="130"/>
      <c r="P1306" s="88"/>
    </row>
    <row r="1307" spans="6:16">
      <c r="F1307" s="81"/>
      <c r="G1307" s="130"/>
      <c r="I1307" s="88"/>
      <c r="N1307" s="130"/>
      <c r="P1307" s="88"/>
    </row>
    <row r="1308" spans="6:16">
      <c r="F1308" s="81"/>
      <c r="G1308" s="130"/>
      <c r="I1308" s="88"/>
      <c r="N1308" s="130"/>
      <c r="P1308" s="88"/>
    </row>
    <row r="1309" spans="6:16">
      <c r="F1309" s="81"/>
      <c r="G1309" s="130"/>
      <c r="I1309" s="88"/>
      <c r="N1309" s="130"/>
      <c r="P1309" s="88"/>
    </row>
    <row r="1310" spans="6:16">
      <c r="F1310" s="81"/>
      <c r="G1310" s="130"/>
      <c r="I1310" s="88"/>
      <c r="N1310" s="130"/>
      <c r="P1310" s="88"/>
    </row>
    <row r="1311" spans="6:16">
      <c r="F1311" s="81"/>
      <c r="G1311" s="130"/>
      <c r="I1311" s="88"/>
      <c r="N1311" s="130"/>
      <c r="P1311" s="88"/>
    </row>
    <row r="1312" spans="6:16">
      <c r="F1312" s="81"/>
      <c r="G1312" s="130"/>
      <c r="I1312" s="88"/>
      <c r="N1312" s="130"/>
      <c r="P1312" s="88"/>
    </row>
    <row r="1313" spans="6:16">
      <c r="F1313" s="81"/>
      <c r="G1313" s="130"/>
      <c r="I1313" s="88"/>
      <c r="N1313" s="130"/>
      <c r="P1313" s="88"/>
    </row>
    <row r="1314" spans="6:16">
      <c r="F1314" s="81"/>
      <c r="G1314" s="130"/>
      <c r="I1314" s="88"/>
      <c r="N1314" s="130"/>
      <c r="P1314" s="88"/>
    </row>
    <row r="1315" spans="6:16">
      <c r="F1315" s="81"/>
      <c r="G1315" s="130"/>
      <c r="I1315" s="88"/>
      <c r="N1315" s="130"/>
      <c r="P1315" s="88"/>
    </row>
    <row r="1316" spans="6:16">
      <c r="F1316" s="81"/>
      <c r="G1316" s="130"/>
      <c r="I1316" s="88"/>
      <c r="N1316" s="130"/>
      <c r="P1316" s="88"/>
    </row>
    <row r="1317" spans="6:16">
      <c r="F1317" s="81"/>
      <c r="G1317" s="130"/>
      <c r="I1317" s="88"/>
      <c r="N1317" s="130"/>
      <c r="P1317" s="88"/>
    </row>
    <row r="1318" spans="6:16">
      <c r="F1318" s="81"/>
      <c r="G1318" s="130"/>
      <c r="I1318" s="88"/>
      <c r="N1318" s="130"/>
      <c r="P1318" s="88"/>
    </row>
    <row r="1319" spans="6:16">
      <c r="F1319" s="81"/>
      <c r="G1319" s="130"/>
      <c r="I1319" s="88"/>
      <c r="N1319" s="130"/>
      <c r="P1319" s="88"/>
    </row>
    <row r="1320" spans="6:16">
      <c r="F1320" s="81"/>
      <c r="G1320" s="130"/>
      <c r="I1320" s="88"/>
      <c r="N1320" s="130"/>
      <c r="P1320" s="88"/>
    </row>
    <row r="1321" spans="6:16">
      <c r="F1321" s="81"/>
      <c r="G1321" s="130"/>
      <c r="I1321" s="88"/>
      <c r="N1321" s="130"/>
      <c r="P1321" s="88"/>
    </row>
    <row r="1322" spans="6:16">
      <c r="F1322" s="81"/>
      <c r="G1322" s="130"/>
      <c r="I1322" s="88"/>
      <c r="N1322" s="130"/>
      <c r="P1322" s="88"/>
    </row>
    <row r="1323" spans="6:16">
      <c r="F1323" s="81"/>
      <c r="G1323" s="130"/>
      <c r="I1323" s="88"/>
      <c r="N1323" s="130"/>
      <c r="P1323" s="88"/>
    </row>
    <row r="1324" spans="6:16">
      <c r="F1324" s="81"/>
      <c r="G1324" s="130"/>
      <c r="I1324" s="88"/>
      <c r="N1324" s="130"/>
      <c r="P1324" s="88"/>
    </row>
    <row r="1325" spans="6:16">
      <c r="F1325" s="81"/>
      <c r="G1325" s="130"/>
      <c r="I1325" s="88"/>
      <c r="N1325" s="130"/>
      <c r="P1325" s="88"/>
    </row>
    <row r="1326" spans="6:16">
      <c r="F1326" s="81"/>
      <c r="G1326" s="130"/>
      <c r="I1326" s="88"/>
      <c r="N1326" s="130"/>
      <c r="P1326" s="88"/>
    </row>
    <row r="1327" spans="6:16">
      <c r="F1327" s="81"/>
      <c r="G1327" s="130"/>
      <c r="I1327" s="88"/>
      <c r="N1327" s="130"/>
      <c r="P1327" s="88"/>
    </row>
    <row r="1328" spans="6:16">
      <c r="F1328" s="81"/>
      <c r="G1328" s="130"/>
      <c r="I1328" s="88"/>
      <c r="N1328" s="130"/>
      <c r="P1328" s="88"/>
    </row>
    <row r="1329" spans="6:16">
      <c r="F1329" s="81"/>
      <c r="G1329" s="130"/>
      <c r="I1329" s="88"/>
      <c r="N1329" s="130"/>
      <c r="P1329" s="88"/>
    </row>
    <row r="1330" spans="6:16">
      <c r="F1330" s="81"/>
      <c r="G1330" s="130"/>
      <c r="I1330" s="88"/>
      <c r="N1330" s="130"/>
      <c r="P1330" s="88"/>
    </row>
    <row r="1331" spans="6:16">
      <c r="F1331" s="81"/>
      <c r="G1331" s="130"/>
      <c r="I1331" s="88"/>
      <c r="N1331" s="130"/>
      <c r="P1331" s="88"/>
    </row>
    <row r="1332" spans="6:16">
      <c r="F1332" s="81"/>
      <c r="G1332" s="130"/>
      <c r="I1332" s="88"/>
      <c r="N1332" s="130"/>
      <c r="P1332" s="88"/>
    </row>
    <row r="1333" spans="6:16">
      <c r="F1333" s="81"/>
      <c r="G1333" s="130"/>
      <c r="I1333" s="88"/>
      <c r="N1333" s="130"/>
      <c r="P1333" s="88"/>
    </row>
    <row r="1334" spans="6:16">
      <c r="F1334" s="81"/>
      <c r="G1334" s="130"/>
      <c r="I1334" s="88"/>
      <c r="N1334" s="130"/>
      <c r="P1334" s="88"/>
    </row>
    <row r="1335" spans="6:16">
      <c r="F1335" s="81"/>
      <c r="G1335" s="130"/>
      <c r="I1335" s="88"/>
      <c r="N1335" s="130"/>
      <c r="P1335" s="88"/>
    </row>
    <row r="1336" spans="6:16">
      <c r="F1336" s="81"/>
      <c r="G1336" s="130"/>
      <c r="I1336" s="88"/>
      <c r="N1336" s="130"/>
      <c r="P1336" s="88"/>
    </row>
    <row r="1337" spans="6:16">
      <c r="F1337" s="81"/>
      <c r="G1337" s="130"/>
      <c r="I1337" s="88"/>
      <c r="N1337" s="130"/>
      <c r="P1337" s="88"/>
    </row>
    <row r="1338" spans="6:16">
      <c r="F1338" s="81"/>
      <c r="G1338" s="130"/>
      <c r="I1338" s="88"/>
      <c r="N1338" s="130"/>
      <c r="P1338" s="88"/>
    </row>
    <row r="1339" spans="6:16">
      <c r="F1339" s="81"/>
      <c r="G1339" s="130"/>
      <c r="I1339" s="88"/>
      <c r="N1339" s="130"/>
      <c r="P1339" s="88"/>
    </row>
    <row r="1340" spans="6:16">
      <c r="F1340" s="81"/>
      <c r="G1340" s="130"/>
      <c r="I1340" s="88"/>
      <c r="N1340" s="130"/>
      <c r="P1340" s="88"/>
    </row>
    <row r="1341" spans="6:16">
      <c r="F1341" s="81"/>
      <c r="G1341" s="130"/>
      <c r="I1341" s="88"/>
      <c r="N1341" s="130"/>
      <c r="P1341" s="88"/>
    </row>
    <row r="1342" spans="6:16">
      <c r="F1342" s="81"/>
      <c r="G1342" s="130"/>
      <c r="I1342" s="88"/>
      <c r="N1342" s="130"/>
      <c r="P1342" s="88"/>
    </row>
    <row r="1343" spans="6:16">
      <c r="F1343" s="81"/>
      <c r="G1343" s="130"/>
      <c r="I1343" s="88"/>
      <c r="N1343" s="130"/>
      <c r="P1343" s="88"/>
    </row>
    <row r="1344" spans="6:16">
      <c r="F1344" s="81"/>
      <c r="G1344" s="130"/>
      <c r="I1344" s="88"/>
      <c r="N1344" s="130"/>
      <c r="P1344" s="88"/>
    </row>
    <row r="1345" spans="6:16">
      <c r="F1345" s="81"/>
      <c r="G1345" s="130"/>
      <c r="I1345" s="88"/>
      <c r="N1345" s="130"/>
      <c r="P1345" s="88"/>
    </row>
    <row r="1346" spans="6:16">
      <c r="F1346" s="81"/>
      <c r="G1346" s="130"/>
      <c r="I1346" s="88"/>
      <c r="N1346" s="130"/>
      <c r="P1346" s="88"/>
    </row>
    <row r="1347" spans="6:16">
      <c r="F1347" s="81"/>
      <c r="G1347" s="130"/>
      <c r="I1347" s="88"/>
      <c r="N1347" s="130"/>
      <c r="P1347" s="88"/>
    </row>
    <row r="1348" spans="6:16">
      <c r="F1348" s="81"/>
      <c r="G1348" s="130"/>
      <c r="I1348" s="88"/>
      <c r="N1348" s="130"/>
      <c r="P1348" s="88"/>
    </row>
    <row r="1349" spans="6:16">
      <c r="F1349" s="81"/>
      <c r="G1349" s="130"/>
      <c r="I1349" s="88"/>
      <c r="N1349" s="130"/>
      <c r="P1349" s="88"/>
    </row>
    <row r="1350" spans="6:16">
      <c r="F1350" s="81"/>
      <c r="G1350" s="130"/>
      <c r="I1350" s="88"/>
      <c r="N1350" s="130"/>
      <c r="P1350" s="88"/>
    </row>
    <row r="1351" spans="6:16">
      <c r="F1351" s="81"/>
      <c r="G1351" s="130"/>
      <c r="I1351" s="88"/>
      <c r="N1351" s="130"/>
      <c r="P1351" s="88"/>
    </row>
    <row r="1352" spans="6:16">
      <c r="F1352" s="81"/>
      <c r="G1352" s="130"/>
      <c r="I1352" s="88"/>
      <c r="N1352" s="130"/>
      <c r="P1352" s="88"/>
    </row>
    <row r="1353" spans="6:16">
      <c r="F1353" s="81"/>
      <c r="G1353" s="130"/>
      <c r="I1353" s="88"/>
      <c r="N1353" s="130"/>
      <c r="P1353" s="88"/>
    </row>
    <row r="1354" spans="6:16">
      <c r="F1354" s="81"/>
      <c r="G1354" s="130"/>
      <c r="I1354" s="88"/>
      <c r="N1354" s="130"/>
      <c r="P1354" s="88"/>
    </row>
    <row r="1355" spans="6:16">
      <c r="F1355" s="81"/>
      <c r="G1355" s="130"/>
      <c r="I1355" s="88"/>
      <c r="N1355" s="130"/>
      <c r="P1355" s="88"/>
    </row>
    <row r="1356" spans="6:16">
      <c r="F1356" s="81"/>
      <c r="G1356" s="130"/>
      <c r="I1356" s="88"/>
      <c r="N1356" s="130"/>
      <c r="P1356" s="88"/>
    </row>
    <row r="1357" spans="6:16">
      <c r="F1357" s="81"/>
      <c r="G1357" s="130"/>
      <c r="I1357" s="88"/>
      <c r="N1357" s="130"/>
      <c r="P1357" s="88"/>
    </row>
    <row r="1358" spans="6:16">
      <c r="F1358" s="81"/>
      <c r="G1358" s="130"/>
      <c r="I1358" s="88"/>
      <c r="N1358" s="130"/>
      <c r="P1358" s="88"/>
    </row>
    <row r="1359" spans="6:16">
      <c r="F1359" s="81"/>
      <c r="G1359" s="130"/>
      <c r="I1359" s="88"/>
      <c r="N1359" s="130"/>
      <c r="P1359" s="88"/>
    </row>
    <row r="1360" spans="6:16">
      <c r="F1360" s="81"/>
      <c r="G1360" s="130"/>
      <c r="I1360" s="88"/>
      <c r="N1360" s="130"/>
      <c r="P1360" s="88"/>
    </row>
    <row r="1361" spans="6:16">
      <c r="F1361" s="81"/>
      <c r="G1361" s="130"/>
      <c r="I1361" s="88"/>
      <c r="N1361" s="130"/>
      <c r="P1361" s="88"/>
    </row>
    <row r="1362" spans="6:16">
      <c r="F1362" s="81"/>
      <c r="G1362" s="130"/>
      <c r="I1362" s="88"/>
      <c r="N1362" s="130"/>
      <c r="P1362" s="88"/>
    </row>
    <row r="1363" spans="6:16">
      <c r="F1363" s="81"/>
      <c r="G1363" s="130"/>
      <c r="I1363" s="88"/>
      <c r="N1363" s="130"/>
      <c r="P1363" s="88"/>
    </row>
    <row r="1364" spans="6:16">
      <c r="F1364" s="81"/>
      <c r="G1364" s="130"/>
      <c r="I1364" s="88"/>
      <c r="N1364" s="130"/>
      <c r="P1364" s="88"/>
    </row>
    <row r="1365" spans="6:16">
      <c r="F1365" s="81"/>
      <c r="G1365" s="130"/>
      <c r="I1365" s="88"/>
      <c r="N1365" s="130"/>
      <c r="P1365" s="88"/>
    </row>
    <row r="1366" spans="6:16">
      <c r="F1366" s="81"/>
      <c r="G1366" s="130"/>
      <c r="I1366" s="88"/>
      <c r="N1366" s="130"/>
      <c r="P1366" s="88"/>
    </row>
    <row r="1367" spans="6:16">
      <c r="F1367" s="81"/>
      <c r="G1367" s="130"/>
      <c r="I1367" s="88"/>
      <c r="N1367" s="130"/>
      <c r="P1367" s="88"/>
    </row>
    <row r="1368" spans="6:16">
      <c r="F1368" s="81"/>
      <c r="G1368" s="130"/>
      <c r="I1368" s="88"/>
      <c r="N1368" s="130"/>
      <c r="P1368" s="88"/>
    </row>
    <row r="1369" spans="6:16">
      <c r="F1369" s="81"/>
      <c r="G1369" s="130"/>
      <c r="I1369" s="88"/>
      <c r="N1369" s="130"/>
      <c r="P1369" s="88"/>
    </row>
    <row r="1370" spans="6:16">
      <c r="F1370" s="81"/>
      <c r="G1370" s="130"/>
      <c r="I1370" s="88"/>
      <c r="N1370" s="130"/>
      <c r="P1370" s="88"/>
    </row>
    <row r="1371" spans="6:16">
      <c r="F1371" s="81"/>
      <c r="G1371" s="130"/>
      <c r="I1371" s="88"/>
      <c r="N1371" s="130"/>
      <c r="P1371" s="88"/>
    </row>
    <row r="1372" spans="6:16">
      <c r="F1372" s="81"/>
      <c r="G1372" s="130"/>
      <c r="I1372" s="88"/>
      <c r="N1372" s="130"/>
      <c r="P1372" s="88"/>
    </row>
    <row r="1373" spans="6:16">
      <c r="F1373" s="81"/>
      <c r="G1373" s="130"/>
      <c r="I1373" s="88"/>
      <c r="N1373" s="130"/>
      <c r="P1373" s="88"/>
    </row>
    <row r="1374" spans="6:16">
      <c r="F1374" s="81"/>
      <c r="G1374" s="130"/>
      <c r="I1374" s="88"/>
      <c r="N1374" s="130"/>
      <c r="P1374" s="88"/>
    </row>
    <row r="1375" spans="6:16">
      <c r="F1375" s="81"/>
      <c r="G1375" s="130"/>
      <c r="I1375" s="88"/>
      <c r="N1375" s="130"/>
      <c r="P1375" s="88"/>
    </row>
    <row r="1376" spans="6:16">
      <c r="F1376" s="81"/>
      <c r="G1376" s="130"/>
      <c r="I1376" s="88"/>
      <c r="N1376" s="130"/>
      <c r="P1376" s="88"/>
    </row>
    <row r="1377" spans="6:16">
      <c r="F1377" s="81"/>
      <c r="G1377" s="130"/>
      <c r="I1377" s="88"/>
      <c r="N1377" s="130"/>
      <c r="P1377" s="88"/>
    </row>
    <row r="1378" spans="6:16">
      <c r="F1378" s="81"/>
      <c r="G1378" s="130"/>
      <c r="I1378" s="88"/>
      <c r="N1378" s="130"/>
      <c r="P1378" s="88"/>
    </row>
    <row r="1379" spans="6:16">
      <c r="F1379" s="81"/>
      <c r="G1379" s="130"/>
      <c r="I1379" s="88"/>
      <c r="N1379" s="130"/>
      <c r="P1379" s="88"/>
    </row>
    <row r="1380" spans="6:16">
      <c r="F1380" s="81"/>
      <c r="G1380" s="130"/>
      <c r="I1380" s="88"/>
      <c r="N1380" s="130"/>
      <c r="P1380" s="88"/>
    </row>
    <row r="1381" spans="6:16">
      <c r="F1381" s="81"/>
      <c r="G1381" s="130"/>
      <c r="I1381" s="88"/>
      <c r="N1381" s="130"/>
      <c r="P1381" s="88"/>
    </row>
    <row r="1382" spans="6:16">
      <c r="F1382" s="81"/>
      <c r="G1382" s="130"/>
      <c r="I1382" s="88"/>
      <c r="N1382" s="130"/>
      <c r="P1382" s="88"/>
    </row>
    <row r="1383" spans="6:16">
      <c r="F1383" s="81"/>
      <c r="G1383" s="130"/>
      <c r="I1383" s="88"/>
      <c r="N1383" s="130"/>
      <c r="P1383" s="88"/>
    </row>
    <row r="1384" spans="6:16">
      <c r="F1384" s="81"/>
      <c r="G1384" s="130"/>
      <c r="I1384" s="88"/>
      <c r="N1384" s="130"/>
      <c r="P1384" s="88"/>
    </row>
    <row r="1385" spans="6:16">
      <c r="F1385" s="81"/>
      <c r="G1385" s="130"/>
      <c r="I1385" s="88"/>
      <c r="N1385" s="130"/>
      <c r="P1385" s="88"/>
    </row>
    <row r="1386" spans="6:16">
      <c r="F1386" s="81"/>
      <c r="G1386" s="130"/>
      <c r="I1386" s="88"/>
      <c r="N1386" s="130"/>
      <c r="P1386" s="88"/>
    </row>
    <row r="1387" spans="6:16">
      <c r="F1387" s="81"/>
      <c r="G1387" s="130"/>
      <c r="I1387" s="88"/>
      <c r="N1387" s="130"/>
      <c r="P1387" s="88"/>
    </row>
    <row r="1388" spans="6:16">
      <c r="F1388" s="81"/>
      <c r="G1388" s="130"/>
      <c r="I1388" s="88"/>
      <c r="N1388" s="130"/>
      <c r="P1388" s="88"/>
    </row>
    <row r="1389" spans="6:16">
      <c r="F1389" s="81"/>
      <c r="G1389" s="130"/>
      <c r="I1389" s="88"/>
      <c r="N1389" s="130"/>
      <c r="P1389" s="88"/>
    </row>
    <row r="1390" spans="6:16">
      <c r="F1390" s="81"/>
      <c r="G1390" s="130"/>
      <c r="I1390" s="88"/>
      <c r="N1390" s="130"/>
      <c r="P1390" s="88"/>
    </row>
    <row r="1391" spans="6:16">
      <c r="F1391" s="81"/>
      <c r="G1391" s="130"/>
      <c r="I1391" s="88"/>
      <c r="N1391" s="130"/>
      <c r="P1391" s="88"/>
    </row>
    <row r="1392" spans="6:16">
      <c r="F1392" s="81"/>
      <c r="G1392" s="130"/>
      <c r="I1392" s="88"/>
      <c r="N1392" s="130"/>
      <c r="P1392" s="88"/>
    </row>
    <row r="1393" spans="6:16">
      <c r="F1393" s="81"/>
      <c r="G1393" s="130"/>
      <c r="I1393" s="88"/>
      <c r="N1393" s="130"/>
      <c r="P1393" s="88"/>
    </row>
    <row r="1394" spans="6:16">
      <c r="F1394" s="81"/>
      <c r="G1394" s="130"/>
      <c r="I1394" s="88"/>
      <c r="N1394" s="130"/>
      <c r="P1394" s="88"/>
    </row>
    <row r="1395" spans="6:16">
      <c r="F1395" s="81"/>
      <c r="G1395" s="130"/>
      <c r="I1395" s="88"/>
      <c r="N1395" s="130"/>
      <c r="P1395" s="88"/>
    </row>
    <row r="1396" spans="6:16">
      <c r="F1396" s="81"/>
      <c r="G1396" s="130"/>
      <c r="I1396" s="88"/>
      <c r="N1396" s="130"/>
      <c r="P1396" s="88"/>
    </row>
    <row r="1397" spans="6:16">
      <c r="F1397" s="81"/>
      <c r="G1397" s="130"/>
      <c r="I1397" s="88"/>
      <c r="N1397" s="130"/>
      <c r="P1397" s="88"/>
    </row>
    <row r="1398" spans="6:16">
      <c r="F1398" s="81"/>
      <c r="G1398" s="130"/>
      <c r="I1398" s="88"/>
      <c r="N1398" s="130"/>
      <c r="P1398" s="88"/>
    </row>
    <row r="1399" spans="6:16">
      <c r="F1399" s="81"/>
      <c r="G1399" s="130"/>
      <c r="I1399" s="88"/>
      <c r="N1399" s="130"/>
      <c r="P1399" s="88"/>
    </row>
    <row r="1400" spans="6:16">
      <c r="F1400" s="81"/>
      <c r="G1400" s="130"/>
      <c r="I1400" s="88"/>
      <c r="N1400" s="130"/>
      <c r="P1400" s="88"/>
    </row>
    <row r="1401" spans="6:16">
      <c r="F1401" s="81"/>
      <c r="G1401" s="130"/>
      <c r="I1401" s="88"/>
      <c r="N1401" s="130"/>
      <c r="P1401" s="88"/>
    </row>
    <row r="1402" spans="6:16">
      <c r="F1402" s="81"/>
      <c r="G1402" s="130"/>
      <c r="I1402" s="88"/>
      <c r="N1402" s="130"/>
      <c r="P1402" s="88"/>
    </row>
    <row r="1403" spans="6:16">
      <c r="F1403" s="81"/>
      <c r="G1403" s="130"/>
      <c r="I1403" s="88"/>
      <c r="N1403" s="130"/>
      <c r="P1403" s="88"/>
    </row>
    <row r="1404" spans="6:16">
      <c r="F1404" s="81"/>
      <c r="G1404" s="130"/>
      <c r="I1404" s="88"/>
      <c r="N1404" s="130"/>
      <c r="P1404" s="88"/>
    </row>
    <row r="1405" spans="6:16">
      <c r="F1405" s="81"/>
      <c r="G1405" s="130"/>
      <c r="I1405" s="88"/>
      <c r="N1405" s="130"/>
      <c r="P1405" s="88"/>
    </row>
    <row r="1406" spans="6:16">
      <c r="F1406" s="81"/>
      <c r="G1406" s="130"/>
      <c r="I1406" s="88"/>
      <c r="N1406" s="130"/>
      <c r="P1406" s="88"/>
    </row>
    <row r="1407" spans="6:16">
      <c r="F1407" s="81"/>
      <c r="G1407" s="130"/>
      <c r="I1407" s="88"/>
      <c r="N1407" s="130"/>
      <c r="P1407" s="88"/>
    </row>
    <row r="1408" spans="6:16">
      <c r="F1408" s="81"/>
      <c r="G1408" s="130"/>
      <c r="I1408" s="88"/>
      <c r="N1408" s="130"/>
      <c r="P1408" s="88"/>
    </row>
    <row r="1409" spans="6:16">
      <c r="F1409" s="81"/>
      <c r="G1409" s="130"/>
      <c r="I1409" s="88"/>
      <c r="N1409" s="130"/>
      <c r="P1409" s="88"/>
    </row>
    <row r="1410" spans="6:16">
      <c r="F1410" s="81"/>
      <c r="G1410" s="130"/>
      <c r="I1410" s="88"/>
      <c r="N1410" s="130"/>
      <c r="P1410" s="88"/>
    </row>
    <row r="1411" spans="6:16">
      <c r="F1411" s="81"/>
      <c r="G1411" s="130"/>
      <c r="I1411" s="88"/>
      <c r="N1411" s="130"/>
      <c r="P1411" s="88"/>
    </row>
    <row r="1412" spans="6:16">
      <c r="F1412" s="81"/>
      <c r="G1412" s="130"/>
      <c r="I1412" s="88"/>
      <c r="N1412" s="130"/>
      <c r="P1412" s="88"/>
    </row>
    <row r="1413" spans="6:16">
      <c r="F1413" s="81"/>
      <c r="G1413" s="130"/>
      <c r="I1413" s="88"/>
      <c r="N1413" s="130"/>
      <c r="P1413" s="88"/>
    </row>
    <row r="1414" spans="6:16">
      <c r="F1414" s="81"/>
      <c r="G1414" s="130"/>
      <c r="I1414" s="88"/>
      <c r="N1414" s="130"/>
      <c r="P1414" s="88"/>
    </row>
    <row r="1415" spans="6:16">
      <c r="F1415" s="81"/>
      <c r="G1415" s="130"/>
      <c r="I1415" s="88"/>
      <c r="N1415" s="130"/>
      <c r="P1415" s="88"/>
    </row>
    <row r="1416" spans="6:16">
      <c r="F1416" s="81"/>
      <c r="G1416" s="130"/>
      <c r="I1416" s="88"/>
      <c r="N1416" s="130"/>
      <c r="P1416" s="88"/>
    </row>
    <row r="1417" spans="6:16">
      <c r="F1417" s="81"/>
      <c r="G1417" s="130"/>
      <c r="I1417" s="88"/>
      <c r="N1417" s="130"/>
      <c r="P1417" s="88"/>
    </row>
    <row r="1418" spans="6:16">
      <c r="F1418" s="81"/>
      <c r="G1418" s="130"/>
      <c r="I1418" s="88"/>
      <c r="N1418" s="130"/>
      <c r="P1418" s="88"/>
    </row>
    <row r="1419" spans="6:16">
      <c r="F1419" s="81"/>
      <c r="G1419" s="130"/>
      <c r="I1419" s="88"/>
      <c r="N1419" s="130"/>
      <c r="P1419" s="88"/>
    </row>
    <row r="1420" spans="6:16">
      <c r="F1420" s="81"/>
      <c r="G1420" s="130"/>
      <c r="I1420" s="88"/>
      <c r="N1420" s="130"/>
      <c r="P1420" s="88"/>
    </row>
    <row r="1421" spans="6:16">
      <c r="F1421" s="81"/>
      <c r="G1421" s="130"/>
      <c r="I1421" s="88"/>
      <c r="N1421" s="130"/>
      <c r="P1421" s="88"/>
    </row>
    <row r="1422" spans="6:16">
      <c r="F1422" s="81"/>
      <c r="G1422" s="130"/>
      <c r="I1422" s="88"/>
      <c r="N1422" s="130"/>
      <c r="P1422" s="88"/>
    </row>
    <row r="1423" spans="6:16">
      <c r="F1423" s="81"/>
      <c r="G1423" s="130"/>
      <c r="I1423" s="88"/>
      <c r="N1423" s="130"/>
      <c r="P1423" s="88"/>
    </row>
    <row r="1424" spans="6:16">
      <c r="F1424" s="81"/>
      <c r="G1424" s="130"/>
      <c r="I1424" s="88"/>
      <c r="N1424" s="130"/>
      <c r="P1424" s="88"/>
    </row>
    <row r="1425" spans="6:16">
      <c r="F1425" s="81"/>
      <c r="G1425" s="130"/>
      <c r="I1425" s="88"/>
      <c r="N1425" s="130"/>
      <c r="P1425" s="88"/>
    </row>
    <row r="1426" spans="6:16">
      <c r="F1426" s="81"/>
      <c r="G1426" s="130"/>
      <c r="I1426" s="88"/>
      <c r="N1426" s="130"/>
      <c r="P1426" s="88"/>
    </row>
    <row r="1427" spans="6:16">
      <c r="F1427" s="81"/>
      <c r="G1427" s="130"/>
      <c r="I1427" s="88"/>
      <c r="N1427" s="130"/>
      <c r="P1427" s="88"/>
    </row>
    <row r="1428" spans="6:16">
      <c r="F1428" s="81"/>
      <c r="G1428" s="130"/>
      <c r="I1428" s="88"/>
      <c r="N1428" s="130"/>
      <c r="P1428" s="88"/>
    </row>
    <row r="1429" spans="6:16">
      <c r="F1429" s="81"/>
      <c r="G1429" s="130"/>
      <c r="I1429" s="88"/>
      <c r="N1429" s="130"/>
      <c r="P1429" s="88"/>
    </row>
    <row r="1430" spans="6:16">
      <c r="F1430" s="81"/>
      <c r="G1430" s="130"/>
      <c r="I1430" s="88"/>
      <c r="N1430" s="130"/>
      <c r="P1430" s="88"/>
    </row>
    <row r="1431" spans="6:16">
      <c r="F1431" s="81"/>
      <c r="G1431" s="130"/>
      <c r="I1431" s="88"/>
      <c r="N1431" s="130"/>
      <c r="P1431" s="88"/>
    </row>
    <row r="1432" spans="6:16">
      <c r="F1432" s="81"/>
      <c r="G1432" s="130"/>
      <c r="I1432" s="88"/>
      <c r="N1432" s="130"/>
      <c r="P1432" s="88"/>
    </row>
    <row r="1433" spans="6:16">
      <c r="F1433" s="81"/>
      <c r="G1433" s="130"/>
      <c r="I1433" s="88"/>
      <c r="N1433" s="130"/>
      <c r="P1433" s="88"/>
    </row>
    <row r="1434" spans="6:16">
      <c r="F1434" s="81"/>
      <c r="G1434" s="130"/>
      <c r="I1434" s="88"/>
      <c r="N1434" s="130"/>
      <c r="P1434" s="88"/>
    </row>
    <row r="1435" spans="6:16">
      <c r="F1435" s="81"/>
      <c r="G1435" s="130"/>
      <c r="I1435" s="88"/>
      <c r="N1435" s="130"/>
      <c r="P1435" s="88"/>
    </row>
    <row r="1436" spans="6:16">
      <c r="F1436" s="81"/>
      <c r="G1436" s="130"/>
      <c r="I1436" s="88"/>
      <c r="N1436" s="130"/>
      <c r="P1436" s="88"/>
    </row>
    <row r="1437" spans="6:16">
      <c r="F1437" s="81"/>
      <c r="G1437" s="130"/>
      <c r="I1437" s="88"/>
      <c r="N1437" s="130"/>
      <c r="P1437" s="88"/>
    </row>
    <row r="1438" spans="6:16">
      <c r="F1438" s="81"/>
      <c r="G1438" s="130"/>
      <c r="I1438" s="88"/>
      <c r="N1438" s="130"/>
      <c r="P1438" s="88"/>
    </row>
    <row r="1439" spans="6:16">
      <c r="F1439" s="81"/>
      <c r="G1439" s="130"/>
      <c r="I1439" s="88"/>
      <c r="N1439" s="130"/>
      <c r="P1439" s="88"/>
    </row>
    <row r="1440" spans="6:16">
      <c r="F1440" s="81"/>
      <c r="G1440" s="130"/>
      <c r="I1440" s="88"/>
      <c r="N1440" s="130"/>
      <c r="P1440" s="88"/>
    </row>
    <row r="1441" spans="6:16">
      <c r="F1441" s="81"/>
      <c r="G1441" s="130"/>
      <c r="I1441" s="88"/>
      <c r="N1441" s="130"/>
      <c r="P1441" s="88"/>
    </row>
    <row r="1442" spans="6:16">
      <c r="F1442" s="81"/>
      <c r="G1442" s="130"/>
      <c r="I1442" s="88"/>
      <c r="N1442" s="130"/>
      <c r="P1442" s="88"/>
    </row>
    <row r="1443" spans="6:16">
      <c r="F1443" s="81"/>
      <c r="G1443" s="130"/>
      <c r="I1443" s="88"/>
      <c r="N1443" s="130"/>
      <c r="P1443" s="88"/>
    </row>
    <row r="1444" spans="6:16">
      <c r="F1444" s="81"/>
      <c r="G1444" s="130"/>
      <c r="I1444" s="88"/>
      <c r="N1444" s="130"/>
      <c r="P1444" s="88"/>
    </row>
    <row r="1445" spans="6:16">
      <c r="F1445" s="81"/>
      <c r="G1445" s="130"/>
      <c r="I1445" s="88"/>
      <c r="N1445" s="130"/>
      <c r="P1445" s="88"/>
    </row>
    <row r="1446" spans="6:16">
      <c r="F1446" s="81"/>
      <c r="G1446" s="130"/>
      <c r="I1446" s="88"/>
      <c r="N1446" s="130"/>
      <c r="P1446" s="88"/>
    </row>
    <row r="1447" spans="6:16">
      <c r="F1447" s="81"/>
      <c r="G1447" s="130"/>
      <c r="I1447" s="88"/>
      <c r="N1447" s="130"/>
      <c r="P1447" s="88"/>
    </row>
    <row r="1448" spans="6:16">
      <c r="F1448" s="81"/>
      <c r="G1448" s="130"/>
      <c r="I1448" s="88"/>
      <c r="N1448" s="130"/>
      <c r="P1448" s="88"/>
    </row>
    <row r="1449" spans="6:16">
      <c r="F1449" s="81"/>
      <c r="G1449" s="130"/>
      <c r="I1449" s="88"/>
      <c r="N1449" s="130"/>
      <c r="P1449" s="88"/>
    </row>
    <row r="1450" spans="6:16">
      <c r="F1450" s="81"/>
      <c r="G1450" s="130"/>
      <c r="I1450" s="88"/>
      <c r="N1450" s="130"/>
      <c r="P1450" s="88"/>
    </row>
    <row r="1451" spans="6:16">
      <c r="F1451" s="81"/>
      <c r="G1451" s="130"/>
      <c r="I1451" s="88"/>
      <c r="N1451" s="130"/>
      <c r="P1451" s="88"/>
    </row>
    <row r="1452" spans="6:16">
      <c r="F1452" s="81"/>
      <c r="G1452" s="130"/>
      <c r="I1452" s="88"/>
      <c r="N1452" s="130"/>
      <c r="P1452" s="88"/>
    </row>
    <row r="1453" spans="6:16">
      <c r="F1453" s="81"/>
      <c r="G1453" s="130"/>
      <c r="I1453" s="88"/>
      <c r="N1453" s="130"/>
      <c r="P1453" s="88"/>
    </row>
    <row r="1454" spans="6:16">
      <c r="F1454" s="81"/>
      <c r="G1454" s="130"/>
      <c r="I1454" s="88"/>
      <c r="N1454" s="130"/>
      <c r="P1454" s="88"/>
    </row>
    <row r="1455" spans="6:16">
      <c r="F1455" s="81"/>
      <c r="G1455" s="130"/>
      <c r="I1455" s="88"/>
      <c r="N1455" s="130"/>
      <c r="P1455" s="88"/>
    </row>
    <row r="1456" spans="6:16">
      <c r="F1456" s="81"/>
      <c r="G1456" s="130"/>
      <c r="I1456" s="88"/>
      <c r="N1456" s="130"/>
      <c r="P1456" s="88"/>
    </row>
    <row r="1457" spans="6:16">
      <c r="F1457" s="81"/>
      <c r="G1457" s="130"/>
      <c r="I1457" s="88"/>
      <c r="N1457" s="130"/>
      <c r="P1457" s="88"/>
    </row>
    <row r="1458" spans="6:16">
      <c r="F1458" s="81"/>
      <c r="G1458" s="130"/>
      <c r="I1458" s="88"/>
      <c r="N1458" s="130"/>
      <c r="P1458" s="88"/>
    </row>
    <row r="1459" spans="6:16">
      <c r="F1459" s="81"/>
      <c r="G1459" s="130"/>
      <c r="I1459" s="88"/>
      <c r="N1459" s="130"/>
      <c r="P1459" s="88"/>
    </row>
    <row r="1460" spans="6:16">
      <c r="F1460" s="81"/>
      <c r="G1460" s="130"/>
      <c r="I1460" s="88"/>
      <c r="N1460" s="130"/>
      <c r="P1460" s="88"/>
    </row>
    <row r="1461" spans="6:16">
      <c r="F1461" s="81"/>
      <c r="G1461" s="130"/>
      <c r="I1461" s="88"/>
      <c r="N1461" s="130"/>
      <c r="P1461" s="88"/>
    </row>
    <row r="1462" spans="6:16">
      <c r="F1462" s="81"/>
      <c r="G1462" s="130"/>
      <c r="I1462" s="88"/>
      <c r="N1462" s="130"/>
      <c r="P1462" s="88"/>
    </row>
    <row r="1463" spans="6:16">
      <c r="F1463" s="81"/>
      <c r="G1463" s="130"/>
      <c r="I1463" s="88"/>
      <c r="N1463" s="130"/>
      <c r="P1463" s="88"/>
    </row>
    <row r="1464" spans="6:16">
      <c r="F1464" s="81"/>
      <c r="G1464" s="130"/>
      <c r="I1464" s="88"/>
      <c r="N1464" s="130"/>
      <c r="P1464" s="88"/>
    </row>
    <row r="1465" spans="6:16">
      <c r="F1465" s="81"/>
      <c r="G1465" s="130"/>
      <c r="I1465" s="88"/>
      <c r="N1465" s="130"/>
      <c r="P1465" s="88"/>
    </row>
    <row r="1466" spans="6:16">
      <c r="F1466" s="81"/>
      <c r="G1466" s="130"/>
      <c r="I1466" s="88"/>
      <c r="N1466" s="130"/>
      <c r="P1466" s="88"/>
    </row>
    <row r="1467" spans="6:16">
      <c r="F1467" s="81"/>
      <c r="G1467" s="130"/>
      <c r="I1467" s="88"/>
      <c r="N1467" s="130"/>
      <c r="P1467" s="88"/>
    </row>
    <row r="1468" spans="6:16">
      <c r="F1468" s="81"/>
      <c r="G1468" s="130"/>
      <c r="I1468" s="88"/>
      <c r="N1468" s="130"/>
      <c r="P1468" s="88"/>
    </row>
    <row r="1469" spans="6:16">
      <c r="F1469" s="81"/>
      <c r="G1469" s="130"/>
      <c r="I1469" s="88"/>
      <c r="N1469" s="130"/>
      <c r="P1469" s="88"/>
    </row>
    <row r="1470" spans="6:16">
      <c r="F1470" s="81"/>
      <c r="G1470" s="130"/>
      <c r="I1470" s="88"/>
      <c r="N1470" s="130"/>
      <c r="P1470" s="88"/>
    </row>
    <row r="1471" spans="6:16">
      <c r="F1471" s="81"/>
      <c r="G1471" s="130"/>
      <c r="I1471" s="88"/>
      <c r="N1471" s="130"/>
      <c r="P1471" s="88"/>
    </row>
    <row r="1472" spans="6:16">
      <c r="F1472" s="81"/>
      <c r="G1472" s="130"/>
      <c r="I1472" s="88"/>
      <c r="N1472" s="130"/>
      <c r="P1472" s="88"/>
    </row>
    <row r="1473" spans="6:16">
      <c r="F1473" s="81"/>
      <c r="G1473" s="130"/>
      <c r="I1473" s="88"/>
      <c r="N1473" s="130"/>
      <c r="P1473" s="88"/>
    </row>
    <row r="1474" spans="6:16">
      <c r="F1474" s="81"/>
      <c r="G1474" s="130"/>
      <c r="I1474" s="88"/>
      <c r="N1474" s="130"/>
      <c r="P1474" s="88"/>
    </row>
    <row r="1475" spans="6:16">
      <c r="F1475" s="81"/>
      <c r="G1475" s="130"/>
      <c r="I1475" s="88"/>
      <c r="N1475" s="130"/>
      <c r="P1475" s="88"/>
    </row>
    <row r="1476" spans="6:16">
      <c r="F1476" s="81"/>
      <c r="G1476" s="130"/>
      <c r="I1476" s="88"/>
      <c r="N1476" s="130"/>
      <c r="P1476" s="88"/>
    </row>
    <row r="1477" spans="6:16">
      <c r="F1477" s="81"/>
      <c r="G1477" s="130"/>
      <c r="I1477" s="88"/>
      <c r="N1477" s="130"/>
      <c r="P1477" s="88"/>
    </row>
    <row r="1478" spans="6:16">
      <c r="F1478" s="81"/>
      <c r="G1478" s="130"/>
      <c r="I1478" s="88"/>
      <c r="N1478" s="130"/>
      <c r="P1478" s="88"/>
    </row>
    <row r="1479" spans="6:16">
      <c r="F1479" s="81"/>
      <c r="G1479" s="130"/>
      <c r="I1479" s="88"/>
      <c r="N1479" s="130"/>
      <c r="P1479" s="88"/>
    </row>
    <row r="1480" spans="6:16">
      <c r="F1480" s="81"/>
      <c r="G1480" s="130"/>
      <c r="I1480" s="88"/>
      <c r="N1480" s="130"/>
      <c r="P1480" s="88"/>
    </row>
    <row r="1481" spans="6:16">
      <c r="F1481" s="81"/>
      <c r="G1481" s="130"/>
      <c r="I1481" s="88"/>
      <c r="N1481" s="130"/>
      <c r="P1481" s="88"/>
    </row>
    <row r="1482" spans="6:16">
      <c r="F1482" s="81"/>
      <c r="G1482" s="130"/>
      <c r="I1482" s="88"/>
      <c r="N1482" s="130"/>
      <c r="P1482" s="88"/>
    </row>
    <row r="1483" spans="6:16">
      <c r="F1483" s="81"/>
      <c r="G1483" s="130"/>
      <c r="I1483" s="88"/>
      <c r="N1483" s="130"/>
      <c r="P1483" s="88"/>
    </row>
    <row r="1484" spans="6:16">
      <c r="F1484" s="81"/>
      <c r="G1484" s="130"/>
      <c r="I1484" s="88"/>
      <c r="N1484" s="130"/>
      <c r="P1484" s="88"/>
    </row>
    <row r="1485" spans="6:16">
      <c r="F1485" s="81"/>
      <c r="G1485" s="130"/>
      <c r="I1485" s="88"/>
      <c r="N1485" s="130"/>
      <c r="P1485" s="88"/>
    </row>
    <row r="1486" spans="6:16">
      <c r="F1486" s="81"/>
      <c r="G1486" s="130"/>
      <c r="I1486" s="88"/>
      <c r="N1486" s="130"/>
      <c r="P1486" s="88"/>
    </row>
    <row r="1487" spans="6:16">
      <c r="F1487" s="81"/>
      <c r="G1487" s="130"/>
      <c r="I1487" s="88"/>
      <c r="N1487" s="130"/>
      <c r="P1487" s="88"/>
    </row>
    <row r="1488" spans="6:16">
      <c r="F1488" s="81"/>
      <c r="G1488" s="130"/>
      <c r="I1488" s="88"/>
      <c r="N1488" s="130"/>
      <c r="P1488" s="88"/>
    </row>
    <row r="1489" spans="6:16">
      <c r="F1489" s="81"/>
      <c r="G1489" s="130"/>
      <c r="I1489" s="88"/>
      <c r="N1489" s="130"/>
      <c r="P1489" s="88"/>
    </row>
    <row r="1490" spans="6:16">
      <c r="F1490" s="81"/>
      <c r="G1490" s="130"/>
      <c r="I1490" s="88"/>
      <c r="N1490" s="130"/>
      <c r="P1490" s="88"/>
    </row>
    <row r="1491" spans="6:16">
      <c r="F1491" s="81"/>
      <c r="G1491" s="130"/>
      <c r="I1491" s="88"/>
      <c r="N1491" s="130"/>
      <c r="P1491" s="88"/>
    </row>
    <row r="1492" spans="6:16">
      <c r="F1492" s="81"/>
      <c r="G1492" s="130"/>
      <c r="I1492" s="88"/>
      <c r="N1492" s="130"/>
      <c r="P1492" s="88"/>
    </row>
    <row r="1493" spans="6:16">
      <c r="F1493" s="81"/>
      <c r="G1493" s="130"/>
      <c r="I1493" s="88"/>
      <c r="N1493" s="130"/>
      <c r="P1493" s="88"/>
    </row>
    <row r="1494" spans="6:16">
      <c r="F1494" s="81"/>
      <c r="G1494" s="130"/>
      <c r="I1494" s="88"/>
      <c r="N1494" s="130"/>
      <c r="P1494" s="88"/>
    </row>
    <row r="1495" spans="6:16">
      <c r="F1495" s="81"/>
      <c r="G1495" s="130"/>
      <c r="I1495" s="88"/>
      <c r="N1495" s="130"/>
      <c r="P1495" s="88"/>
    </row>
    <row r="1496" spans="6:16">
      <c r="F1496" s="81"/>
      <c r="G1496" s="130"/>
      <c r="I1496" s="88"/>
      <c r="N1496" s="130"/>
      <c r="P1496" s="88"/>
    </row>
    <row r="1497" spans="6:16">
      <c r="F1497" s="81"/>
      <c r="G1497" s="130"/>
      <c r="I1497" s="88"/>
      <c r="N1497" s="130"/>
      <c r="P1497" s="88"/>
    </row>
    <row r="1498" spans="6:16">
      <c r="F1498" s="81"/>
      <c r="G1498" s="130"/>
      <c r="I1498" s="88"/>
      <c r="N1498" s="130"/>
      <c r="P1498" s="88"/>
    </row>
    <row r="1499" spans="6:16">
      <c r="F1499" s="81"/>
      <c r="G1499" s="130"/>
      <c r="I1499" s="88"/>
      <c r="N1499" s="130"/>
      <c r="P1499" s="88"/>
    </row>
    <row r="1500" spans="6:16">
      <c r="F1500" s="81"/>
      <c r="G1500" s="130"/>
      <c r="I1500" s="88"/>
      <c r="N1500" s="130"/>
      <c r="P1500" s="88"/>
    </row>
    <row r="1501" spans="6:16">
      <c r="F1501" s="81"/>
      <c r="G1501" s="130"/>
      <c r="I1501" s="88"/>
      <c r="N1501" s="130"/>
      <c r="P1501" s="88"/>
    </row>
    <row r="1502" spans="6:16">
      <c r="F1502" s="81"/>
      <c r="G1502" s="130"/>
      <c r="I1502" s="88"/>
      <c r="N1502" s="130"/>
      <c r="P1502" s="88"/>
    </row>
    <row r="1503" spans="6:16">
      <c r="F1503" s="81"/>
      <c r="G1503" s="130"/>
      <c r="I1503" s="88"/>
      <c r="N1503" s="130"/>
      <c r="P1503" s="88"/>
    </row>
    <row r="1504" spans="6:16">
      <c r="F1504" s="81"/>
      <c r="G1504" s="130"/>
      <c r="I1504" s="88"/>
      <c r="N1504" s="130"/>
      <c r="P1504" s="88"/>
    </row>
    <row r="1505" spans="6:16">
      <c r="F1505" s="81"/>
      <c r="G1505" s="130"/>
      <c r="I1505" s="88"/>
      <c r="N1505" s="130"/>
      <c r="P1505" s="88"/>
    </row>
    <row r="1506" spans="6:16">
      <c r="F1506" s="81"/>
      <c r="G1506" s="130"/>
      <c r="I1506" s="88"/>
      <c r="N1506" s="130"/>
      <c r="P1506" s="88"/>
    </row>
    <row r="1507" spans="6:16">
      <c r="F1507" s="81"/>
      <c r="G1507" s="130"/>
      <c r="I1507" s="88"/>
      <c r="N1507" s="130"/>
      <c r="P1507" s="88"/>
    </row>
    <row r="1508" spans="6:16">
      <c r="F1508" s="81"/>
      <c r="G1508" s="130"/>
      <c r="I1508" s="88"/>
      <c r="N1508" s="130"/>
      <c r="P1508" s="88"/>
    </row>
    <row r="1509" spans="6:16">
      <c r="F1509" s="81"/>
      <c r="G1509" s="130"/>
      <c r="I1509" s="88"/>
      <c r="N1509" s="130"/>
      <c r="P1509" s="88"/>
    </row>
    <row r="1510" spans="6:16">
      <c r="F1510" s="81"/>
      <c r="G1510" s="130"/>
      <c r="I1510" s="88"/>
      <c r="N1510" s="130"/>
      <c r="P1510" s="88"/>
    </row>
    <row r="1511" spans="6:16">
      <c r="F1511" s="81"/>
      <c r="G1511" s="130"/>
      <c r="I1511" s="88"/>
      <c r="N1511" s="130"/>
      <c r="P1511" s="88"/>
    </row>
    <row r="1512" spans="6:16">
      <c r="F1512" s="81"/>
      <c r="G1512" s="130"/>
      <c r="I1512" s="88"/>
      <c r="N1512" s="130"/>
      <c r="P1512" s="88"/>
    </row>
    <row r="1513" spans="6:16">
      <c r="F1513" s="81"/>
      <c r="G1513" s="130"/>
      <c r="I1513" s="88"/>
      <c r="N1513" s="130"/>
      <c r="P1513" s="88"/>
    </row>
    <row r="1514" spans="6:16">
      <c r="F1514" s="81"/>
      <c r="G1514" s="130"/>
      <c r="I1514" s="88"/>
      <c r="N1514" s="130"/>
      <c r="P1514" s="88"/>
    </row>
    <row r="1515" spans="6:16">
      <c r="F1515" s="81"/>
      <c r="G1515" s="130"/>
      <c r="I1515" s="88"/>
      <c r="N1515" s="130"/>
      <c r="P1515" s="88"/>
    </row>
    <row r="1516" spans="6:16">
      <c r="F1516" s="81"/>
      <c r="G1516" s="130"/>
      <c r="I1516" s="88"/>
      <c r="N1516" s="130"/>
      <c r="P1516" s="88"/>
    </row>
    <row r="1517" spans="6:16">
      <c r="F1517" s="81"/>
      <c r="G1517" s="130"/>
      <c r="I1517" s="88"/>
      <c r="N1517" s="130"/>
      <c r="P1517" s="88"/>
    </row>
    <row r="1518" spans="6:16">
      <c r="F1518" s="81"/>
      <c r="G1518" s="130"/>
      <c r="I1518" s="88"/>
      <c r="N1518" s="130"/>
      <c r="P1518" s="88"/>
    </row>
    <row r="1519" spans="6:16">
      <c r="F1519" s="81"/>
      <c r="G1519" s="130"/>
      <c r="I1519" s="88"/>
      <c r="N1519" s="130"/>
      <c r="P1519" s="88"/>
    </row>
    <row r="1520" spans="6:16">
      <c r="F1520" s="81"/>
      <c r="G1520" s="130"/>
      <c r="I1520" s="88"/>
      <c r="N1520" s="130"/>
      <c r="P1520" s="88"/>
    </row>
    <row r="1521" spans="6:16">
      <c r="F1521" s="81"/>
      <c r="G1521" s="130"/>
      <c r="I1521" s="88"/>
      <c r="N1521" s="130"/>
      <c r="P1521" s="88"/>
    </row>
    <row r="1522" spans="6:16">
      <c r="F1522" s="81"/>
      <c r="G1522" s="130"/>
      <c r="I1522" s="88"/>
      <c r="N1522" s="130"/>
      <c r="P1522" s="88"/>
    </row>
    <row r="1523" spans="6:16">
      <c r="F1523" s="81"/>
      <c r="G1523" s="130"/>
      <c r="I1523" s="88"/>
      <c r="N1523" s="130"/>
      <c r="P1523" s="88"/>
    </row>
    <row r="1524" spans="6:16">
      <c r="F1524" s="81"/>
      <c r="G1524" s="130"/>
      <c r="I1524" s="88"/>
      <c r="N1524" s="130"/>
      <c r="P1524" s="88"/>
    </row>
    <row r="1525" spans="6:16">
      <c r="F1525" s="81"/>
      <c r="G1525" s="130"/>
      <c r="I1525" s="88"/>
      <c r="N1525" s="130"/>
      <c r="P1525" s="88"/>
    </row>
    <row r="1526" spans="6:16">
      <c r="F1526" s="81"/>
      <c r="G1526" s="130"/>
      <c r="I1526" s="88"/>
      <c r="N1526" s="130"/>
      <c r="P1526" s="88"/>
    </row>
    <row r="1527" spans="6:16">
      <c r="F1527" s="81"/>
      <c r="G1527" s="130"/>
      <c r="I1527" s="88"/>
      <c r="N1527" s="130"/>
      <c r="P1527" s="88"/>
    </row>
    <row r="1528" spans="6:16">
      <c r="F1528" s="81"/>
      <c r="G1528" s="130"/>
      <c r="I1528" s="88"/>
      <c r="N1528" s="130"/>
      <c r="P1528" s="88"/>
    </row>
    <row r="1529" spans="6:16">
      <c r="F1529" s="81"/>
      <c r="G1529" s="130"/>
      <c r="I1529" s="88"/>
      <c r="N1529" s="130"/>
      <c r="P1529" s="88"/>
    </row>
    <row r="1530" spans="6:16">
      <c r="F1530" s="81"/>
      <c r="G1530" s="130"/>
      <c r="I1530" s="88"/>
      <c r="N1530" s="130"/>
      <c r="P1530" s="88"/>
    </row>
    <row r="1531" spans="6:16">
      <c r="F1531" s="81"/>
      <c r="G1531" s="130"/>
      <c r="I1531" s="88"/>
      <c r="N1531" s="130"/>
      <c r="P1531" s="88"/>
    </row>
    <row r="1532" spans="6:16">
      <c r="F1532" s="81"/>
      <c r="G1532" s="130"/>
      <c r="I1532" s="88"/>
      <c r="N1532" s="130"/>
      <c r="P1532" s="88"/>
    </row>
    <row r="1533" spans="6:16">
      <c r="F1533" s="81"/>
      <c r="G1533" s="130"/>
      <c r="I1533" s="88"/>
      <c r="N1533" s="130"/>
      <c r="P1533" s="88"/>
    </row>
    <row r="1534" spans="6:16">
      <c r="F1534" s="81"/>
      <c r="G1534" s="130"/>
      <c r="I1534" s="88"/>
      <c r="N1534" s="130"/>
      <c r="P1534" s="88"/>
    </row>
    <row r="1535" spans="6:16">
      <c r="F1535" s="81"/>
      <c r="G1535" s="130"/>
      <c r="I1535" s="88"/>
      <c r="N1535" s="130"/>
      <c r="P1535" s="88"/>
    </row>
    <row r="1536" spans="6:16">
      <c r="F1536" s="81"/>
      <c r="G1536" s="130"/>
      <c r="I1536" s="88"/>
      <c r="N1536" s="130"/>
      <c r="P1536" s="88"/>
    </row>
    <row r="1537" spans="6:16">
      <c r="F1537" s="81"/>
      <c r="G1537" s="130"/>
      <c r="I1537" s="88"/>
      <c r="N1537" s="130"/>
      <c r="P1537" s="88"/>
    </row>
    <row r="1538" spans="6:16">
      <c r="F1538" s="81"/>
      <c r="G1538" s="130"/>
      <c r="I1538" s="88"/>
      <c r="N1538" s="130"/>
      <c r="P1538" s="88"/>
    </row>
    <row r="1539" spans="6:16">
      <c r="F1539" s="81"/>
      <c r="G1539" s="130"/>
      <c r="I1539" s="88"/>
      <c r="N1539" s="130"/>
      <c r="P1539" s="88"/>
    </row>
    <row r="1540" spans="6:16">
      <c r="F1540" s="81"/>
      <c r="G1540" s="130"/>
      <c r="I1540" s="88"/>
      <c r="N1540" s="130"/>
      <c r="P1540" s="88"/>
    </row>
    <row r="1541" spans="6:16">
      <c r="F1541" s="81"/>
      <c r="G1541" s="130"/>
      <c r="I1541" s="88"/>
      <c r="N1541" s="130"/>
      <c r="P1541" s="88"/>
    </row>
    <row r="1542" spans="6:16">
      <c r="F1542" s="81"/>
      <c r="G1542" s="130"/>
      <c r="I1542" s="88"/>
      <c r="N1542" s="130"/>
      <c r="P1542" s="88"/>
    </row>
    <row r="1543" spans="6:16">
      <c r="F1543" s="81"/>
      <c r="G1543" s="130"/>
      <c r="I1543" s="88"/>
      <c r="N1543" s="130"/>
      <c r="P1543" s="88"/>
    </row>
    <row r="1544" spans="6:16">
      <c r="F1544" s="81"/>
      <c r="G1544" s="130"/>
      <c r="I1544" s="88"/>
      <c r="N1544" s="130"/>
      <c r="P1544" s="88"/>
    </row>
    <row r="1545" spans="6:16">
      <c r="F1545" s="81"/>
      <c r="G1545" s="130"/>
      <c r="I1545" s="88"/>
      <c r="N1545" s="130"/>
      <c r="P1545" s="88"/>
    </row>
    <row r="1546" spans="6:16">
      <c r="F1546" s="81"/>
      <c r="G1546" s="130"/>
      <c r="I1546" s="88"/>
      <c r="N1546" s="130"/>
      <c r="P1546" s="88"/>
    </row>
    <row r="1547" spans="6:16">
      <c r="F1547" s="81"/>
      <c r="G1547" s="130"/>
      <c r="I1547" s="88"/>
      <c r="N1547" s="130"/>
      <c r="P1547" s="88"/>
    </row>
    <row r="1548" spans="6:16">
      <c r="F1548" s="81"/>
      <c r="G1548" s="130"/>
      <c r="I1548" s="88"/>
      <c r="N1548" s="130"/>
      <c r="P1548" s="88"/>
    </row>
    <row r="1549" spans="6:16">
      <c r="F1549" s="81"/>
      <c r="G1549" s="130"/>
      <c r="I1549" s="88"/>
      <c r="N1549" s="130"/>
      <c r="P1549" s="88"/>
    </row>
    <row r="1550" spans="6:16">
      <c r="F1550" s="81"/>
      <c r="G1550" s="130"/>
      <c r="I1550" s="88"/>
      <c r="N1550" s="130"/>
      <c r="P1550" s="88"/>
    </row>
    <row r="1551" spans="6:16">
      <c r="F1551" s="81"/>
      <c r="G1551" s="130"/>
      <c r="I1551" s="88"/>
      <c r="N1551" s="130"/>
      <c r="P1551" s="88"/>
    </row>
    <row r="1552" spans="6:16">
      <c r="F1552" s="81"/>
      <c r="G1552" s="130"/>
      <c r="I1552" s="88"/>
      <c r="N1552" s="130"/>
      <c r="P1552" s="88"/>
    </row>
    <row r="1553" spans="6:16">
      <c r="F1553" s="81"/>
      <c r="G1553" s="130"/>
      <c r="I1553" s="88"/>
      <c r="N1553" s="130"/>
      <c r="P1553" s="88"/>
    </row>
    <row r="1554" spans="6:16">
      <c r="F1554" s="81"/>
      <c r="G1554" s="130"/>
      <c r="I1554" s="88"/>
      <c r="N1554" s="130"/>
      <c r="P1554" s="88"/>
    </row>
    <row r="1555" spans="6:16">
      <c r="F1555" s="81"/>
      <c r="G1555" s="130"/>
      <c r="I1555" s="88"/>
      <c r="N1555" s="130"/>
      <c r="P1555" s="88"/>
    </row>
    <row r="1556" spans="6:16">
      <c r="F1556" s="81"/>
      <c r="G1556" s="130"/>
      <c r="I1556" s="88"/>
      <c r="N1556" s="130"/>
      <c r="P1556" s="88"/>
    </row>
    <row r="1557" spans="6:16">
      <c r="F1557" s="81"/>
      <c r="G1557" s="130"/>
      <c r="I1557" s="88"/>
      <c r="N1557" s="130"/>
      <c r="P1557" s="88"/>
    </row>
    <row r="1558" spans="6:16">
      <c r="F1558" s="81"/>
      <c r="G1558" s="130"/>
      <c r="I1558" s="88"/>
      <c r="N1558" s="130"/>
      <c r="P1558" s="88"/>
    </row>
    <row r="1559" spans="6:16">
      <c r="F1559" s="81"/>
      <c r="G1559" s="130"/>
      <c r="I1559" s="88"/>
      <c r="N1559" s="130"/>
      <c r="P1559" s="88"/>
    </row>
    <row r="1560" spans="6:16">
      <c r="F1560" s="81"/>
      <c r="G1560" s="130"/>
      <c r="I1560" s="88"/>
      <c r="N1560" s="130"/>
      <c r="P1560" s="88"/>
    </row>
    <row r="1561" spans="6:16">
      <c r="F1561" s="81"/>
      <c r="G1561" s="130"/>
      <c r="I1561" s="88"/>
      <c r="N1561" s="130"/>
      <c r="P1561" s="88"/>
    </row>
    <row r="1562" spans="6:16">
      <c r="F1562" s="81"/>
      <c r="G1562" s="130"/>
      <c r="I1562" s="88"/>
      <c r="N1562" s="130"/>
      <c r="P1562" s="88"/>
    </row>
    <row r="1563" spans="6:16">
      <c r="F1563" s="81"/>
      <c r="G1563" s="130"/>
      <c r="I1563" s="88"/>
      <c r="N1563" s="130"/>
      <c r="P1563" s="88"/>
    </row>
    <row r="1564" spans="6:16">
      <c r="F1564" s="81"/>
      <c r="G1564" s="130"/>
      <c r="I1564" s="88"/>
      <c r="N1564" s="130"/>
      <c r="P1564" s="88"/>
    </row>
    <row r="1565" spans="6:16">
      <c r="F1565" s="81"/>
      <c r="G1565" s="130"/>
      <c r="I1565" s="88"/>
      <c r="N1565" s="130"/>
      <c r="P1565" s="88"/>
    </row>
    <row r="1566" spans="6:16">
      <c r="F1566" s="81"/>
      <c r="G1566" s="130"/>
      <c r="I1566" s="88"/>
      <c r="N1566" s="130"/>
      <c r="P1566" s="88"/>
    </row>
    <row r="1567" spans="6:16">
      <c r="F1567" s="81"/>
      <c r="G1567" s="130"/>
      <c r="I1567" s="88"/>
      <c r="N1567" s="130"/>
      <c r="P1567" s="88"/>
    </row>
    <row r="1568" spans="6:16">
      <c r="F1568" s="81"/>
      <c r="G1568" s="130"/>
      <c r="I1568" s="88"/>
      <c r="N1568" s="130"/>
      <c r="P1568" s="88"/>
    </row>
    <row r="1569" spans="6:16">
      <c r="F1569" s="81"/>
      <c r="G1569" s="130"/>
      <c r="I1569" s="88"/>
      <c r="N1569" s="130"/>
      <c r="P1569" s="88"/>
    </row>
    <row r="1570" spans="6:16">
      <c r="F1570" s="81"/>
      <c r="G1570" s="130"/>
      <c r="I1570" s="88"/>
      <c r="N1570" s="130"/>
      <c r="P1570" s="88"/>
    </row>
    <row r="1571" spans="6:16">
      <c r="F1571" s="81"/>
      <c r="G1571" s="130"/>
      <c r="I1571" s="88"/>
      <c r="N1571" s="130"/>
      <c r="P1571" s="88"/>
    </row>
    <row r="1572" spans="6:16">
      <c r="F1572" s="81"/>
      <c r="G1572" s="130"/>
      <c r="I1572" s="88"/>
      <c r="N1572" s="130"/>
      <c r="P1572" s="88"/>
    </row>
    <row r="1573" spans="6:16">
      <c r="F1573" s="81"/>
      <c r="G1573" s="130"/>
      <c r="I1573" s="88"/>
      <c r="N1573" s="130"/>
      <c r="P1573" s="88"/>
    </row>
    <row r="1574" spans="6:16">
      <c r="F1574" s="81"/>
      <c r="G1574" s="130"/>
      <c r="I1574" s="88"/>
      <c r="N1574" s="130"/>
      <c r="P1574" s="88"/>
    </row>
    <row r="1575" spans="6:16">
      <c r="F1575" s="81"/>
      <c r="G1575" s="130"/>
      <c r="I1575" s="88"/>
      <c r="N1575" s="130"/>
      <c r="P1575" s="88"/>
    </row>
    <row r="1576" spans="6:16">
      <c r="F1576" s="81"/>
      <c r="G1576" s="130"/>
      <c r="I1576" s="88"/>
      <c r="N1576" s="130"/>
      <c r="P1576" s="88"/>
    </row>
    <row r="1577" spans="6:16">
      <c r="F1577" s="81"/>
      <c r="G1577" s="130"/>
      <c r="I1577" s="88"/>
      <c r="N1577" s="130"/>
      <c r="P1577" s="88"/>
    </row>
    <row r="1578" spans="6:16">
      <c r="F1578" s="81"/>
      <c r="G1578" s="130"/>
      <c r="I1578" s="88"/>
      <c r="N1578" s="130"/>
      <c r="P1578" s="88"/>
    </row>
    <row r="1579" spans="6:16">
      <c r="F1579" s="81"/>
      <c r="G1579" s="130"/>
      <c r="I1579" s="88"/>
      <c r="N1579" s="130"/>
      <c r="P1579" s="88"/>
    </row>
    <row r="1580" spans="6:16">
      <c r="F1580" s="81"/>
      <c r="G1580" s="130"/>
      <c r="I1580" s="88"/>
      <c r="N1580" s="130"/>
      <c r="P1580" s="88"/>
    </row>
    <row r="1581" spans="6:16">
      <c r="F1581" s="81"/>
      <c r="G1581" s="130"/>
      <c r="I1581" s="88"/>
      <c r="N1581" s="130"/>
      <c r="P1581" s="88"/>
    </row>
    <row r="1582" spans="6:16">
      <c r="F1582" s="81"/>
      <c r="G1582" s="130"/>
      <c r="I1582" s="88"/>
      <c r="N1582" s="130"/>
      <c r="P1582" s="88"/>
    </row>
    <row r="1583" spans="6:16">
      <c r="F1583" s="81"/>
      <c r="G1583" s="130"/>
      <c r="I1583" s="88"/>
      <c r="N1583" s="130"/>
      <c r="P1583" s="88"/>
    </row>
    <row r="1584" spans="6:16">
      <c r="F1584" s="81"/>
      <c r="G1584" s="130"/>
      <c r="I1584" s="88"/>
      <c r="N1584" s="130"/>
      <c r="P1584" s="88"/>
    </row>
    <row r="1585" spans="6:16">
      <c r="F1585" s="81"/>
      <c r="G1585" s="130"/>
      <c r="I1585" s="88"/>
      <c r="N1585" s="130"/>
      <c r="P1585" s="88"/>
    </row>
    <row r="1586" spans="6:16">
      <c r="F1586" s="81"/>
      <c r="G1586" s="130"/>
      <c r="I1586" s="88"/>
      <c r="N1586" s="130"/>
      <c r="P1586" s="88"/>
    </row>
    <row r="1587" spans="6:16">
      <c r="F1587" s="81"/>
      <c r="G1587" s="130"/>
      <c r="I1587" s="88"/>
      <c r="N1587" s="130"/>
      <c r="P1587" s="88"/>
    </row>
    <row r="1588" spans="6:16">
      <c r="F1588" s="81"/>
      <c r="G1588" s="130"/>
      <c r="I1588" s="88"/>
      <c r="N1588" s="130"/>
      <c r="P1588" s="88"/>
    </row>
    <row r="1589" spans="6:16">
      <c r="F1589" s="81"/>
      <c r="G1589" s="130"/>
      <c r="I1589" s="88"/>
      <c r="N1589" s="130"/>
      <c r="P1589" s="88"/>
    </row>
    <row r="1590" spans="6:16">
      <c r="F1590" s="81"/>
      <c r="G1590" s="130"/>
      <c r="I1590" s="88"/>
      <c r="N1590" s="130"/>
      <c r="P1590" s="88"/>
    </row>
    <row r="1591" spans="6:16">
      <c r="F1591" s="81"/>
      <c r="G1591" s="130"/>
      <c r="I1591" s="88"/>
      <c r="N1591" s="130"/>
      <c r="P1591" s="88"/>
    </row>
    <row r="1592" spans="6:16">
      <c r="F1592" s="81"/>
      <c r="G1592" s="130"/>
      <c r="I1592" s="88"/>
      <c r="N1592" s="130"/>
      <c r="P1592" s="88"/>
    </row>
    <row r="1593" spans="6:16">
      <c r="F1593" s="81"/>
      <c r="G1593" s="130"/>
      <c r="I1593" s="88"/>
      <c r="N1593" s="130"/>
      <c r="P1593" s="88"/>
    </row>
    <row r="1594" spans="6:16">
      <c r="F1594" s="81"/>
      <c r="G1594" s="130"/>
      <c r="I1594" s="88"/>
      <c r="N1594" s="130"/>
      <c r="P1594" s="88"/>
    </row>
    <row r="1595" spans="6:16">
      <c r="F1595" s="81"/>
      <c r="G1595" s="130"/>
      <c r="I1595" s="88"/>
      <c r="N1595" s="130"/>
      <c r="P1595" s="88"/>
    </row>
    <row r="1596" spans="6:16">
      <c r="F1596" s="81"/>
      <c r="G1596" s="130"/>
      <c r="I1596" s="88"/>
      <c r="N1596" s="130"/>
      <c r="P1596" s="88"/>
    </row>
    <row r="1597" spans="6:16">
      <c r="F1597" s="81"/>
      <c r="G1597" s="130"/>
      <c r="I1597" s="88"/>
      <c r="N1597" s="130"/>
      <c r="P1597" s="88"/>
    </row>
    <row r="1598" spans="6:16">
      <c r="F1598" s="81"/>
      <c r="G1598" s="130"/>
      <c r="I1598" s="88"/>
      <c r="N1598" s="130"/>
      <c r="P1598" s="88"/>
    </row>
    <row r="1599" spans="6:16">
      <c r="F1599" s="81"/>
      <c r="G1599" s="130"/>
      <c r="I1599" s="88"/>
      <c r="N1599" s="130"/>
      <c r="P1599" s="88"/>
    </row>
    <row r="1600" spans="6:16">
      <c r="F1600" s="81"/>
      <c r="G1600" s="130"/>
      <c r="I1600" s="88"/>
      <c r="N1600" s="130"/>
      <c r="P1600" s="88"/>
    </row>
    <row r="1601" spans="6:16">
      <c r="F1601" s="81"/>
      <c r="G1601" s="130"/>
      <c r="I1601" s="88"/>
      <c r="N1601" s="130"/>
      <c r="P1601" s="88"/>
    </row>
    <row r="1602" spans="6:16">
      <c r="F1602" s="81"/>
      <c r="G1602" s="130"/>
      <c r="I1602" s="88"/>
      <c r="N1602" s="130"/>
      <c r="P1602" s="88"/>
    </row>
    <row r="1603" spans="6:16">
      <c r="F1603" s="81"/>
      <c r="G1603" s="130"/>
      <c r="I1603" s="88"/>
      <c r="N1603" s="130"/>
      <c r="P1603" s="88"/>
    </row>
    <row r="1604" spans="6:16">
      <c r="F1604" s="81"/>
      <c r="G1604" s="130"/>
      <c r="I1604" s="88"/>
      <c r="N1604" s="130"/>
      <c r="P1604" s="88"/>
    </row>
    <row r="1605" spans="6:16">
      <c r="F1605" s="81"/>
      <c r="G1605" s="130"/>
      <c r="I1605" s="88"/>
      <c r="N1605" s="130"/>
      <c r="P1605" s="88"/>
    </row>
    <row r="1606" spans="6:16">
      <c r="F1606" s="81"/>
      <c r="G1606" s="130"/>
      <c r="I1606" s="88"/>
      <c r="N1606" s="130"/>
      <c r="P1606" s="88"/>
    </row>
    <row r="1607" spans="6:16">
      <c r="F1607" s="81"/>
      <c r="G1607" s="130"/>
      <c r="I1607" s="88"/>
      <c r="N1607" s="130"/>
      <c r="P1607" s="88"/>
    </row>
    <row r="1608" spans="6:16">
      <c r="F1608" s="81"/>
      <c r="G1608" s="130"/>
      <c r="I1608" s="88"/>
      <c r="N1608" s="130"/>
      <c r="P1608" s="88"/>
    </row>
    <row r="1609" spans="6:16">
      <c r="F1609" s="81"/>
      <c r="G1609" s="130"/>
      <c r="I1609" s="88"/>
      <c r="N1609" s="130"/>
      <c r="P1609" s="88"/>
    </row>
    <row r="1610" spans="6:16">
      <c r="F1610" s="81"/>
      <c r="G1610" s="130"/>
      <c r="I1610" s="88"/>
      <c r="N1610" s="130"/>
      <c r="P1610" s="88"/>
    </row>
    <row r="1611" spans="6:16">
      <c r="F1611" s="81"/>
      <c r="G1611" s="130"/>
      <c r="I1611" s="88"/>
      <c r="N1611" s="130"/>
      <c r="P1611" s="88"/>
    </row>
    <row r="1612" spans="6:16">
      <c r="F1612" s="81"/>
      <c r="G1612" s="130"/>
      <c r="I1612" s="88"/>
      <c r="N1612" s="130"/>
      <c r="P1612" s="88"/>
    </row>
    <row r="1613" spans="6:16">
      <c r="F1613" s="81"/>
      <c r="G1613" s="130"/>
      <c r="I1613" s="88"/>
      <c r="N1613" s="130"/>
      <c r="P1613" s="88"/>
    </row>
    <row r="1614" spans="6:16">
      <c r="F1614" s="81"/>
      <c r="G1614" s="130"/>
      <c r="I1614" s="88"/>
      <c r="N1614" s="130"/>
      <c r="P1614" s="88"/>
    </row>
    <row r="1615" spans="6:16">
      <c r="F1615" s="81"/>
      <c r="G1615" s="130"/>
      <c r="I1615" s="88"/>
      <c r="N1615" s="130"/>
      <c r="P1615" s="88"/>
    </row>
    <row r="1616" spans="6:16">
      <c r="F1616" s="81"/>
      <c r="G1616" s="130"/>
      <c r="I1616" s="88"/>
      <c r="N1616" s="130"/>
      <c r="P1616" s="88"/>
    </row>
    <row r="1617" spans="6:16">
      <c r="F1617" s="81"/>
      <c r="G1617" s="130"/>
      <c r="I1617" s="88"/>
      <c r="N1617" s="130"/>
      <c r="P1617" s="88"/>
    </row>
    <row r="1618" spans="6:16">
      <c r="F1618" s="81"/>
      <c r="G1618" s="130"/>
      <c r="I1618" s="88"/>
      <c r="N1618" s="130"/>
      <c r="P1618" s="88"/>
    </row>
    <row r="1619" spans="6:16">
      <c r="F1619" s="81"/>
      <c r="G1619" s="130"/>
      <c r="I1619" s="88"/>
      <c r="N1619" s="130"/>
      <c r="P1619" s="88"/>
    </row>
    <row r="1620" spans="6:16">
      <c r="F1620" s="81"/>
      <c r="G1620" s="130"/>
      <c r="I1620" s="88"/>
      <c r="N1620" s="130"/>
      <c r="P1620" s="88"/>
    </row>
    <row r="1621" spans="6:16">
      <c r="F1621" s="81"/>
      <c r="G1621" s="130"/>
      <c r="I1621" s="88"/>
      <c r="N1621" s="130"/>
      <c r="P1621" s="88"/>
    </row>
    <row r="1622" spans="6:16">
      <c r="F1622" s="81"/>
      <c r="G1622" s="130"/>
      <c r="I1622" s="88"/>
      <c r="N1622" s="130"/>
      <c r="P1622" s="88"/>
    </row>
    <row r="1623" spans="6:16">
      <c r="F1623" s="81"/>
      <c r="G1623" s="130"/>
      <c r="I1623" s="88"/>
      <c r="N1623" s="130"/>
      <c r="P1623" s="88"/>
    </row>
    <row r="1624" spans="6:16">
      <c r="F1624" s="81"/>
      <c r="G1624" s="130"/>
      <c r="I1624" s="88"/>
      <c r="N1624" s="130"/>
      <c r="P1624" s="88"/>
    </row>
    <row r="1625" spans="6:16">
      <c r="F1625" s="81"/>
      <c r="G1625" s="130"/>
      <c r="I1625" s="88"/>
      <c r="N1625" s="130"/>
      <c r="P1625" s="88"/>
    </row>
    <row r="1626" spans="6:16">
      <c r="F1626" s="81"/>
      <c r="G1626" s="130"/>
      <c r="I1626" s="88"/>
      <c r="N1626" s="130"/>
      <c r="P1626" s="88"/>
    </row>
    <row r="1627" spans="6:16">
      <c r="F1627" s="81"/>
      <c r="G1627" s="130"/>
      <c r="I1627" s="88"/>
      <c r="N1627" s="130"/>
      <c r="P1627" s="88"/>
    </row>
    <row r="1628" spans="6:16">
      <c r="F1628" s="81"/>
      <c r="G1628" s="130"/>
      <c r="I1628" s="88"/>
      <c r="N1628" s="130"/>
      <c r="P1628" s="88"/>
    </row>
    <row r="1629" spans="6:16">
      <c r="F1629" s="81"/>
      <c r="G1629" s="130"/>
      <c r="I1629" s="88"/>
      <c r="N1629" s="130"/>
      <c r="P1629" s="88"/>
    </row>
    <row r="1630" spans="6:16">
      <c r="F1630" s="81"/>
      <c r="G1630" s="130"/>
      <c r="I1630" s="88"/>
      <c r="N1630" s="130"/>
      <c r="P1630" s="88"/>
    </row>
    <row r="1631" spans="6:16">
      <c r="F1631" s="81"/>
      <c r="G1631" s="130"/>
      <c r="I1631" s="88"/>
      <c r="N1631" s="130"/>
      <c r="P1631" s="88"/>
    </row>
    <row r="1632" spans="6:16">
      <c r="F1632" s="81"/>
      <c r="G1632" s="130"/>
      <c r="I1632" s="88"/>
      <c r="N1632" s="130"/>
      <c r="P1632" s="88"/>
    </row>
    <row r="1633" spans="6:16">
      <c r="F1633" s="81"/>
      <c r="G1633" s="130"/>
      <c r="I1633" s="88"/>
      <c r="N1633" s="130"/>
      <c r="P1633" s="88"/>
    </row>
    <row r="1634" spans="6:16">
      <c r="F1634" s="81"/>
      <c r="G1634" s="130"/>
      <c r="I1634" s="88"/>
      <c r="N1634" s="130"/>
      <c r="P1634" s="88"/>
    </row>
    <row r="1635" spans="6:16">
      <c r="F1635" s="81"/>
      <c r="G1635" s="130"/>
      <c r="I1635" s="88"/>
      <c r="N1635" s="130"/>
      <c r="P1635" s="88"/>
    </row>
    <row r="1636" spans="6:16">
      <c r="F1636" s="81"/>
      <c r="G1636" s="130"/>
      <c r="I1636" s="88"/>
      <c r="N1636" s="130"/>
      <c r="P1636" s="88"/>
    </row>
    <row r="1637" spans="6:16">
      <c r="F1637" s="81"/>
      <c r="G1637" s="130"/>
      <c r="I1637" s="88"/>
      <c r="N1637" s="130"/>
      <c r="P1637" s="88"/>
    </row>
    <row r="1638" spans="6:16">
      <c r="F1638" s="81"/>
      <c r="G1638" s="130"/>
      <c r="I1638" s="88"/>
      <c r="N1638" s="130"/>
      <c r="P1638" s="88"/>
    </row>
    <row r="1639" spans="6:16">
      <c r="F1639" s="81"/>
      <c r="G1639" s="130"/>
      <c r="I1639" s="88"/>
      <c r="N1639" s="130"/>
      <c r="P1639" s="88"/>
    </row>
    <row r="1640" spans="6:16">
      <c r="F1640" s="81"/>
      <c r="G1640" s="130"/>
      <c r="I1640" s="88"/>
      <c r="N1640" s="130"/>
      <c r="P1640" s="88"/>
    </row>
    <row r="1641" spans="6:16">
      <c r="F1641" s="81"/>
      <c r="G1641" s="130"/>
      <c r="I1641" s="88"/>
      <c r="N1641" s="130"/>
      <c r="P1641" s="88"/>
    </row>
    <row r="1642" spans="6:16">
      <c r="F1642" s="81"/>
      <c r="G1642" s="130"/>
      <c r="I1642" s="88"/>
      <c r="N1642" s="130"/>
      <c r="P1642" s="88"/>
    </row>
    <row r="1643" spans="6:16">
      <c r="F1643" s="81"/>
      <c r="G1643" s="130"/>
      <c r="I1643" s="88"/>
      <c r="N1643" s="130"/>
      <c r="P1643" s="88"/>
    </row>
    <row r="1644" spans="6:16">
      <c r="F1644" s="81"/>
      <c r="G1644" s="130"/>
      <c r="I1644" s="88"/>
      <c r="N1644" s="130"/>
      <c r="P1644" s="88"/>
    </row>
    <row r="1645" spans="6:16">
      <c r="F1645" s="81"/>
      <c r="G1645" s="130"/>
      <c r="I1645" s="88"/>
      <c r="N1645" s="130"/>
      <c r="P1645" s="88"/>
    </row>
    <row r="1646" spans="6:16">
      <c r="F1646" s="81"/>
      <c r="G1646" s="130"/>
      <c r="I1646" s="88"/>
      <c r="N1646" s="130"/>
      <c r="P1646" s="88"/>
    </row>
    <row r="1647" spans="6:16">
      <c r="F1647" s="81"/>
      <c r="G1647" s="130"/>
      <c r="I1647" s="88"/>
      <c r="N1647" s="130"/>
      <c r="P1647" s="88"/>
    </row>
    <row r="1648" spans="6:16">
      <c r="F1648" s="81"/>
      <c r="G1648" s="130"/>
      <c r="I1648" s="88"/>
      <c r="N1648" s="130"/>
      <c r="P1648" s="88"/>
    </row>
    <row r="1649" spans="6:16">
      <c r="F1649" s="81"/>
      <c r="G1649" s="130"/>
      <c r="I1649" s="88"/>
      <c r="N1649" s="130"/>
      <c r="P1649" s="88"/>
    </row>
    <row r="1650" spans="6:16">
      <c r="F1650" s="81"/>
      <c r="G1650" s="130"/>
      <c r="I1650" s="88"/>
      <c r="N1650" s="130"/>
      <c r="P1650" s="88"/>
    </row>
    <row r="1651" spans="6:16">
      <c r="F1651" s="81"/>
      <c r="G1651" s="130"/>
      <c r="I1651" s="88"/>
      <c r="N1651" s="130"/>
      <c r="P1651" s="88"/>
    </row>
    <row r="1652" spans="6:16">
      <c r="F1652" s="81"/>
      <c r="G1652" s="130"/>
      <c r="I1652" s="88"/>
      <c r="N1652" s="130"/>
      <c r="P1652" s="88"/>
    </row>
    <row r="1653" spans="6:16">
      <c r="F1653" s="81"/>
      <c r="G1653" s="130"/>
      <c r="I1653" s="88"/>
      <c r="N1653" s="130"/>
      <c r="P1653" s="88"/>
    </row>
    <row r="1654" spans="6:16">
      <c r="F1654" s="81"/>
      <c r="G1654" s="130"/>
      <c r="I1654" s="88"/>
      <c r="N1654" s="130"/>
      <c r="P1654" s="88"/>
    </row>
    <row r="1655" spans="6:16">
      <c r="F1655" s="81"/>
      <c r="G1655" s="130"/>
      <c r="I1655" s="88"/>
      <c r="N1655" s="130"/>
      <c r="P1655" s="88"/>
    </row>
    <row r="1656" spans="6:16">
      <c r="F1656" s="81"/>
      <c r="G1656" s="130"/>
      <c r="I1656" s="88"/>
      <c r="N1656" s="130"/>
      <c r="P1656" s="88"/>
    </row>
    <row r="1657" spans="6:16">
      <c r="F1657" s="81"/>
      <c r="G1657" s="130"/>
      <c r="I1657" s="88"/>
      <c r="N1657" s="130"/>
      <c r="P1657" s="88"/>
    </row>
    <row r="1658" spans="6:16">
      <c r="F1658" s="81"/>
      <c r="G1658" s="130"/>
      <c r="I1658" s="88"/>
      <c r="N1658" s="130"/>
      <c r="P1658" s="88"/>
    </row>
    <row r="1659" spans="6:16">
      <c r="F1659" s="81"/>
      <c r="G1659" s="130"/>
      <c r="I1659" s="88"/>
      <c r="N1659" s="130"/>
      <c r="P1659" s="88"/>
    </row>
    <row r="1660" spans="6:16">
      <c r="F1660" s="81"/>
      <c r="G1660" s="130"/>
      <c r="I1660" s="88"/>
      <c r="N1660" s="130"/>
      <c r="P1660" s="88"/>
    </row>
    <row r="1661" spans="6:16">
      <c r="F1661" s="81"/>
      <c r="G1661" s="130"/>
      <c r="I1661" s="88"/>
      <c r="N1661" s="130"/>
      <c r="P1661" s="88"/>
    </row>
    <row r="1662" spans="6:16">
      <c r="F1662" s="81"/>
      <c r="G1662" s="130"/>
      <c r="I1662" s="88"/>
      <c r="N1662" s="130"/>
      <c r="P1662" s="88"/>
    </row>
    <row r="1663" spans="6:16">
      <c r="F1663" s="81"/>
      <c r="G1663" s="130"/>
      <c r="I1663" s="88"/>
      <c r="N1663" s="130"/>
      <c r="P1663" s="88"/>
    </row>
    <row r="1664" spans="6:16">
      <c r="F1664" s="81"/>
      <c r="G1664" s="130"/>
      <c r="I1664" s="88"/>
      <c r="N1664" s="130"/>
      <c r="P1664" s="88"/>
    </row>
    <row r="1665" spans="6:16">
      <c r="F1665" s="81"/>
      <c r="G1665" s="130"/>
      <c r="I1665" s="88"/>
      <c r="N1665" s="130"/>
      <c r="P1665" s="88"/>
    </row>
    <row r="1666" spans="6:16">
      <c r="F1666" s="81"/>
      <c r="G1666" s="130"/>
      <c r="I1666" s="88"/>
      <c r="N1666" s="130"/>
      <c r="P1666" s="88"/>
    </row>
    <row r="1667" spans="6:16">
      <c r="F1667" s="81"/>
      <c r="G1667" s="130"/>
      <c r="I1667" s="88"/>
      <c r="N1667" s="130"/>
      <c r="P1667" s="88"/>
    </row>
    <row r="1668" spans="6:16">
      <c r="F1668" s="81"/>
      <c r="G1668" s="130"/>
      <c r="I1668" s="88"/>
      <c r="N1668" s="130"/>
      <c r="P1668" s="88"/>
    </row>
    <row r="1669" spans="6:16">
      <c r="F1669" s="81"/>
      <c r="G1669" s="130"/>
      <c r="I1669" s="88"/>
      <c r="N1669" s="130"/>
      <c r="P1669" s="88"/>
    </row>
    <row r="1670" spans="6:16">
      <c r="F1670" s="81"/>
      <c r="G1670" s="130"/>
      <c r="I1670" s="88"/>
      <c r="N1670" s="130"/>
      <c r="P1670" s="88"/>
    </row>
    <row r="1671" spans="6:16">
      <c r="F1671" s="81"/>
      <c r="G1671" s="130"/>
      <c r="I1671" s="88"/>
      <c r="N1671" s="130"/>
      <c r="P1671" s="88"/>
    </row>
    <row r="1672" spans="6:16">
      <c r="F1672" s="81"/>
      <c r="G1672" s="130"/>
      <c r="I1672" s="88"/>
      <c r="N1672" s="130"/>
      <c r="P1672" s="88"/>
    </row>
    <row r="1673" spans="6:16">
      <c r="F1673" s="81"/>
      <c r="G1673" s="130"/>
      <c r="I1673" s="88"/>
      <c r="N1673" s="130"/>
      <c r="P1673" s="88"/>
    </row>
    <row r="1674" spans="6:16">
      <c r="F1674" s="81"/>
      <c r="G1674" s="130"/>
      <c r="I1674" s="88"/>
      <c r="N1674" s="130"/>
      <c r="P1674" s="88"/>
    </row>
    <row r="1675" spans="6:16">
      <c r="F1675" s="81"/>
      <c r="G1675" s="130"/>
      <c r="I1675" s="88"/>
      <c r="N1675" s="130"/>
      <c r="P1675" s="88"/>
    </row>
    <row r="1676" spans="6:16">
      <c r="F1676" s="81"/>
      <c r="G1676" s="130"/>
      <c r="I1676" s="88"/>
      <c r="N1676" s="130"/>
      <c r="P1676" s="88"/>
    </row>
    <row r="1677" spans="6:16">
      <c r="F1677" s="81"/>
      <c r="G1677" s="130"/>
      <c r="I1677" s="88"/>
      <c r="N1677" s="130"/>
      <c r="P1677" s="88"/>
    </row>
    <row r="1678" spans="6:16">
      <c r="F1678" s="81"/>
      <c r="G1678" s="130"/>
      <c r="I1678" s="88"/>
      <c r="N1678" s="130"/>
      <c r="P1678" s="88"/>
    </row>
    <row r="1679" spans="6:16">
      <c r="F1679" s="81"/>
      <c r="G1679" s="130"/>
      <c r="I1679" s="88"/>
      <c r="N1679" s="130"/>
      <c r="P1679" s="88"/>
    </row>
    <row r="1680" spans="6:16">
      <c r="F1680" s="81"/>
      <c r="G1680" s="130"/>
      <c r="I1680" s="88"/>
      <c r="N1680" s="130"/>
      <c r="P1680" s="88"/>
    </row>
    <row r="1681" spans="6:16">
      <c r="F1681" s="81"/>
      <c r="G1681" s="130"/>
      <c r="I1681" s="88"/>
      <c r="N1681" s="130"/>
      <c r="P1681" s="88"/>
    </row>
    <row r="1682" spans="6:16">
      <c r="F1682" s="81"/>
      <c r="G1682" s="130"/>
      <c r="I1682" s="88"/>
      <c r="N1682" s="130"/>
      <c r="P1682" s="88"/>
    </row>
    <row r="1683" spans="6:16">
      <c r="F1683" s="81"/>
      <c r="G1683" s="130"/>
      <c r="I1683" s="88"/>
      <c r="N1683" s="130"/>
      <c r="P1683" s="88"/>
    </row>
    <row r="1684" spans="6:16">
      <c r="F1684" s="81"/>
      <c r="G1684" s="130"/>
      <c r="I1684" s="88"/>
      <c r="N1684" s="130"/>
      <c r="P1684" s="88"/>
    </row>
    <row r="1685" spans="6:16">
      <c r="F1685" s="81"/>
      <c r="G1685" s="130"/>
      <c r="I1685" s="88"/>
      <c r="N1685" s="130"/>
      <c r="P1685" s="88"/>
    </row>
    <row r="1686" spans="6:16">
      <c r="F1686" s="81"/>
      <c r="G1686" s="130"/>
      <c r="I1686" s="88"/>
      <c r="N1686" s="130"/>
      <c r="P1686" s="88"/>
    </row>
    <row r="1687" spans="6:16">
      <c r="F1687" s="81"/>
      <c r="G1687" s="130"/>
      <c r="I1687" s="88"/>
      <c r="N1687" s="130"/>
      <c r="P1687" s="88"/>
    </row>
    <row r="1688" spans="6:16">
      <c r="F1688" s="81"/>
      <c r="G1688" s="130"/>
      <c r="I1688" s="88"/>
      <c r="N1688" s="130"/>
      <c r="P1688" s="88"/>
    </row>
    <row r="1689" spans="6:16">
      <c r="F1689" s="81"/>
      <c r="G1689" s="130"/>
      <c r="I1689" s="88"/>
      <c r="N1689" s="130"/>
      <c r="P1689" s="88"/>
    </row>
    <row r="1690" spans="6:16">
      <c r="F1690" s="81"/>
      <c r="G1690" s="130"/>
      <c r="I1690" s="88"/>
      <c r="N1690" s="130"/>
      <c r="P1690" s="88"/>
    </row>
    <row r="1691" spans="6:16">
      <c r="F1691" s="81"/>
      <c r="G1691" s="130"/>
      <c r="I1691" s="88"/>
      <c r="N1691" s="130"/>
      <c r="P1691" s="88"/>
    </row>
    <row r="1692" spans="6:16">
      <c r="F1692" s="81"/>
      <c r="G1692" s="130"/>
      <c r="I1692" s="88"/>
      <c r="N1692" s="130"/>
      <c r="P1692" s="88"/>
    </row>
    <row r="1693" spans="6:16">
      <c r="F1693" s="81"/>
      <c r="G1693" s="130"/>
      <c r="I1693" s="88"/>
      <c r="N1693" s="130"/>
      <c r="P1693" s="88"/>
    </row>
    <row r="1694" spans="6:16">
      <c r="F1694" s="81"/>
      <c r="G1694" s="130"/>
      <c r="I1694" s="88"/>
      <c r="N1694" s="130"/>
      <c r="P1694" s="88"/>
    </row>
    <row r="1695" spans="6:16">
      <c r="F1695" s="81"/>
      <c r="G1695" s="130"/>
      <c r="I1695" s="88"/>
      <c r="N1695" s="130"/>
      <c r="P1695" s="88"/>
    </row>
    <row r="1696" spans="6:16">
      <c r="F1696" s="81"/>
      <c r="G1696" s="130"/>
      <c r="I1696" s="88"/>
      <c r="N1696" s="130"/>
      <c r="P1696" s="88"/>
    </row>
    <row r="1697" spans="6:16">
      <c r="F1697" s="81"/>
      <c r="G1697" s="130"/>
      <c r="I1697" s="88"/>
      <c r="N1697" s="130"/>
      <c r="P1697" s="88"/>
    </row>
    <row r="1698" spans="6:16">
      <c r="F1698" s="81"/>
      <c r="G1698" s="130"/>
      <c r="I1698" s="88"/>
      <c r="N1698" s="130"/>
      <c r="P1698" s="88"/>
    </row>
    <row r="1699" spans="6:16">
      <c r="F1699" s="81"/>
      <c r="G1699" s="130"/>
      <c r="I1699" s="88"/>
      <c r="N1699" s="130"/>
      <c r="P1699" s="88"/>
    </row>
    <row r="1700" spans="6:16">
      <c r="F1700" s="81"/>
      <c r="G1700" s="130"/>
      <c r="I1700" s="88"/>
      <c r="N1700" s="130"/>
      <c r="P1700" s="88"/>
    </row>
    <row r="1701" spans="6:16">
      <c r="F1701" s="81"/>
      <c r="G1701" s="130"/>
      <c r="I1701" s="88"/>
      <c r="N1701" s="130"/>
      <c r="P1701" s="88"/>
    </row>
    <row r="1702" spans="6:16">
      <c r="F1702" s="81"/>
      <c r="G1702" s="130"/>
      <c r="I1702" s="88"/>
      <c r="N1702" s="130"/>
      <c r="P1702" s="88"/>
    </row>
    <row r="1703" spans="6:16">
      <c r="F1703" s="81"/>
      <c r="G1703" s="130"/>
      <c r="I1703" s="88"/>
      <c r="N1703" s="130"/>
      <c r="P1703" s="88"/>
    </row>
    <row r="1704" spans="6:16">
      <c r="F1704" s="81"/>
      <c r="G1704" s="130"/>
      <c r="I1704" s="88"/>
      <c r="N1704" s="130"/>
      <c r="P1704" s="88"/>
    </row>
    <row r="1705" spans="6:16">
      <c r="F1705" s="81"/>
      <c r="G1705" s="130"/>
      <c r="I1705" s="88"/>
      <c r="N1705" s="130"/>
      <c r="P1705" s="88"/>
    </row>
    <row r="1706" spans="6:16">
      <c r="F1706" s="81"/>
      <c r="G1706" s="130"/>
      <c r="I1706" s="88"/>
      <c r="N1706" s="130"/>
      <c r="P1706" s="88"/>
    </row>
    <row r="1707" spans="6:16">
      <c r="F1707" s="81"/>
      <c r="G1707" s="130"/>
      <c r="I1707" s="88"/>
      <c r="N1707" s="130"/>
      <c r="P1707" s="88"/>
    </row>
    <row r="1708" spans="6:16">
      <c r="F1708" s="81"/>
      <c r="G1708" s="130"/>
      <c r="I1708" s="88"/>
      <c r="N1708" s="130"/>
      <c r="P1708" s="88"/>
    </row>
    <row r="1709" spans="6:16">
      <c r="F1709" s="81"/>
      <c r="G1709" s="130"/>
      <c r="I1709" s="88"/>
      <c r="N1709" s="130"/>
      <c r="P1709" s="88"/>
    </row>
    <row r="1710" spans="6:16">
      <c r="F1710" s="81"/>
      <c r="G1710" s="130"/>
      <c r="I1710" s="88"/>
      <c r="N1710" s="130"/>
      <c r="P1710" s="88"/>
    </row>
    <row r="1711" spans="6:16">
      <c r="F1711" s="81"/>
      <c r="G1711" s="130"/>
      <c r="I1711" s="88"/>
      <c r="N1711" s="130"/>
      <c r="P1711" s="88"/>
    </row>
    <row r="1712" spans="6:16">
      <c r="F1712" s="81"/>
      <c r="G1712" s="130"/>
      <c r="I1712" s="88"/>
      <c r="N1712" s="130"/>
      <c r="P1712" s="88"/>
    </row>
    <row r="1713" spans="6:16">
      <c r="F1713" s="81"/>
      <c r="G1713" s="130"/>
      <c r="I1713" s="88"/>
      <c r="N1713" s="130"/>
      <c r="P1713" s="88"/>
    </row>
    <row r="1714" spans="6:16">
      <c r="F1714" s="81"/>
      <c r="G1714" s="130"/>
      <c r="I1714" s="88"/>
      <c r="N1714" s="130"/>
      <c r="P1714" s="88"/>
    </row>
    <row r="1715" spans="6:16">
      <c r="F1715" s="81"/>
      <c r="G1715" s="130"/>
      <c r="I1715" s="88"/>
      <c r="N1715" s="130"/>
      <c r="P1715" s="88"/>
    </row>
    <row r="1716" spans="6:16">
      <c r="F1716" s="81"/>
      <c r="G1716" s="130"/>
      <c r="I1716" s="88"/>
      <c r="N1716" s="130"/>
      <c r="P1716" s="88"/>
    </row>
    <row r="1717" spans="6:16">
      <c r="F1717" s="81"/>
      <c r="G1717" s="130"/>
      <c r="I1717" s="88"/>
      <c r="N1717" s="130"/>
      <c r="P1717" s="88"/>
    </row>
    <row r="1718" spans="6:16">
      <c r="F1718" s="81"/>
      <c r="G1718" s="130"/>
      <c r="I1718" s="88"/>
      <c r="N1718" s="130"/>
      <c r="P1718" s="88"/>
    </row>
    <row r="1719" spans="6:16">
      <c r="F1719" s="81"/>
      <c r="G1719" s="130"/>
      <c r="I1719" s="88"/>
      <c r="N1719" s="130"/>
      <c r="P1719" s="88"/>
    </row>
    <row r="1720" spans="6:16">
      <c r="F1720" s="81"/>
      <c r="G1720" s="130"/>
      <c r="I1720" s="88"/>
      <c r="N1720" s="130"/>
      <c r="P1720" s="88"/>
    </row>
    <row r="1721" spans="6:16">
      <c r="F1721" s="81"/>
      <c r="G1721" s="130"/>
      <c r="I1721" s="88"/>
      <c r="N1721" s="130"/>
      <c r="P1721" s="88"/>
    </row>
    <row r="1722" spans="6:16">
      <c r="F1722" s="81"/>
      <c r="G1722" s="130"/>
      <c r="I1722" s="88"/>
      <c r="N1722" s="130"/>
      <c r="P1722" s="88"/>
    </row>
    <row r="1723" spans="6:16">
      <c r="F1723" s="81"/>
      <c r="G1723" s="130"/>
      <c r="I1723" s="88"/>
      <c r="N1723" s="130"/>
      <c r="P1723" s="88"/>
    </row>
    <row r="1724" spans="6:16">
      <c r="F1724" s="81"/>
      <c r="G1724" s="130"/>
      <c r="I1724" s="88"/>
      <c r="N1724" s="130"/>
      <c r="P1724" s="88"/>
    </row>
    <row r="1725" spans="6:16">
      <c r="F1725" s="81"/>
      <c r="G1725" s="130"/>
      <c r="I1725" s="88"/>
      <c r="N1725" s="130"/>
      <c r="P1725" s="88"/>
    </row>
    <row r="1726" spans="6:16">
      <c r="F1726" s="81"/>
      <c r="G1726" s="130"/>
      <c r="I1726" s="88"/>
      <c r="N1726" s="130"/>
      <c r="P1726" s="88"/>
    </row>
    <row r="1727" spans="6:16">
      <c r="F1727" s="81"/>
      <c r="G1727" s="130"/>
      <c r="I1727" s="88"/>
      <c r="N1727" s="130"/>
      <c r="P1727" s="88"/>
    </row>
    <row r="1728" spans="6:16">
      <c r="F1728" s="81"/>
      <c r="G1728" s="130"/>
      <c r="I1728" s="88"/>
      <c r="N1728" s="130"/>
      <c r="P1728" s="88"/>
    </row>
    <row r="1729" spans="6:16">
      <c r="F1729" s="81"/>
      <c r="G1729" s="130"/>
      <c r="I1729" s="88"/>
      <c r="N1729" s="130"/>
      <c r="P1729" s="88"/>
    </row>
    <row r="1730" spans="6:16">
      <c r="F1730" s="81"/>
      <c r="G1730" s="130"/>
      <c r="I1730" s="88"/>
      <c r="N1730" s="130"/>
      <c r="P1730" s="88"/>
    </row>
    <row r="1731" spans="6:16">
      <c r="F1731" s="81"/>
      <c r="G1731" s="130"/>
      <c r="I1731" s="88"/>
      <c r="N1731" s="130"/>
      <c r="P1731" s="88"/>
    </row>
    <row r="1732" spans="6:16">
      <c r="F1732" s="81"/>
      <c r="G1732" s="130"/>
      <c r="I1732" s="88"/>
      <c r="N1732" s="130"/>
      <c r="P1732" s="88"/>
    </row>
    <row r="1733" spans="6:16">
      <c r="F1733" s="81"/>
      <c r="G1733" s="130"/>
      <c r="I1733" s="88"/>
      <c r="N1733" s="130"/>
      <c r="P1733" s="88"/>
    </row>
    <row r="1734" spans="6:16">
      <c r="F1734" s="81"/>
      <c r="G1734" s="130"/>
      <c r="I1734" s="88"/>
      <c r="N1734" s="130"/>
      <c r="P1734" s="88"/>
    </row>
    <row r="1735" spans="6:16">
      <c r="F1735" s="81"/>
      <c r="G1735" s="130"/>
      <c r="I1735" s="88"/>
      <c r="N1735" s="130"/>
      <c r="P1735" s="88"/>
    </row>
    <row r="1736" spans="6:16">
      <c r="F1736" s="81"/>
      <c r="G1736" s="130"/>
      <c r="I1736" s="88"/>
      <c r="N1736" s="130"/>
      <c r="P1736" s="88"/>
    </row>
    <row r="1737" spans="6:16">
      <c r="F1737" s="81"/>
      <c r="G1737" s="130"/>
      <c r="I1737" s="88"/>
      <c r="N1737" s="130"/>
      <c r="P1737" s="88"/>
    </row>
    <row r="1738" spans="6:16">
      <c r="F1738" s="81"/>
      <c r="G1738" s="130"/>
      <c r="I1738" s="88"/>
      <c r="N1738" s="130"/>
      <c r="P1738" s="88"/>
    </row>
    <row r="1739" spans="6:16">
      <c r="F1739" s="81"/>
      <c r="G1739" s="130"/>
      <c r="I1739" s="88"/>
      <c r="N1739" s="130"/>
      <c r="P1739" s="88"/>
    </row>
    <row r="1740" spans="6:16">
      <c r="F1740" s="81"/>
      <c r="G1740" s="130"/>
      <c r="I1740" s="88"/>
      <c r="N1740" s="130"/>
      <c r="P1740" s="88"/>
    </row>
    <row r="1741" spans="6:16">
      <c r="F1741" s="81"/>
      <c r="G1741" s="130"/>
      <c r="I1741" s="88"/>
      <c r="N1741" s="130"/>
      <c r="P1741" s="88"/>
    </row>
    <row r="1742" spans="6:16">
      <c r="F1742" s="81"/>
      <c r="G1742" s="130"/>
      <c r="I1742" s="88"/>
      <c r="N1742" s="130"/>
      <c r="P1742" s="88"/>
    </row>
    <row r="1743" spans="6:16">
      <c r="F1743" s="81"/>
      <c r="G1743" s="130"/>
      <c r="I1743" s="88"/>
      <c r="N1743" s="130"/>
      <c r="P1743" s="88"/>
    </row>
    <row r="1744" spans="6:16">
      <c r="F1744" s="81"/>
      <c r="G1744" s="130"/>
      <c r="I1744" s="88"/>
      <c r="N1744" s="130"/>
      <c r="P1744" s="88"/>
    </row>
    <row r="1745" spans="6:16">
      <c r="F1745" s="81"/>
      <c r="G1745" s="130"/>
      <c r="I1745" s="88"/>
      <c r="N1745" s="130"/>
      <c r="P1745" s="88"/>
    </row>
    <row r="1746" spans="6:16">
      <c r="F1746" s="81"/>
      <c r="G1746" s="130"/>
      <c r="I1746" s="88"/>
      <c r="N1746" s="130"/>
      <c r="P1746" s="88"/>
    </row>
    <row r="1747" spans="6:16">
      <c r="F1747" s="81"/>
      <c r="G1747" s="130"/>
      <c r="I1747" s="88"/>
      <c r="N1747" s="130"/>
      <c r="P1747" s="88"/>
    </row>
    <row r="1748" spans="6:16">
      <c r="F1748" s="81"/>
      <c r="G1748" s="130"/>
      <c r="I1748" s="88"/>
      <c r="N1748" s="130"/>
      <c r="P1748" s="88"/>
    </row>
    <row r="1749" spans="6:16">
      <c r="F1749" s="81"/>
      <c r="G1749" s="130"/>
      <c r="I1749" s="88"/>
      <c r="N1749" s="130"/>
      <c r="P1749" s="88"/>
    </row>
    <row r="1750" spans="6:16">
      <c r="F1750" s="81"/>
      <c r="G1750" s="130"/>
      <c r="I1750" s="88"/>
      <c r="N1750" s="130"/>
      <c r="P1750" s="88"/>
    </row>
    <row r="1751" spans="6:16">
      <c r="F1751" s="81"/>
      <c r="G1751" s="130"/>
      <c r="I1751" s="88"/>
      <c r="N1751" s="130"/>
      <c r="P1751" s="88"/>
    </row>
    <row r="1752" spans="6:16">
      <c r="F1752" s="81"/>
      <c r="G1752" s="130"/>
      <c r="I1752" s="88"/>
      <c r="N1752" s="130"/>
      <c r="P1752" s="88"/>
    </row>
    <row r="1753" spans="6:16">
      <c r="F1753" s="81"/>
      <c r="G1753" s="130"/>
      <c r="I1753" s="88"/>
      <c r="N1753" s="130"/>
      <c r="P1753" s="88"/>
    </row>
    <row r="1754" spans="6:16">
      <c r="F1754" s="81"/>
      <c r="G1754" s="130"/>
      <c r="I1754" s="88"/>
      <c r="N1754" s="130"/>
      <c r="P1754" s="88"/>
    </row>
    <row r="1755" spans="6:16">
      <c r="F1755" s="81"/>
      <c r="G1755" s="130"/>
      <c r="I1755" s="88"/>
      <c r="N1755" s="130"/>
      <c r="P1755" s="88"/>
    </row>
    <row r="1756" spans="6:16">
      <c r="F1756" s="81"/>
      <c r="G1756" s="130"/>
      <c r="I1756" s="88"/>
      <c r="N1756" s="130"/>
      <c r="P1756" s="88"/>
    </row>
    <row r="1757" spans="6:16">
      <c r="F1757" s="81"/>
      <c r="G1757" s="130"/>
      <c r="I1757" s="88"/>
      <c r="N1757" s="130"/>
      <c r="P1757" s="88"/>
    </row>
    <row r="1758" spans="6:16">
      <c r="F1758" s="81"/>
      <c r="G1758" s="130"/>
      <c r="I1758" s="88"/>
      <c r="N1758" s="130"/>
      <c r="P1758" s="88"/>
    </row>
    <row r="1759" spans="6:16">
      <c r="F1759" s="81"/>
      <c r="G1759" s="130"/>
      <c r="I1759" s="88"/>
      <c r="N1759" s="130"/>
      <c r="P1759" s="88"/>
    </row>
    <row r="1760" spans="6:16">
      <c r="F1760" s="81"/>
      <c r="G1760" s="130"/>
      <c r="I1760" s="88"/>
      <c r="N1760" s="130"/>
      <c r="P1760" s="88"/>
    </row>
    <row r="1761" spans="6:16">
      <c r="F1761" s="81"/>
      <c r="G1761" s="130"/>
      <c r="I1761" s="88"/>
      <c r="N1761" s="130"/>
      <c r="P1761" s="88"/>
    </row>
    <row r="1762" spans="6:16">
      <c r="F1762" s="81"/>
      <c r="G1762" s="130"/>
      <c r="I1762" s="88"/>
      <c r="N1762" s="130"/>
      <c r="P1762" s="88"/>
    </row>
    <row r="1763" spans="6:16">
      <c r="F1763" s="81"/>
      <c r="G1763" s="130"/>
      <c r="I1763" s="88"/>
      <c r="N1763" s="130"/>
      <c r="P1763" s="88"/>
    </row>
    <row r="1764" spans="6:16">
      <c r="F1764" s="81"/>
      <c r="G1764" s="130"/>
      <c r="I1764" s="88"/>
      <c r="N1764" s="130"/>
      <c r="P1764" s="88"/>
    </row>
    <row r="1765" spans="6:16">
      <c r="F1765" s="81"/>
      <c r="G1765" s="130"/>
      <c r="I1765" s="88"/>
      <c r="N1765" s="130"/>
      <c r="P1765" s="88"/>
    </row>
    <row r="1766" spans="6:16">
      <c r="F1766" s="81"/>
      <c r="G1766" s="130"/>
      <c r="I1766" s="88"/>
      <c r="N1766" s="130"/>
      <c r="P1766" s="88"/>
    </row>
    <row r="1767" spans="6:16">
      <c r="F1767" s="81"/>
      <c r="G1767" s="130"/>
      <c r="I1767" s="88"/>
      <c r="N1767" s="130"/>
      <c r="P1767" s="88"/>
    </row>
    <row r="1768" spans="6:16">
      <c r="F1768" s="81"/>
      <c r="G1768" s="130"/>
      <c r="I1768" s="88"/>
      <c r="N1768" s="130"/>
      <c r="P1768" s="88"/>
    </row>
    <row r="1769" spans="6:16">
      <c r="F1769" s="81"/>
      <c r="G1769" s="130"/>
      <c r="I1769" s="88"/>
      <c r="N1769" s="130"/>
      <c r="P1769" s="88"/>
    </row>
    <row r="1770" spans="6:16">
      <c r="F1770" s="81"/>
      <c r="G1770" s="130"/>
      <c r="I1770" s="88"/>
      <c r="N1770" s="130"/>
      <c r="P1770" s="88"/>
    </row>
    <row r="1771" spans="6:16">
      <c r="F1771" s="81"/>
      <c r="G1771" s="130"/>
      <c r="I1771" s="88"/>
      <c r="N1771" s="130"/>
      <c r="P1771" s="88"/>
    </row>
    <row r="1772" spans="6:16">
      <c r="F1772" s="81"/>
      <c r="G1772" s="130"/>
      <c r="I1772" s="88"/>
      <c r="N1772" s="130"/>
      <c r="P1772" s="88"/>
    </row>
    <row r="1773" spans="6:16">
      <c r="F1773" s="81"/>
      <c r="G1773" s="130"/>
      <c r="I1773" s="88"/>
      <c r="N1773" s="130"/>
      <c r="P1773" s="88"/>
    </row>
    <row r="1774" spans="6:16">
      <c r="F1774" s="81"/>
      <c r="G1774" s="130"/>
      <c r="I1774" s="88"/>
      <c r="N1774" s="130"/>
      <c r="P1774" s="88"/>
    </row>
    <row r="1775" spans="6:16">
      <c r="F1775" s="81"/>
      <c r="G1775" s="130"/>
      <c r="I1775" s="88"/>
      <c r="N1775" s="130"/>
      <c r="P1775" s="88"/>
    </row>
    <row r="1776" spans="6:16">
      <c r="F1776" s="81"/>
      <c r="G1776" s="130"/>
      <c r="I1776" s="88"/>
      <c r="N1776" s="130"/>
      <c r="P1776" s="88"/>
    </row>
    <row r="1777" spans="6:16">
      <c r="F1777" s="81"/>
      <c r="G1777" s="130"/>
      <c r="I1777" s="88"/>
      <c r="N1777" s="130"/>
      <c r="P1777" s="88"/>
    </row>
    <row r="1778" spans="6:16">
      <c r="F1778" s="81"/>
      <c r="G1778" s="130"/>
      <c r="I1778" s="88"/>
      <c r="N1778" s="130"/>
      <c r="P1778" s="88"/>
    </row>
    <row r="1779" spans="6:16">
      <c r="F1779" s="81"/>
      <c r="G1779" s="130"/>
      <c r="I1779" s="88"/>
      <c r="N1779" s="130"/>
      <c r="P1779" s="88"/>
    </row>
    <row r="1780" spans="6:16">
      <c r="F1780" s="81"/>
      <c r="G1780" s="130"/>
      <c r="I1780" s="88"/>
      <c r="N1780" s="130"/>
      <c r="P1780" s="88"/>
    </row>
    <row r="1781" spans="6:16">
      <c r="F1781" s="81"/>
      <c r="G1781" s="130"/>
      <c r="I1781" s="88"/>
      <c r="N1781" s="130"/>
      <c r="P1781" s="88"/>
    </row>
    <row r="1782" spans="6:16">
      <c r="F1782" s="81"/>
      <c r="G1782" s="130"/>
      <c r="I1782" s="88"/>
      <c r="N1782" s="130"/>
      <c r="P1782" s="88"/>
    </row>
    <row r="1783" spans="6:16">
      <c r="F1783" s="81"/>
      <c r="G1783" s="130"/>
      <c r="I1783" s="88"/>
      <c r="N1783" s="130"/>
      <c r="P1783" s="88"/>
    </row>
    <row r="1784" spans="6:16">
      <c r="F1784" s="81"/>
      <c r="G1784" s="130"/>
      <c r="I1784" s="88"/>
      <c r="N1784" s="130"/>
      <c r="P1784" s="88"/>
    </row>
    <row r="1785" spans="6:16">
      <c r="F1785" s="81"/>
      <c r="G1785" s="130"/>
      <c r="I1785" s="88"/>
      <c r="N1785" s="130"/>
      <c r="P1785" s="88"/>
    </row>
    <row r="1786" spans="6:16">
      <c r="F1786" s="81"/>
      <c r="G1786" s="130"/>
      <c r="I1786" s="88"/>
      <c r="N1786" s="130"/>
      <c r="P1786" s="88"/>
    </row>
    <row r="1787" spans="6:16">
      <c r="F1787" s="81"/>
      <c r="G1787" s="130"/>
      <c r="I1787" s="88"/>
      <c r="N1787" s="130"/>
      <c r="P1787" s="88"/>
    </row>
    <row r="1788" spans="6:16">
      <c r="F1788" s="81"/>
      <c r="G1788" s="130"/>
      <c r="I1788" s="88"/>
      <c r="N1788" s="130"/>
      <c r="P1788" s="88"/>
    </row>
    <row r="1789" spans="6:16">
      <c r="F1789" s="81"/>
      <c r="G1789" s="130"/>
      <c r="I1789" s="88"/>
      <c r="N1789" s="130"/>
      <c r="P1789" s="88"/>
    </row>
    <row r="1790" spans="6:16">
      <c r="F1790" s="81"/>
      <c r="G1790" s="130"/>
      <c r="I1790" s="88"/>
      <c r="N1790" s="130"/>
      <c r="P1790" s="88"/>
    </row>
    <row r="1791" spans="6:16">
      <c r="F1791" s="81"/>
      <c r="G1791" s="130"/>
      <c r="I1791" s="88"/>
      <c r="N1791" s="130"/>
      <c r="P1791" s="88"/>
    </row>
    <row r="1792" spans="6:16">
      <c r="F1792" s="81"/>
      <c r="G1792" s="130"/>
      <c r="I1792" s="88"/>
      <c r="N1792" s="130"/>
      <c r="P1792" s="88"/>
    </row>
    <row r="1793" spans="6:16">
      <c r="F1793" s="81"/>
      <c r="G1793" s="130"/>
      <c r="I1793" s="88"/>
      <c r="N1793" s="130"/>
      <c r="P1793" s="88"/>
    </row>
    <row r="1794" spans="6:16">
      <c r="F1794" s="81"/>
      <c r="G1794" s="130"/>
      <c r="I1794" s="88"/>
      <c r="N1794" s="130"/>
      <c r="P1794" s="88"/>
    </row>
    <row r="1795" spans="6:16">
      <c r="F1795" s="81"/>
      <c r="G1795" s="130"/>
      <c r="I1795" s="88"/>
      <c r="N1795" s="130"/>
      <c r="P1795" s="88"/>
    </row>
    <row r="1796" spans="6:16">
      <c r="F1796" s="81"/>
      <c r="G1796" s="130"/>
      <c r="I1796" s="88"/>
      <c r="N1796" s="130"/>
      <c r="P1796" s="88"/>
    </row>
    <row r="1797" spans="6:16">
      <c r="F1797" s="81"/>
      <c r="G1797" s="130"/>
      <c r="I1797" s="88"/>
      <c r="N1797" s="130"/>
      <c r="P1797" s="88"/>
    </row>
    <row r="1798" spans="6:16">
      <c r="F1798" s="81"/>
      <c r="G1798" s="130"/>
      <c r="I1798" s="88"/>
      <c r="N1798" s="130"/>
      <c r="P1798" s="88"/>
    </row>
    <row r="1799" spans="6:16">
      <c r="F1799" s="81"/>
      <c r="G1799" s="130"/>
      <c r="I1799" s="88"/>
      <c r="N1799" s="130"/>
      <c r="P1799" s="88"/>
    </row>
    <row r="1800" spans="6:16">
      <c r="F1800" s="81"/>
      <c r="G1800" s="130"/>
      <c r="I1800" s="88"/>
      <c r="N1800" s="130"/>
      <c r="P1800" s="88"/>
    </row>
    <row r="1801" spans="6:16">
      <c r="F1801" s="81"/>
      <c r="G1801" s="130"/>
      <c r="I1801" s="88"/>
      <c r="N1801" s="130"/>
      <c r="P1801" s="88"/>
    </row>
    <row r="1802" spans="6:16">
      <c r="F1802" s="81"/>
      <c r="G1802" s="130"/>
      <c r="I1802" s="88"/>
      <c r="N1802" s="130"/>
      <c r="P1802" s="88"/>
    </row>
    <row r="1803" spans="6:16">
      <c r="F1803" s="81"/>
      <c r="G1803" s="130"/>
      <c r="I1803" s="88"/>
      <c r="N1803" s="130"/>
      <c r="P1803" s="88"/>
    </row>
    <row r="1804" spans="6:16">
      <c r="F1804" s="81"/>
      <c r="G1804" s="130"/>
      <c r="I1804" s="88"/>
      <c r="N1804" s="130"/>
      <c r="P1804" s="88"/>
    </row>
    <row r="1805" spans="6:16">
      <c r="F1805" s="81"/>
      <c r="G1805" s="130"/>
      <c r="I1805" s="88"/>
      <c r="N1805" s="130"/>
      <c r="P1805" s="88"/>
    </row>
    <row r="1806" spans="6:16">
      <c r="F1806" s="81"/>
      <c r="G1806" s="130"/>
      <c r="I1806" s="88"/>
      <c r="N1806" s="130"/>
      <c r="P1806" s="88"/>
    </row>
    <row r="1807" spans="6:16">
      <c r="F1807" s="81"/>
      <c r="G1807" s="130"/>
      <c r="I1807" s="88"/>
      <c r="N1807" s="130"/>
      <c r="P1807" s="88"/>
    </row>
    <row r="1808" spans="6:16">
      <c r="F1808" s="81"/>
      <c r="G1808" s="130"/>
      <c r="I1808" s="88"/>
      <c r="N1808" s="130"/>
      <c r="P1808" s="88"/>
    </row>
    <row r="1809" spans="6:16">
      <c r="F1809" s="81"/>
      <c r="G1809" s="130"/>
      <c r="I1809" s="88"/>
      <c r="N1809" s="130"/>
      <c r="P1809" s="88"/>
    </row>
    <row r="1810" spans="6:16">
      <c r="F1810" s="81"/>
      <c r="G1810" s="130"/>
      <c r="I1810" s="88"/>
      <c r="N1810" s="130"/>
      <c r="P1810" s="88"/>
    </row>
    <row r="1811" spans="6:16">
      <c r="F1811" s="81"/>
      <c r="G1811" s="130"/>
      <c r="I1811" s="88"/>
      <c r="N1811" s="130"/>
      <c r="P1811" s="88"/>
    </row>
    <row r="1812" spans="6:16">
      <c r="F1812" s="81"/>
      <c r="G1812" s="130"/>
      <c r="I1812" s="88"/>
      <c r="N1812" s="130"/>
      <c r="P1812" s="88"/>
    </row>
    <row r="1813" spans="6:16">
      <c r="F1813" s="81"/>
      <c r="G1813" s="130"/>
      <c r="I1813" s="88"/>
      <c r="N1813" s="130"/>
      <c r="P1813" s="88"/>
    </row>
    <row r="1814" spans="6:16">
      <c r="F1814" s="81"/>
      <c r="G1814" s="130"/>
      <c r="I1814" s="88"/>
      <c r="N1814" s="130"/>
      <c r="P1814" s="88"/>
    </row>
    <row r="1815" spans="6:16">
      <c r="F1815" s="81"/>
      <c r="G1815" s="130"/>
      <c r="I1815" s="88"/>
      <c r="N1815" s="130"/>
      <c r="P1815" s="88"/>
    </row>
    <row r="1816" spans="6:16">
      <c r="F1816" s="81"/>
      <c r="G1816" s="130"/>
      <c r="I1816" s="88"/>
      <c r="N1816" s="130"/>
      <c r="P1816" s="88"/>
    </row>
    <row r="1817" spans="6:16">
      <c r="F1817" s="81"/>
      <c r="G1817" s="130"/>
      <c r="I1817" s="88"/>
      <c r="N1817" s="130"/>
      <c r="P1817" s="88"/>
    </row>
    <row r="1818" spans="6:16">
      <c r="F1818" s="81"/>
      <c r="G1818" s="130"/>
      <c r="I1818" s="88"/>
      <c r="N1818" s="130"/>
      <c r="P1818" s="88"/>
    </row>
    <row r="1819" spans="6:16">
      <c r="F1819" s="81"/>
      <c r="G1819" s="130"/>
      <c r="I1819" s="88"/>
      <c r="N1819" s="130"/>
      <c r="P1819" s="88"/>
    </row>
    <row r="1820" spans="6:16">
      <c r="F1820" s="81"/>
      <c r="G1820" s="130"/>
      <c r="I1820" s="88"/>
      <c r="N1820" s="130"/>
      <c r="P1820" s="88"/>
    </row>
    <row r="1821" spans="6:16">
      <c r="F1821" s="81"/>
      <c r="G1821" s="130"/>
      <c r="I1821" s="88"/>
      <c r="N1821" s="130"/>
      <c r="P1821" s="88"/>
    </row>
    <row r="1822" spans="6:16">
      <c r="F1822" s="81"/>
      <c r="G1822" s="130"/>
      <c r="I1822" s="88"/>
      <c r="N1822" s="130"/>
      <c r="P1822" s="88"/>
    </row>
    <row r="1823" spans="6:16">
      <c r="F1823" s="81"/>
      <c r="G1823" s="130"/>
      <c r="I1823" s="88"/>
      <c r="N1823" s="130"/>
      <c r="P1823" s="88"/>
    </row>
    <row r="1824" spans="6:16">
      <c r="F1824" s="81"/>
      <c r="G1824" s="130"/>
      <c r="I1824" s="88"/>
      <c r="N1824" s="130"/>
      <c r="P1824" s="88"/>
    </row>
    <row r="1825" spans="6:16">
      <c r="F1825" s="81"/>
      <c r="G1825" s="130"/>
      <c r="I1825" s="88"/>
      <c r="N1825" s="130"/>
      <c r="P1825" s="88"/>
    </row>
    <row r="1826" spans="6:16">
      <c r="F1826" s="81"/>
      <c r="G1826" s="130"/>
      <c r="I1826" s="88"/>
      <c r="N1826" s="130"/>
      <c r="P1826" s="88"/>
    </row>
    <row r="1827" spans="6:16">
      <c r="F1827" s="81"/>
      <c r="G1827" s="130"/>
      <c r="I1827" s="88"/>
      <c r="N1827" s="130"/>
      <c r="P1827" s="88"/>
    </row>
    <row r="1828" spans="6:16">
      <c r="F1828" s="81"/>
      <c r="G1828" s="130"/>
      <c r="I1828" s="88"/>
      <c r="N1828" s="130"/>
      <c r="P1828" s="88"/>
    </row>
    <row r="1829" spans="6:16">
      <c r="F1829" s="81"/>
      <c r="G1829" s="130"/>
      <c r="I1829" s="88"/>
      <c r="N1829" s="130"/>
      <c r="P1829" s="88"/>
    </row>
    <row r="1830" spans="6:16">
      <c r="F1830" s="81"/>
      <c r="G1830" s="130"/>
      <c r="I1830" s="88"/>
      <c r="N1830" s="130"/>
      <c r="P1830" s="88"/>
    </row>
    <row r="1831" spans="6:16">
      <c r="F1831" s="81"/>
      <c r="G1831" s="130"/>
      <c r="I1831" s="88"/>
      <c r="N1831" s="130"/>
      <c r="P1831" s="88"/>
    </row>
    <row r="1832" spans="6:16">
      <c r="F1832" s="81"/>
      <c r="G1832" s="130"/>
      <c r="I1832" s="88"/>
      <c r="N1832" s="130"/>
      <c r="P1832" s="88"/>
    </row>
    <row r="1833" spans="6:16">
      <c r="F1833" s="81"/>
      <c r="G1833" s="130"/>
      <c r="I1833" s="88"/>
      <c r="N1833" s="130"/>
      <c r="P1833" s="88"/>
    </row>
    <row r="1834" spans="6:16">
      <c r="F1834" s="81"/>
      <c r="G1834" s="130"/>
      <c r="I1834" s="88"/>
      <c r="N1834" s="130"/>
      <c r="P1834" s="88"/>
    </row>
    <row r="1835" spans="6:16">
      <c r="F1835" s="81"/>
      <c r="G1835" s="130"/>
      <c r="I1835" s="88"/>
      <c r="N1835" s="130"/>
      <c r="P1835" s="88"/>
    </row>
    <row r="1836" spans="6:16">
      <c r="F1836" s="81"/>
      <c r="G1836" s="130"/>
      <c r="I1836" s="88"/>
      <c r="N1836" s="130"/>
      <c r="P1836" s="88"/>
    </row>
    <row r="1837" spans="6:16">
      <c r="F1837" s="81"/>
      <c r="G1837" s="130"/>
      <c r="I1837" s="88"/>
      <c r="N1837" s="130"/>
      <c r="P1837" s="88"/>
    </row>
    <row r="1838" spans="6:16">
      <c r="F1838" s="81"/>
      <c r="G1838" s="130"/>
      <c r="I1838" s="88"/>
      <c r="N1838" s="130"/>
      <c r="P1838" s="88"/>
    </row>
    <row r="1839" spans="6:16">
      <c r="F1839" s="81"/>
      <c r="G1839" s="130"/>
      <c r="I1839" s="88"/>
      <c r="N1839" s="130"/>
      <c r="P1839" s="88"/>
    </row>
    <row r="1840" spans="6:16">
      <c r="F1840" s="81"/>
      <c r="G1840" s="130"/>
      <c r="I1840" s="88"/>
      <c r="N1840" s="130"/>
      <c r="P1840" s="88"/>
    </row>
    <row r="1841" spans="6:16">
      <c r="F1841" s="81"/>
      <c r="G1841" s="130"/>
      <c r="I1841" s="88"/>
      <c r="N1841" s="130"/>
      <c r="P1841" s="88"/>
    </row>
    <row r="1842" spans="6:16">
      <c r="F1842" s="81"/>
      <c r="G1842" s="130"/>
      <c r="I1842" s="88"/>
      <c r="N1842" s="130"/>
      <c r="P1842" s="88"/>
    </row>
    <row r="1843" spans="6:16">
      <c r="F1843" s="81"/>
      <c r="G1843" s="130"/>
      <c r="I1843" s="88"/>
      <c r="N1843" s="130"/>
      <c r="P1843" s="88"/>
    </row>
    <row r="1844" spans="6:16">
      <c r="F1844" s="81"/>
      <c r="G1844" s="130"/>
      <c r="I1844" s="88"/>
      <c r="N1844" s="130"/>
      <c r="P1844" s="88"/>
    </row>
    <row r="1845" spans="6:16">
      <c r="F1845" s="81"/>
      <c r="G1845" s="130"/>
      <c r="I1845" s="88"/>
      <c r="N1845" s="130"/>
      <c r="P1845" s="88"/>
    </row>
    <row r="1846" spans="6:16">
      <c r="F1846" s="81"/>
      <c r="G1846" s="130"/>
      <c r="I1846" s="88"/>
      <c r="N1846" s="130"/>
      <c r="P1846" s="88"/>
    </row>
    <row r="1847" spans="6:16">
      <c r="F1847" s="81"/>
      <c r="G1847" s="130"/>
      <c r="I1847" s="88"/>
      <c r="N1847" s="130"/>
      <c r="P1847" s="88"/>
    </row>
    <row r="1848" spans="6:16">
      <c r="F1848" s="81"/>
      <c r="G1848" s="130"/>
      <c r="I1848" s="88"/>
      <c r="N1848" s="130"/>
      <c r="P1848" s="88"/>
    </row>
    <row r="1849" spans="6:16">
      <c r="F1849" s="81"/>
      <c r="G1849" s="130"/>
      <c r="I1849" s="88"/>
      <c r="N1849" s="130"/>
      <c r="P1849" s="88"/>
    </row>
    <row r="1850" spans="6:16">
      <c r="F1850" s="81"/>
      <c r="G1850" s="130"/>
      <c r="I1850" s="88"/>
      <c r="N1850" s="130"/>
      <c r="P1850" s="88"/>
    </row>
    <row r="1851" spans="6:16">
      <c r="F1851" s="81"/>
      <c r="G1851" s="130"/>
      <c r="I1851" s="88"/>
      <c r="N1851" s="130"/>
      <c r="P1851" s="88"/>
    </row>
    <row r="1852" spans="6:16">
      <c r="F1852" s="81"/>
      <c r="G1852" s="130"/>
      <c r="I1852" s="88"/>
      <c r="N1852" s="130"/>
      <c r="P1852" s="88"/>
    </row>
    <row r="1853" spans="6:16">
      <c r="F1853" s="81"/>
      <c r="G1853" s="130"/>
      <c r="I1853" s="88"/>
      <c r="N1853" s="130"/>
      <c r="P1853" s="88"/>
    </row>
    <row r="1854" spans="6:16">
      <c r="F1854" s="81"/>
      <c r="G1854" s="130"/>
      <c r="I1854" s="88"/>
      <c r="N1854" s="130"/>
      <c r="P1854" s="88"/>
    </row>
    <row r="1855" spans="6:16">
      <c r="F1855" s="81"/>
      <c r="G1855" s="130"/>
      <c r="I1855" s="88"/>
      <c r="N1855" s="130"/>
      <c r="P1855" s="88"/>
    </row>
    <row r="1856" spans="6:16">
      <c r="F1856" s="81"/>
      <c r="G1856" s="130"/>
      <c r="I1856" s="88"/>
      <c r="N1856" s="130"/>
      <c r="P1856" s="88"/>
    </row>
    <row r="1857" spans="6:16">
      <c r="F1857" s="81"/>
      <c r="G1857" s="130"/>
      <c r="I1857" s="88"/>
      <c r="N1857" s="130"/>
      <c r="P1857" s="88"/>
    </row>
    <row r="1858" spans="6:16">
      <c r="F1858" s="81"/>
      <c r="G1858" s="130"/>
      <c r="I1858" s="88"/>
      <c r="N1858" s="130"/>
      <c r="P1858" s="88"/>
    </row>
    <row r="1859" spans="6:16">
      <c r="F1859" s="81"/>
      <c r="G1859" s="130"/>
      <c r="I1859" s="88"/>
      <c r="N1859" s="130"/>
      <c r="P1859" s="88"/>
    </row>
    <row r="1860" spans="6:16">
      <c r="F1860" s="81"/>
      <c r="G1860" s="130"/>
      <c r="I1860" s="88"/>
      <c r="N1860" s="130"/>
      <c r="P1860" s="88"/>
    </row>
    <row r="1861" spans="6:16">
      <c r="F1861" s="81"/>
      <c r="G1861" s="130"/>
      <c r="I1861" s="88"/>
      <c r="N1861" s="130"/>
      <c r="P1861" s="88"/>
    </row>
    <row r="1862" spans="6:16">
      <c r="F1862" s="81"/>
      <c r="G1862" s="130"/>
      <c r="I1862" s="88"/>
      <c r="N1862" s="130"/>
      <c r="P1862" s="88"/>
    </row>
    <row r="1863" spans="6:16">
      <c r="F1863" s="81"/>
      <c r="G1863" s="130"/>
      <c r="I1863" s="88"/>
      <c r="N1863" s="130"/>
      <c r="P1863" s="88"/>
    </row>
    <row r="1864" spans="6:16">
      <c r="F1864" s="81"/>
      <c r="G1864" s="130"/>
      <c r="I1864" s="88"/>
      <c r="N1864" s="130"/>
      <c r="P1864" s="88"/>
    </row>
    <row r="1865" spans="6:16">
      <c r="F1865" s="81"/>
      <c r="G1865" s="130"/>
      <c r="I1865" s="88"/>
      <c r="N1865" s="130"/>
      <c r="P1865" s="88"/>
    </row>
    <row r="1866" spans="6:16">
      <c r="F1866" s="81"/>
      <c r="G1866" s="130"/>
      <c r="I1866" s="88"/>
      <c r="N1866" s="130"/>
      <c r="P1866" s="88"/>
    </row>
    <row r="1867" spans="6:16">
      <c r="F1867" s="81"/>
      <c r="G1867" s="130"/>
      <c r="I1867" s="88"/>
      <c r="N1867" s="130"/>
      <c r="P1867" s="88"/>
    </row>
    <row r="1868" spans="6:16">
      <c r="F1868" s="81"/>
      <c r="G1868" s="130"/>
      <c r="I1868" s="88"/>
      <c r="N1868" s="130"/>
      <c r="P1868" s="88"/>
    </row>
    <row r="1869" spans="6:16">
      <c r="F1869" s="81"/>
      <c r="G1869" s="130"/>
      <c r="I1869" s="88"/>
      <c r="N1869" s="130"/>
      <c r="P1869" s="88"/>
    </row>
    <row r="1870" spans="6:16">
      <c r="F1870" s="81"/>
      <c r="G1870" s="130"/>
      <c r="I1870" s="88"/>
      <c r="N1870" s="130"/>
      <c r="P1870" s="88"/>
    </row>
    <row r="1871" spans="6:16">
      <c r="F1871" s="81"/>
      <c r="G1871" s="130"/>
      <c r="I1871" s="88"/>
      <c r="N1871" s="130"/>
      <c r="P1871" s="88"/>
    </row>
    <row r="1872" spans="6:16">
      <c r="F1872" s="81"/>
      <c r="G1872" s="130"/>
      <c r="I1872" s="88"/>
      <c r="N1872" s="130"/>
      <c r="P1872" s="88"/>
    </row>
    <row r="1873" spans="6:16">
      <c r="F1873" s="81"/>
      <c r="G1873" s="130"/>
      <c r="I1873" s="88"/>
      <c r="N1873" s="130"/>
      <c r="P1873" s="88"/>
    </row>
    <row r="1874" spans="6:16">
      <c r="F1874" s="81"/>
      <c r="G1874" s="130"/>
      <c r="I1874" s="88"/>
      <c r="N1874" s="130"/>
      <c r="P1874" s="88"/>
    </row>
    <row r="1875" spans="6:16">
      <c r="F1875" s="81"/>
      <c r="G1875" s="130"/>
      <c r="I1875" s="88"/>
      <c r="N1875" s="130"/>
      <c r="P1875" s="88"/>
    </row>
    <row r="1876" spans="6:16">
      <c r="F1876" s="81"/>
      <c r="G1876" s="130"/>
      <c r="I1876" s="88"/>
      <c r="N1876" s="130"/>
      <c r="P1876" s="88"/>
    </row>
    <row r="1877" spans="6:16">
      <c r="F1877" s="81"/>
      <c r="G1877" s="130"/>
      <c r="I1877" s="88"/>
      <c r="N1877" s="130"/>
      <c r="P1877" s="88"/>
    </row>
    <row r="1878" spans="6:16">
      <c r="F1878" s="81"/>
      <c r="G1878" s="130"/>
      <c r="I1878" s="88"/>
      <c r="N1878" s="130"/>
      <c r="P1878" s="88"/>
    </row>
    <row r="1879" spans="6:16">
      <c r="F1879" s="81"/>
      <c r="G1879" s="130"/>
      <c r="I1879" s="88"/>
      <c r="N1879" s="130"/>
      <c r="P1879" s="88"/>
    </row>
    <row r="1880" spans="6:16">
      <c r="F1880" s="81"/>
      <c r="G1880" s="130"/>
      <c r="I1880" s="88"/>
      <c r="N1880" s="130"/>
      <c r="P1880" s="88"/>
    </row>
    <row r="1881" spans="6:16">
      <c r="F1881" s="81"/>
      <c r="G1881" s="130"/>
      <c r="I1881" s="88"/>
      <c r="N1881" s="130"/>
      <c r="P1881" s="88"/>
    </row>
    <row r="1882" spans="6:16">
      <c r="F1882" s="81"/>
      <c r="G1882" s="130"/>
      <c r="I1882" s="88"/>
      <c r="N1882" s="130"/>
      <c r="P1882" s="88"/>
    </row>
    <row r="1883" spans="6:16">
      <c r="F1883" s="81"/>
      <c r="G1883" s="130"/>
      <c r="I1883" s="88"/>
      <c r="N1883" s="130"/>
      <c r="P1883" s="88"/>
    </row>
    <row r="1884" spans="6:16">
      <c r="F1884" s="81"/>
      <c r="G1884" s="130"/>
      <c r="I1884" s="88"/>
      <c r="N1884" s="130"/>
      <c r="P1884" s="88"/>
    </row>
    <row r="1885" spans="6:16">
      <c r="F1885" s="81"/>
      <c r="G1885" s="130"/>
      <c r="I1885" s="88"/>
      <c r="N1885" s="130"/>
      <c r="P1885" s="88"/>
    </row>
    <row r="1886" spans="6:16">
      <c r="F1886" s="81"/>
      <c r="G1886" s="130"/>
      <c r="I1886" s="88"/>
      <c r="N1886" s="130"/>
      <c r="P1886" s="88"/>
    </row>
    <row r="1887" spans="6:16">
      <c r="F1887" s="81"/>
      <c r="G1887" s="130"/>
      <c r="I1887" s="88"/>
      <c r="N1887" s="130"/>
      <c r="P1887" s="88"/>
    </row>
    <row r="1888" spans="6:16">
      <c r="F1888" s="81"/>
      <c r="G1888" s="130"/>
      <c r="I1888" s="88"/>
      <c r="N1888" s="130"/>
      <c r="P1888" s="88"/>
    </row>
    <row r="1889" spans="6:16">
      <c r="F1889" s="81"/>
      <c r="G1889" s="130"/>
      <c r="I1889" s="88"/>
      <c r="N1889" s="130"/>
      <c r="P1889" s="88"/>
    </row>
    <row r="1890" spans="6:16">
      <c r="F1890" s="81"/>
      <c r="G1890" s="130"/>
      <c r="I1890" s="88"/>
      <c r="N1890" s="130"/>
      <c r="P1890" s="88"/>
    </row>
    <row r="1891" spans="6:16">
      <c r="F1891" s="81"/>
      <c r="G1891" s="130"/>
      <c r="I1891" s="88"/>
      <c r="N1891" s="130"/>
      <c r="P1891" s="88"/>
    </row>
    <row r="1892" spans="6:16">
      <c r="F1892" s="81"/>
      <c r="G1892" s="130"/>
      <c r="I1892" s="88"/>
      <c r="N1892" s="130"/>
      <c r="P1892" s="88"/>
    </row>
    <row r="1893" spans="6:16">
      <c r="F1893" s="81"/>
      <c r="G1893" s="130"/>
      <c r="I1893" s="88"/>
      <c r="N1893" s="130"/>
      <c r="P1893" s="88"/>
    </row>
    <row r="1894" spans="6:16">
      <c r="F1894" s="81"/>
      <c r="G1894" s="130"/>
      <c r="I1894" s="88"/>
      <c r="N1894" s="130"/>
      <c r="P1894" s="88"/>
    </row>
    <row r="1895" spans="6:16">
      <c r="F1895" s="81"/>
      <c r="G1895" s="130"/>
      <c r="I1895" s="88"/>
      <c r="N1895" s="130"/>
      <c r="P1895" s="88"/>
    </row>
    <row r="1896" spans="6:16">
      <c r="F1896" s="81"/>
      <c r="G1896" s="130"/>
      <c r="I1896" s="88"/>
      <c r="N1896" s="130"/>
      <c r="P1896" s="88"/>
    </row>
    <row r="1897" spans="6:16">
      <c r="F1897" s="81"/>
      <c r="G1897" s="130"/>
      <c r="I1897" s="88"/>
      <c r="N1897" s="130"/>
      <c r="P1897" s="88"/>
    </row>
    <row r="1898" spans="6:16">
      <c r="F1898" s="81"/>
      <c r="G1898" s="130"/>
      <c r="I1898" s="88"/>
      <c r="N1898" s="130"/>
      <c r="P1898" s="88"/>
    </row>
    <row r="1899" spans="6:16">
      <c r="F1899" s="81"/>
      <c r="G1899" s="130"/>
      <c r="I1899" s="88"/>
      <c r="N1899" s="130"/>
      <c r="P1899" s="88"/>
    </row>
    <row r="1900" spans="6:16">
      <c r="F1900" s="81"/>
      <c r="G1900" s="130"/>
      <c r="I1900" s="88"/>
      <c r="N1900" s="130"/>
      <c r="P1900" s="88"/>
    </row>
    <row r="1901" spans="6:16">
      <c r="F1901" s="81"/>
      <c r="G1901" s="130"/>
      <c r="I1901" s="88"/>
      <c r="N1901" s="130"/>
      <c r="P1901" s="88"/>
    </row>
    <row r="1902" spans="6:16">
      <c r="F1902" s="81"/>
      <c r="G1902" s="130"/>
      <c r="I1902" s="88"/>
      <c r="N1902" s="130"/>
      <c r="P1902" s="88"/>
    </row>
    <row r="1903" spans="6:16">
      <c r="F1903" s="81"/>
      <c r="G1903" s="130"/>
      <c r="I1903" s="88"/>
      <c r="N1903" s="130"/>
      <c r="P1903" s="88"/>
    </row>
    <row r="1904" spans="6:16">
      <c r="F1904" s="81"/>
      <c r="G1904" s="130"/>
      <c r="I1904" s="88"/>
      <c r="N1904" s="130"/>
      <c r="P1904" s="88"/>
    </row>
    <row r="1905" spans="6:16">
      <c r="F1905" s="81"/>
      <c r="G1905" s="130"/>
      <c r="I1905" s="88"/>
      <c r="N1905" s="130"/>
      <c r="P1905" s="88"/>
    </row>
    <row r="1906" spans="6:16">
      <c r="F1906" s="81"/>
      <c r="G1906" s="130"/>
      <c r="I1906" s="88"/>
      <c r="N1906" s="130"/>
      <c r="P1906" s="88"/>
    </row>
    <row r="1907" spans="6:16">
      <c r="F1907" s="81"/>
      <c r="G1907" s="130"/>
      <c r="I1907" s="88"/>
      <c r="N1907" s="130"/>
      <c r="P1907" s="88"/>
    </row>
    <row r="1908" spans="6:16">
      <c r="F1908" s="81"/>
      <c r="G1908" s="130"/>
      <c r="I1908" s="88"/>
      <c r="N1908" s="130"/>
      <c r="P1908" s="88"/>
    </row>
    <row r="1909" spans="6:16">
      <c r="F1909" s="81"/>
      <c r="G1909" s="130"/>
      <c r="I1909" s="88"/>
      <c r="N1909" s="130"/>
      <c r="P1909" s="88"/>
    </row>
    <row r="1910" spans="6:16">
      <c r="F1910" s="81"/>
      <c r="G1910" s="130"/>
      <c r="I1910" s="88"/>
      <c r="N1910" s="130"/>
      <c r="P1910" s="88"/>
    </row>
    <row r="1911" spans="6:16">
      <c r="F1911" s="81"/>
      <c r="G1911" s="130"/>
      <c r="I1911" s="88"/>
      <c r="N1911" s="130"/>
      <c r="P1911" s="88"/>
    </row>
    <row r="1912" spans="6:16">
      <c r="F1912" s="81"/>
      <c r="G1912" s="130"/>
      <c r="I1912" s="88"/>
      <c r="N1912" s="130"/>
      <c r="P1912" s="88"/>
    </row>
    <row r="1913" spans="6:16">
      <c r="F1913" s="81"/>
      <c r="G1913" s="130"/>
      <c r="I1913" s="88"/>
      <c r="N1913" s="130"/>
      <c r="P1913" s="88"/>
    </row>
    <row r="1914" spans="6:16">
      <c r="F1914" s="81"/>
      <c r="G1914" s="130"/>
      <c r="I1914" s="88"/>
      <c r="N1914" s="130"/>
      <c r="P1914" s="88"/>
    </row>
    <row r="1915" spans="6:16">
      <c r="F1915" s="81"/>
      <c r="G1915" s="130"/>
      <c r="I1915" s="88"/>
      <c r="N1915" s="130"/>
      <c r="P1915" s="88"/>
    </row>
    <row r="1916" spans="6:16">
      <c r="F1916" s="81"/>
      <c r="G1916" s="130"/>
      <c r="I1916" s="88"/>
      <c r="N1916" s="130"/>
      <c r="P1916" s="88"/>
    </row>
    <row r="1917" spans="6:16">
      <c r="F1917" s="81"/>
      <c r="G1917" s="130"/>
      <c r="I1917" s="88"/>
      <c r="N1917" s="130"/>
      <c r="P1917" s="88"/>
    </row>
    <row r="1918" spans="6:16">
      <c r="F1918" s="81"/>
      <c r="G1918" s="130"/>
      <c r="I1918" s="88"/>
      <c r="N1918" s="130"/>
      <c r="P1918" s="88"/>
    </row>
    <row r="1919" spans="6:16">
      <c r="F1919" s="81"/>
      <c r="G1919" s="130"/>
      <c r="I1919" s="88"/>
      <c r="N1919" s="130"/>
      <c r="P1919" s="88"/>
    </row>
    <row r="1920" spans="6:16">
      <c r="F1920" s="81"/>
      <c r="G1920" s="130"/>
      <c r="I1920" s="88"/>
      <c r="N1920" s="130"/>
      <c r="P1920" s="88"/>
    </row>
    <row r="1921" spans="6:16">
      <c r="F1921" s="81"/>
      <c r="G1921" s="130"/>
      <c r="I1921" s="88"/>
      <c r="N1921" s="130"/>
      <c r="P1921" s="88"/>
    </row>
    <row r="1922" spans="6:16">
      <c r="F1922" s="81"/>
      <c r="G1922" s="130"/>
      <c r="I1922" s="88"/>
      <c r="N1922" s="130"/>
      <c r="P1922" s="88"/>
    </row>
    <row r="1923" spans="6:16">
      <c r="F1923" s="81"/>
      <c r="G1923" s="130"/>
      <c r="I1923" s="88"/>
      <c r="N1923" s="130"/>
      <c r="P1923" s="88"/>
    </row>
    <row r="1924" spans="6:16">
      <c r="F1924" s="81"/>
      <c r="G1924" s="130"/>
      <c r="I1924" s="88"/>
      <c r="N1924" s="130"/>
      <c r="P1924" s="88"/>
    </row>
    <row r="1925" spans="6:16">
      <c r="F1925" s="81"/>
      <c r="G1925" s="130"/>
      <c r="I1925" s="88"/>
      <c r="N1925" s="130"/>
      <c r="P1925" s="88"/>
    </row>
    <row r="1926" spans="6:16">
      <c r="F1926" s="81"/>
      <c r="G1926" s="130"/>
      <c r="I1926" s="88"/>
      <c r="N1926" s="130"/>
      <c r="P1926" s="88"/>
    </row>
    <row r="1927" spans="6:16">
      <c r="F1927" s="81"/>
      <c r="G1927" s="130"/>
      <c r="I1927" s="88"/>
      <c r="N1927" s="130"/>
      <c r="P1927" s="88"/>
    </row>
    <row r="1928" spans="6:16">
      <c r="F1928" s="81"/>
      <c r="G1928" s="130"/>
      <c r="I1928" s="88"/>
      <c r="N1928" s="130"/>
      <c r="P1928" s="88"/>
    </row>
    <row r="1929" spans="6:16">
      <c r="F1929" s="81"/>
      <c r="G1929" s="130"/>
      <c r="I1929" s="88"/>
      <c r="N1929" s="130"/>
      <c r="P1929" s="88"/>
    </row>
    <row r="1930" spans="6:16">
      <c r="F1930" s="81"/>
      <c r="G1930" s="130"/>
      <c r="I1930" s="88"/>
      <c r="N1930" s="130"/>
      <c r="P1930" s="88"/>
    </row>
    <row r="1931" spans="6:16">
      <c r="F1931" s="81"/>
      <c r="G1931" s="130"/>
      <c r="I1931" s="88"/>
      <c r="N1931" s="130"/>
      <c r="P1931" s="88"/>
    </row>
    <row r="1932" spans="6:16">
      <c r="F1932" s="81"/>
      <c r="G1932" s="130"/>
      <c r="I1932" s="88"/>
      <c r="N1932" s="130"/>
      <c r="P1932" s="88"/>
    </row>
    <row r="1933" spans="6:16">
      <c r="F1933" s="81"/>
      <c r="G1933" s="130"/>
      <c r="I1933" s="88"/>
      <c r="N1933" s="130"/>
      <c r="P1933" s="88"/>
    </row>
    <row r="1934" spans="6:16">
      <c r="F1934" s="81"/>
      <c r="G1934" s="130"/>
      <c r="I1934" s="88"/>
      <c r="N1934" s="130"/>
      <c r="P1934" s="88"/>
    </row>
    <row r="1935" spans="6:16">
      <c r="F1935" s="81"/>
      <c r="G1935" s="130"/>
      <c r="I1935" s="88"/>
      <c r="N1935" s="130"/>
      <c r="P1935" s="88"/>
    </row>
    <row r="1936" spans="6:16">
      <c r="F1936" s="81"/>
      <c r="G1936" s="130"/>
      <c r="I1936" s="88"/>
      <c r="N1936" s="130"/>
      <c r="P1936" s="88"/>
    </row>
    <row r="1937" spans="6:16">
      <c r="F1937" s="81"/>
      <c r="G1937" s="130"/>
      <c r="I1937" s="88"/>
      <c r="N1937" s="130"/>
      <c r="P1937" s="88"/>
    </row>
    <row r="1938" spans="6:16">
      <c r="F1938" s="81"/>
      <c r="G1938" s="130"/>
      <c r="I1938" s="88"/>
      <c r="N1938" s="130"/>
      <c r="P1938" s="88"/>
    </row>
    <row r="1939" spans="6:16">
      <c r="F1939" s="81"/>
      <c r="G1939" s="130"/>
      <c r="I1939" s="88"/>
      <c r="N1939" s="130"/>
      <c r="P1939" s="88"/>
    </row>
    <row r="1940" spans="6:16">
      <c r="F1940" s="81"/>
      <c r="G1940" s="130"/>
      <c r="I1940" s="88"/>
      <c r="N1940" s="130"/>
      <c r="P1940" s="88"/>
    </row>
    <row r="1941" spans="6:16">
      <c r="F1941" s="81"/>
      <c r="G1941" s="130"/>
      <c r="I1941" s="88"/>
      <c r="N1941" s="130"/>
      <c r="P1941" s="88"/>
    </row>
    <row r="1942" spans="6:16">
      <c r="F1942" s="81"/>
      <c r="G1942" s="130"/>
      <c r="I1942" s="88"/>
      <c r="N1942" s="130"/>
      <c r="P1942" s="88"/>
    </row>
    <row r="1943" spans="6:16">
      <c r="F1943" s="81"/>
      <c r="G1943" s="130"/>
      <c r="I1943" s="88"/>
      <c r="N1943" s="130"/>
      <c r="P1943" s="88"/>
    </row>
    <row r="1944" spans="6:16">
      <c r="F1944" s="81"/>
      <c r="G1944" s="130"/>
      <c r="I1944" s="88"/>
      <c r="N1944" s="130"/>
      <c r="P1944" s="88"/>
    </row>
    <row r="1945" spans="6:16">
      <c r="F1945" s="81"/>
      <c r="G1945" s="130"/>
      <c r="I1945" s="88"/>
      <c r="N1945" s="130"/>
      <c r="P1945" s="88"/>
    </row>
    <row r="1946" spans="6:16">
      <c r="F1946" s="81"/>
      <c r="G1946" s="130"/>
      <c r="I1946" s="88"/>
      <c r="N1946" s="130"/>
      <c r="P1946" s="88"/>
    </row>
    <row r="1947" spans="6:16">
      <c r="F1947" s="81"/>
      <c r="G1947" s="130"/>
      <c r="I1947" s="88"/>
      <c r="N1947" s="130"/>
      <c r="P1947" s="88"/>
    </row>
    <row r="1948" spans="6:16">
      <c r="F1948" s="81"/>
      <c r="G1948" s="130"/>
      <c r="I1948" s="88"/>
      <c r="N1948" s="130"/>
      <c r="P1948" s="88"/>
    </row>
    <row r="1949" spans="6:16">
      <c r="F1949" s="81"/>
      <c r="G1949" s="130"/>
      <c r="I1949" s="88"/>
      <c r="N1949" s="130"/>
      <c r="P1949" s="88"/>
    </row>
    <row r="1950" spans="6:16">
      <c r="F1950" s="81"/>
      <c r="G1950" s="130"/>
      <c r="I1950" s="88"/>
      <c r="N1950" s="130"/>
      <c r="P1950" s="88"/>
    </row>
    <row r="1951" spans="6:16">
      <c r="F1951" s="81"/>
      <c r="G1951" s="130"/>
      <c r="I1951" s="88"/>
      <c r="N1951" s="130"/>
      <c r="P1951" s="88"/>
    </row>
    <row r="1952" spans="6:16">
      <c r="F1952" s="81"/>
      <c r="G1952" s="130"/>
      <c r="I1952" s="88"/>
      <c r="N1952" s="130"/>
      <c r="P1952" s="88"/>
    </row>
    <row r="1953" spans="6:16">
      <c r="F1953" s="81"/>
      <c r="G1953" s="130"/>
      <c r="I1953" s="88"/>
      <c r="N1953" s="130"/>
      <c r="P1953" s="88"/>
    </row>
    <row r="1954" spans="6:16">
      <c r="F1954" s="81"/>
      <c r="G1954" s="130"/>
      <c r="I1954" s="88"/>
      <c r="N1954" s="130"/>
      <c r="P1954" s="88"/>
    </row>
    <row r="1955" spans="6:16">
      <c r="F1955" s="81"/>
      <c r="G1955" s="130"/>
      <c r="I1955" s="88"/>
      <c r="N1955" s="130"/>
      <c r="P1955" s="88"/>
    </row>
    <row r="1956" spans="6:16">
      <c r="F1956" s="81"/>
      <c r="G1956" s="130"/>
      <c r="I1956" s="88"/>
      <c r="N1956" s="130"/>
      <c r="P1956" s="88"/>
    </row>
    <row r="1957" spans="6:16">
      <c r="F1957" s="81"/>
      <c r="G1957" s="130"/>
      <c r="I1957" s="88"/>
      <c r="N1957" s="130"/>
      <c r="P1957" s="88"/>
    </row>
    <row r="1958" spans="6:16">
      <c r="F1958" s="81"/>
      <c r="G1958" s="130"/>
      <c r="I1958" s="88"/>
      <c r="N1958" s="130"/>
      <c r="P1958" s="88"/>
    </row>
    <row r="1959" spans="6:16">
      <c r="F1959" s="81"/>
      <c r="G1959" s="130"/>
      <c r="I1959" s="88"/>
      <c r="N1959" s="130"/>
      <c r="P1959" s="88"/>
    </row>
    <row r="1960" spans="6:16">
      <c r="F1960" s="81"/>
      <c r="G1960" s="130"/>
      <c r="I1960" s="88"/>
      <c r="N1960" s="130"/>
      <c r="P1960" s="88"/>
    </row>
    <row r="1961" spans="6:16">
      <c r="F1961" s="81"/>
      <c r="G1961" s="130"/>
      <c r="I1961" s="88"/>
      <c r="N1961" s="130"/>
      <c r="P1961" s="88"/>
    </row>
    <row r="1962" spans="6:16">
      <c r="F1962" s="81"/>
      <c r="G1962" s="130"/>
      <c r="I1962" s="88"/>
      <c r="N1962" s="130"/>
      <c r="P1962" s="88"/>
    </row>
    <row r="1963" spans="6:16">
      <c r="F1963" s="81"/>
      <c r="G1963" s="130"/>
      <c r="I1963" s="88"/>
      <c r="N1963" s="130"/>
      <c r="P1963" s="88"/>
    </row>
    <row r="1964" spans="6:16">
      <c r="F1964" s="81"/>
      <c r="G1964" s="130"/>
      <c r="I1964" s="88"/>
      <c r="N1964" s="130"/>
      <c r="P1964" s="88"/>
    </row>
    <row r="1965" spans="6:16">
      <c r="F1965" s="81"/>
      <c r="G1965" s="130"/>
      <c r="I1965" s="88"/>
      <c r="N1965" s="130"/>
      <c r="P1965" s="88"/>
    </row>
    <row r="1966" spans="6:16">
      <c r="F1966" s="81"/>
      <c r="G1966" s="130"/>
      <c r="I1966" s="88"/>
      <c r="N1966" s="130"/>
      <c r="P1966" s="88"/>
    </row>
    <row r="1967" spans="6:16">
      <c r="F1967" s="81"/>
      <c r="G1967" s="130"/>
      <c r="I1967" s="88"/>
      <c r="N1967" s="130"/>
      <c r="P1967" s="88"/>
    </row>
    <row r="1968" spans="6:16">
      <c r="F1968" s="81"/>
      <c r="G1968" s="130"/>
      <c r="I1968" s="88"/>
      <c r="N1968" s="130"/>
      <c r="P1968" s="88"/>
    </row>
    <row r="1969" spans="6:16">
      <c r="F1969" s="81"/>
      <c r="G1969" s="130"/>
      <c r="I1969" s="88"/>
      <c r="N1969" s="130"/>
      <c r="P1969" s="88"/>
    </row>
    <row r="1970" spans="6:16">
      <c r="F1970" s="81"/>
      <c r="G1970" s="130"/>
      <c r="I1970" s="88"/>
      <c r="N1970" s="130"/>
      <c r="P1970" s="88"/>
    </row>
    <row r="1971" spans="6:16">
      <c r="F1971" s="81"/>
      <c r="G1971" s="130"/>
      <c r="I1971" s="88"/>
      <c r="N1971" s="130"/>
      <c r="P1971" s="88"/>
    </row>
    <row r="1972" spans="6:16">
      <c r="F1972" s="81"/>
      <c r="G1972" s="130"/>
      <c r="I1972" s="88"/>
      <c r="N1972" s="130"/>
      <c r="P1972" s="88"/>
    </row>
    <row r="1973" spans="6:16">
      <c r="F1973" s="81"/>
      <c r="G1973" s="130"/>
      <c r="I1973" s="88"/>
      <c r="N1973" s="130"/>
      <c r="P1973" s="88"/>
    </row>
    <row r="1974" spans="6:16">
      <c r="F1974" s="81"/>
      <c r="G1974" s="130"/>
      <c r="I1974" s="88"/>
      <c r="N1974" s="130"/>
      <c r="P1974" s="88"/>
    </row>
    <row r="1975" spans="6:16">
      <c r="F1975" s="81"/>
      <c r="G1975" s="130"/>
      <c r="I1975" s="88"/>
      <c r="N1975" s="130"/>
      <c r="P1975" s="88"/>
    </row>
    <row r="1976" spans="6:16">
      <c r="F1976" s="81"/>
      <c r="G1976" s="130"/>
      <c r="I1976" s="88"/>
      <c r="N1976" s="130"/>
      <c r="P1976" s="88"/>
    </row>
    <row r="1977" spans="6:16">
      <c r="F1977" s="81"/>
      <c r="G1977" s="130"/>
      <c r="I1977" s="88"/>
      <c r="N1977" s="130"/>
      <c r="P1977" s="88"/>
    </row>
    <row r="1978" spans="6:16">
      <c r="F1978" s="81"/>
      <c r="G1978" s="130"/>
      <c r="I1978" s="88"/>
      <c r="N1978" s="130"/>
      <c r="P1978" s="88"/>
    </row>
    <row r="1979" spans="6:16">
      <c r="F1979" s="81"/>
      <c r="G1979" s="130"/>
      <c r="I1979" s="88"/>
      <c r="N1979" s="130"/>
      <c r="P1979" s="88"/>
    </row>
    <row r="1980" spans="6:16">
      <c r="F1980" s="81"/>
      <c r="G1980" s="130"/>
      <c r="I1980" s="88"/>
      <c r="N1980" s="130"/>
      <c r="P1980" s="88"/>
    </row>
    <row r="1981" spans="6:16">
      <c r="F1981" s="81"/>
      <c r="G1981" s="130"/>
      <c r="I1981" s="88"/>
      <c r="N1981" s="130"/>
      <c r="P1981" s="88"/>
    </row>
    <row r="1982" spans="6:16">
      <c r="F1982" s="81"/>
      <c r="G1982" s="130"/>
      <c r="I1982" s="88"/>
      <c r="N1982" s="130"/>
      <c r="P1982" s="88"/>
    </row>
    <row r="1983" spans="6:16">
      <c r="F1983" s="81"/>
      <c r="G1983" s="130"/>
      <c r="I1983" s="88"/>
      <c r="N1983" s="130"/>
      <c r="P1983" s="88"/>
    </row>
    <row r="1984" spans="6:16">
      <c r="F1984" s="81"/>
      <c r="G1984" s="130"/>
      <c r="I1984" s="88"/>
      <c r="N1984" s="130"/>
      <c r="P1984" s="88"/>
    </row>
    <row r="1985" spans="6:16">
      <c r="F1985" s="81"/>
      <c r="G1985" s="130"/>
      <c r="I1985" s="88"/>
      <c r="N1985" s="130"/>
      <c r="P1985" s="88"/>
    </row>
    <row r="1986" spans="6:16">
      <c r="F1986" s="81"/>
      <c r="G1986" s="130"/>
      <c r="I1986" s="88"/>
      <c r="N1986" s="130"/>
      <c r="P1986" s="88"/>
    </row>
    <row r="1987" spans="6:16">
      <c r="F1987" s="81"/>
      <c r="G1987" s="130"/>
      <c r="I1987" s="88"/>
      <c r="N1987" s="130"/>
      <c r="P1987" s="88"/>
    </row>
    <row r="1988" spans="6:16">
      <c r="F1988" s="81"/>
      <c r="G1988" s="130"/>
      <c r="I1988" s="88"/>
      <c r="N1988" s="130"/>
      <c r="P1988" s="88"/>
    </row>
    <row r="1989" spans="6:16">
      <c r="F1989" s="81"/>
      <c r="G1989" s="130"/>
      <c r="I1989" s="88"/>
      <c r="N1989" s="130"/>
      <c r="P1989" s="88"/>
    </row>
    <row r="1990" spans="6:16">
      <c r="F1990" s="81"/>
      <c r="G1990" s="130"/>
      <c r="I1990" s="88"/>
      <c r="N1990" s="130"/>
      <c r="P1990" s="88"/>
    </row>
    <row r="1991" spans="6:16">
      <c r="F1991" s="81"/>
      <c r="G1991" s="130"/>
      <c r="I1991" s="88"/>
      <c r="N1991" s="130"/>
      <c r="P1991" s="88"/>
    </row>
    <row r="1992" spans="6:16">
      <c r="F1992" s="81"/>
      <c r="G1992" s="130"/>
      <c r="I1992" s="88"/>
      <c r="N1992" s="130"/>
      <c r="P1992" s="88"/>
    </row>
    <row r="1993" spans="6:16">
      <c r="F1993" s="81"/>
      <c r="G1993" s="130"/>
      <c r="I1993" s="88"/>
      <c r="N1993" s="130"/>
      <c r="P1993" s="88"/>
    </row>
    <row r="1994" spans="6:16">
      <c r="F1994" s="81"/>
      <c r="G1994" s="130"/>
      <c r="I1994" s="88"/>
      <c r="N1994" s="130"/>
      <c r="P1994" s="88"/>
    </row>
    <row r="1995" spans="6:16">
      <c r="F1995" s="81"/>
      <c r="G1995" s="130"/>
      <c r="I1995" s="88"/>
      <c r="N1995" s="130"/>
      <c r="P1995" s="88"/>
    </row>
    <row r="1996" spans="6:16">
      <c r="F1996" s="81"/>
      <c r="G1996" s="130"/>
      <c r="I1996" s="88"/>
      <c r="N1996" s="130"/>
      <c r="P1996" s="88"/>
    </row>
    <row r="1997" spans="6:16">
      <c r="F1997" s="81"/>
      <c r="G1997" s="130"/>
      <c r="I1997" s="88"/>
      <c r="N1997" s="130"/>
      <c r="P1997" s="88"/>
    </row>
    <row r="1998" spans="6:16">
      <c r="F1998" s="81"/>
      <c r="G1998" s="130"/>
      <c r="I1998" s="88"/>
      <c r="N1998" s="130"/>
      <c r="P1998" s="88"/>
    </row>
    <row r="1999" spans="6:16">
      <c r="F1999" s="81"/>
      <c r="G1999" s="130"/>
      <c r="I1999" s="88"/>
      <c r="N1999" s="130"/>
      <c r="P1999" s="88"/>
    </row>
    <row r="2000" spans="6:16">
      <c r="F2000" s="81"/>
      <c r="G2000" s="130"/>
      <c r="I2000" s="88"/>
      <c r="N2000" s="130"/>
      <c r="P2000" s="88"/>
    </row>
    <row r="2001" spans="6:16">
      <c r="F2001" s="81"/>
      <c r="G2001" s="130"/>
      <c r="I2001" s="88"/>
      <c r="N2001" s="130"/>
      <c r="P2001" s="88"/>
    </row>
    <row r="2002" spans="6:16">
      <c r="F2002" s="81"/>
      <c r="G2002" s="130"/>
      <c r="I2002" s="88"/>
      <c r="N2002" s="130"/>
      <c r="P2002" s="88"/>
    </row>
    <row r="2003" spans="6:16">
      <c r="F2003" s="81"/>
      <c r="G2003" s="130"/>
      <c r="I2003" s="88"/>
      <c r="N2003" s="130"/>
      <c r="P2003" s="88"/>
    </row>
    <row r="2004" spans="6:16">
      <c r="F2004" s="81"/>
      <c r="G2004" s="130"/>
      <c r="I2004" s="88"/>
      <c r="N2004" s="130"/>
      <c r="P2004" s="88"/>
    </row>
    <row r="2005" spans="6:16">
      <c r="F2005" s="81"/>
      <c r="G2005" s="130"/>
      <c r="I2005" s="88"/>
      <c r="N2005" s="130"/>
      <c r="P2005" s="88"/>
    </row>
    <row r="2006" spans="6:16">
      <c r="F2006" s="81"/>
      <c r="G2006" s="130"/>
      <c r="I2006" s="88"/>
      <c r="N2006" s="130"/>
      <c r="P2006" s="88"/>
    </row>
    <row r="2007" spans="6:16">
      <c r="F2007" s="81"/>
      <c r="G2007" s="130"/>
      <c r="I2007" s="88"/>
      <c r="N2007" s="130"/>
      <c r="P2007" s="88"/>
    </row>
    <row r="2008" spans="6:16">
      <c r="F2008" s="81"/>
      <c r="G2008" s="130"/>
      <c r="I2008" s="88"/>
      <c r="N2008" s="130"/>
      <c r="P2008" s="88"/>
    </row>
    <row r="2009" spans="6:16">
      <c r="F2009" s="81"/>
      <c r="G2009" s="130"/>
      <c r="I2009" s="88"/>
      <c r="N2009" s="130"/>
      <c r="P2009" s="88"/>
    </row>
    <row r="2010" spans="6:16">
      <c r="F2010" s="81"/>
      <c r="G2010" s="130"/>
      <c r="I2010" s="88"/>
      <c r="N2010" s="130"/>
      <c r="P2010" s="88"/>
    </row>
    <row r="2011" spans="6:16">
      <c r="F2011" s="81"/>
      <c r="G2011" s="130"/>
      <c r="I2011" s="88"/>
      <c r="N2011" s="130"/>
      <c r="P2011" s="88"/>
    </row>
    <row r="2012" spans="6:16">
      <c r="F2012" s="81"/>
      <c r="G2012" s="130"/>
      <c r="I2012" s="88"/>
      <c r="N2012" s="130"/>
      <c r="P2012" s="88"/>
    </row>
    <row r="2013" spans="6:16">
      <c r="F2013" s="81"/>
      <c r="G2013" s="130"/>
      <c r="I2013" s="88"/>
      <c r="N2013" s="130"/>
      <c r="P2013" s="88"/>
    </row>
    <row r="2014" spans="6:16">
      <c r="F2014" s="81"/>
      <c r="G2014" s="130"/>
      <c r="I2014" s="88"/>
      <c r="N2014" s="130"/>
      <c r="P2014" s="88"/>
    </row>
    <row r="2015" spans="6:16">
      <c r="F2015" s="81"/>
      <c r="G2015" s="130"/>
      <c r="I2015" s="88"/>
      <c r="N2015" s="130"/>
      <c r="P2015" s="88"/>
    </row>
    <row r="2016" spans="6:16">
      <c r="F2016" s="81"/>
      <c r="G2016" s="130"/>
      <c r="I2016" s="88"/>
      <c r="N2016" s="130"/>
      <c r="P2016" s="88"/>
    </row>
    <row r="2017" spans="6:16">
      <c r="F2017" s="81"/>
      <c r="G2017" s="130"/>
      <c r="I2017" s="88"/>
      <c r="N2017" s="130"/>
      <c r="P2017" s="88"/>
    </row>
    <row r="2018" spans="6:16">
      <c r="F2018" s="81"/>
      <c r="G2018" s="130"/>
      <c r="I2018" s="88"/>
      <c r="N2018" s="130"/>
      <c r="P2018" s="88"/>
    </row>
    <row r="2019" spans="6:16">
      <c r="F2019" s="81"/>
      <c r="G2019" s="130"/>
      <c r="I2019" s="88"/>
      <c r="N2019" s="130"/>
      <c r="P2019" s="88"/>
    </row>
    <row r="2020" spans="6:16">
      <c r="F2020" s="81"/>
      <c r="G2020" s="130"/>
      <c r="I2020" s="88"/>
      <c r="N2020" s="130"/>
      <c r="P2020" s="88"/>
    </row>
    <row r="2021" spans="6:16">
      <c r="F2021" s="81"/>
      <c r="G2021" s="130"/>
      <c r="I2021" s="88"/>
      <c r="N2021" s="130"/>
      <c r="P2021" s="88"/>
    </row>
    <row r="2022" spans="6:16">
      <c r="F2022" s="81"/>
      <c r="G2022" s="130"/>
      <c r="I2022" s="88"/>
      <c r="N2022" s="130"/>
      <c r="P2022" s="88"/>
    </row>
    <row r="2023" spans="6:16">
      <c r="F2023" s="81"/>
      <c r="G2023" s="130"/>
      <c r="I2023" s="88"/>
      <c r="N2023" s="130"/>
      <c r="P2023" s="88"/>
    </row>
    <row r="2024" spans="6:16">
      <c r="F2024" s="81"/>
      <c r="G2024" s="130"/>
      <c r="I2024" s="88"/>
      <c r="N2024" s="130"/>
      <c r="P2024" s="88"/>
    </row>
    <row r="2025" spans="6:16">
      <c r="F2025" s="81"/>
      <c r="G2025" s="130"/>
      <c r="I2025" s="88"/>
      <c r="N2025" s="130"/>
      <c r="P2025" s="88"/>
    </row>
    <row r="2026" spans="6:16">
      <c r="F2026" s="81"/>
      <c r="G2026" s="130"/>
      <c r="I2026" s="88"/>
      <c r="N2026" s="130"/>
      <c r="P2026" s="88"/>
    </row>
    <row r="2027" spans="6:16">
      <c r="F2027" s="81"/>
      <c r="G2027" s="130"/>
      <c r="I2027" s="88"/>
      <c r="N2027" s="130"/>
      <c r="P2027" s="88"/>
    </row>
    <row r="2028" spans="6:16">
      <c r="F2028" s="81"/>
      <c r="G2028" s="130"/>
      <c r="I2028" s="88"/>
      <c r="N2028" s="130"/>
      <c r="P2028" s="88"/>
    </row>
    <row r="2029" spans="6:16">
      <c r="F2029" s="81"/>
      <c r="G2029" s="130"/>
      <c r="I2029" s="88"/>
      <c r="N2029" s="130"/>
      <c r="P2029" s="88"/>
    </row>
    <row r="2030" spans="6:16">
      <c r="F2030" s="81"/>
      <c r="G2030" s="130"/>
      <c r="I2030" s="88"/>
      <c r="N2030" s="130"/>
      <c r="P2030" s="88"/>
    </row>
    <row r="2031" spans="6:16">
      <c r="F2031" s="81"/>
      <c r="G2031" s="130"/>
      <c r="I2031" s="88"/>
      <c r="N2031" s="130"/>
      <c r="P2031" s="88"/>
    </row>
    <row r="2032" spans="6:16">
      <c r="F2032" s="81"/>
      <c r="G2032" s="130"/>
      <c r="I2032" s="88"/>
      <c r="N2032" s="130"/>
      <c r="P2032" s="88"/>
    </row>
    <row r="2033" spans="6:16">
      <c r="F2033" s="81"/>
      <c r="G2033" s="130"/>
      <c r="I2033" s="88"/>
      <c r="N2033" s="130"/>
      <c r="P2033" s="88"/>
    </row>
    <row r="2034" spans="6:16">
      <c r="F2034" s="81"/>
      <c r="G2034" s="130"/>
      <c r="I2034" s="88"/>
      <c r="N2034" s="130"/>
      <c r="P2034" s="88"/>
    </row>
    <row r="2035" spans="6:16">
      <c r="F2035" s="81"/>
      <c r="G2035" s="130"/>
      <c r="I2035" s="88"/>
      <c r="N2035" s="130"/>
      <c r="P2035" s="88"/>
    </row>
    <row r="2036" spans="6:16">
      <c r="F2036" s="81"/>
      <c r="G2036" s="130"/>
      <c r="I2036" s="88"/>
      <c r="N2036" s="130"/>
      <c r="P2036" s="88"/>
    </row>
    <row r="2037" spans="6:16">
      <c r="F2037" s="81"/>
      <c r="G2037" s="130"/>
      <c r="I2037" s="88"/>
      <c r="N2037" s="130"/>
      <c r="P2037" s="88"/>
    </row>
    <row r="2038" spans="6:16">
      <c r="F2038" s="81"/>
      <c r="G2038" s="130"/>
      <c r="I2038" s="88"/>
      <c r="N2038" s="130"/>
      <c r="P2038" s="88"/>
    </row>
    <row r="2039" spans="6:16">
      <c r="F2039" s="81"/>
      <c r="G2039" s="130"/>
      <c r="I2039" s="88"/>
      <c r="N2039" s="130"/>
      <c r="P2039" s="88"/>
    </row>
    <row r="2040" spans="6:16">
      <c r="F2040" s="81"/>
      <c r="G2040" s="130"/>
      <c r="I2040" s="88"/>
      <c r="N2040" s="130"/>
      <c r="P2040" s="88"/>
    </row>
    <row r="2041" spans="6:16">
      <c r="F2041" s="81"/>
      <c r="G2041" s="130"/>
      <c r="I2041" s="88"/>
      <c r="N2041" s="130"/>
      <c r="P2041" s="88"/>
    </row>
    <row r="2042" spans="6:16">
      <c r="F2042" s="81"/>
      <c r="G2042" s="130"/>
      <c r="I2042" s="88"/>
      <c r="N2042" s="130"/>
      <c r="P2042" s="88"/>
    </row>
    <row r="2043" spans="6:16">
      <c r="F2043" s="81"/>
      <c r="G2043" s="130"/>
      <c r="I2043" s="88"/>
      <c r="N2043" s="130"/>
      <c r="P2043" s="88"/>
    </row>
    <row r="2044" spans="6:16">
      <c r="F2044" s="81"/>
      <c r="G2044" s="130"/>
      <c r="I2044" s="88"/>
      <c r="N2044" s="130"/>
      <c r="P2044" s="88"/>
    </row>
    <row r="2045" spans="6:16">
      <c r="F2045" s="81"/>
      <c r="G2045" s="130"/>
      <c r="I2045" s="88"/>
      <c r="N2045" s="130"/>
      <c r="P2045" s="88"/>
    </row>
    <row r="2046" spans="6:16">
      <c r="F2046" s="81"/>
      <c r="G2046" s="130"/>
      <c r="I2046" s="88"/>
      <c r="N2046" s="130"/>
      <c r="P2046" s="88"/>
    </row>
    <row r="2047" spans="6:16">
      <c r="F2047" s="81"/>
      <c r="G2047" s="130"/>
      <c r="I2047" s="88"/>
      <c r="N2047" s="130"/>
      <c r="P2047" s="88"/>
    </row>
    <row r="2048" spans="6:16">
      <c r="F2048" s="81"/>
      <c r="G2048" s="130"/>
      <c r="I2048" s="88"/>
      <c r="N2048" s="130"/>
      <c r="P2048" s="88"/>
    </row>
    <row r="2049" spans="6:16">
      <c r="F2049" s="81"/>
      <c r="G2049" s="130"/>
      <c r="I2049" s="88"/>
      <c r="N2049" s="130"/>
      <c r="P2049" s="88"/>
    </row>
    <row r="2050" spans="6:16">
      <c r="F2050" s="81"/>
      <c r="G2050" s="130"/>
      <c r="I2050" s="88"/>
      <c r="N2050" s="130"/>
      <c r="P2050" s="88"/>
    </row>
    <row r="2051" spans="6:16">
      <c r="F2051" s="81"/>
      <c r="G2051" s="130"/>
      <c r="I2051" s="88"/>
      <c r="N2051" s="130"/>
      <c r="P2051" s="88"/>
    </row>
    <row r="2052" spans="6:16">
      <c r="F2052" s="81"/>
      <c r="G2052" s="130"/>
      <c r="I2052" s="88"/>
      <c r="N2052" s="130"/>
      <c r="P2052" s="88"/>
    </row>
    <row r="2053" spans="6:16">
      <c r="F2053" s="81"/>
      <c r="G2053" s="130"/>
      <c r="I2053" s="88"/>
      <c r="N2053" s="130"/>
      <c r="P2053" s="88"/>
    </row>
    <row r="2054" spans="6:16">
      <c r="F2054" s="81"/>
      <c r="G2054" s="130"/>
      <c r="I2054" s="88"/>
      <c r="N2054" s="130"/>
      <c r="P2054" s="88"/>
    </row>
    <row r="2055" spans="6:16">
      <c r="F2055" s="81"/>
      <c r="G2055" s="130"/>
      <c r="I2055" s="88"/>
      <c r="N2055" s="130"/>
      <c r="P2055" s="88"/>
    </row>
    <row r="2056" spans="6:16">
      <c r="F2056" s="81"/>
      <c r="G2056" s="130"/>
      <c r="I2056" s="88"/>
      <c r="N2056" s="130"/>
      <c r="P2056" s="88"/>
    </row>
    <row r="2057" spans="6:16">
      <c r="F2057" s="81"/>
      <c r="G2057" s="130"/>
      <c r="I2057" s="88"/>
      <c r="N2057" s="130"/>
      <c r="P2057" s="88"/>
    </row>
    <row r="2058" spans="6:16">
      <c r="F2058" s="81"/>
      <c r="G2058" s="130"/>
      <c r="I2058" s="88"/>
      <c r="N2058" s="130"/>
      <c r="P2058" s="88"/>
    </row>
    <row r="2059" spans="6:16">
      <c r="F2059" s="81"/>
      <c r="G2059" s="130"/>
      <c r="I2059" s="88"/>
      <c r="N2059" s="130"/>
      <c r="P2059" s="88"/>
    </row>
    <row r="2060" spans="6:16">
      <c r="F2060" s="81"/>
      <c r="G2060" s="130"/>
      <c r="I2060" s="88"/>
      <c r="N2060" s="130"/>
      <c r="P2060" s="88"/>
    </row>
    <row r="2061" spans="6:16">
      <c r="F2061" s="81"/>
      <c r="G2061" s="130"/>
      <c r="I2061" s="88"/>
      <c r="N2061" s="130"/>
      <c r="P2061" s="88"/>
    </row>
    <row r="2062" spans="6:16">
      <c r="F2062" s="81"/>
      <c r="G2062" s="130"/>
      <c r="I2062" s="88"/>
      <c r="N2062" s="130"/>
      <c r="P2062" s="88"/>
    </row>
    <row r="2063" spans="6:16">
      <c r="F2063" s="81"/>
      <c r="G2063" s="130"/>
      <c r="I2063" s="88"/>
      <c r="N2063" s="130"/>
      <c r="P2063" s="88"/>
    </row>
    <row r="2064" spans="6:16">
      <c r="F2064" s="81"/>
      <c r="G2064" s="130"/>
      <c r="I2064" s="88"/>
      <c r="N2064" s="130"/>
      <c r="P2064" s="88"/>
    </row>
    <row r="2065" spans="6:16">
      <c r="F2065" s="81"/>
      <c r="G2065" s="130"/>
      <c r="I2065" s="88"/>
      <c r="N2065" s="130"/>
      <c r="P2065" s="88"/>
    </row>
    <row r="2066" spans="6:16">
      <c r="F2066" s="81"/>
      <c r="G2066" s="130"/>
      <c r="I2066" s="88"/>
      <c r="N2066" s="130"/>
      <c r="P2066" s="88"/>
    </row>
    <row r="2067" spans="6:16">
      <c r="F2067" s="81"/>
      <c r="G2067" s="130"/>
      <c r="I2067" s="88"/>
      <c r="N2067" s="130"/>
      <c r="P2067" s="88"/>
    </row>
    <row r="2068" spans="6:16">
      <c r="F2068" s="81"/>
      <c r="G2068" s="130"/>
      <c r="I2068" s="88"/>
      <c r="N2068" s="130"/>
      <c r="P2068" s="88"/>
    </row>
    <row r="2069" spans="6:16">
      <c r="F2069" s="81"/>
      <c r="G2069" s="130"/>
      <c r="I2069" s="88"/>
      <c r="N2069" s="130"/>
      <c r="P2069" s="88"/>
    </row>
    <row r="2070" spans="6:16">
      <c r="F2070" s="81"/>
      <c r="G2070" s="130"/>
      <c r="I2070" s="88"/>
      <c r="N2070" s="130"/>
      <c r="P2070" s="88"/>
    </row>
    <row r="2071" spans="6:16">
      <c r="F2071" s="81"/>
      <c r="G2071" s="130"/>
      <c r="I2071" s="88"/>
      <c r="N2071" s="130"/>
      <c r="P2071" s="88"/>
    </row>
    <row r="2072" spans="6:16">
      <c r="F2072" s="81"/>
      <c r="G2072" s="130"/>
      <c r="I2072" s="88"/>
      <c r="N2072" s="130"/>
      <c r="P2072" s="88"/>
    </row>
    <row r="2073" spans="6:16">
      <c r="F2073" s="81"/>
      <c r="G2073" s="130"/>
      <c r="I2073" s="88"/>
      <c r="N2073" s="130"/>
      <c r="P2073" s="88"/>
    </row>
    <row r="2074" spans="6:16">
      <c r="F2074" s="81"/>
      <c r="G2074" s="130"/>
      <c r="I2074" s="88"/>
      <c r="N2074" s="130"/>
      <c r="P2074" s="88"/>
    </row>
    <row r="2075" spans="6:16">
      <c r="F2075" s="81"/>
      <c r="G2075" s="130"/>
      <c r="I2075" s="88"/>
      <c r="N2075" s="130"/>
      <c r="P2075" s="88"/>
    </row>
    <row r="2076" spans="6:16">
      <c r="F2076" s="81"/>
      <c r="G2076" s="130"/>
      <c r="I2076" s="88"/>
      <c r="N2076" s="130"/>
      <c r="P2076" s="88"/>
    </row>
    <row r="2077" spans="6:16">
      <c r="F2077" s="81"/>
      <c r="G2077" s="130"/>
      <c r="I2077" s="88"/>
      <c r="N2077" s="130"/>
      <c r="P2077" s="88"/>
    </row>
    <row r="2078" spans="6:16">
      <c r="F2078" s="81"/>
      <c r="G2078" s="130"/>
      <c r="I2078" s="88"/>
      <c r="N2078" s="130"/>
      <c r="P2078" s="88"/>
    </row>
    <row r="2079" spans="6:16">
      <c r="F2079" s="81"/>
      <c r="G2079" s="130"/>
      <c r="I2079" s="88"/>
      <c r="N2079" s="130"/>
      <c r="P2079" s="88"/>
    </row>
    <row r="2080" spans="6:16">
      <c r="F2080" s="81"/>
      <c r="G2080" s="130"/>
      <c r="I2080" s="88"/>
      <c r="N2080" s="130"/>
      <c r="P2080" s="88"/>
    </row>
    <row r="2081" spans="6:16">
      <c r="F2081" s="81"/>
      <c r="G2081" s="130"/>
      <c r="I2081" s="88"/>
      <c r="N2081" s="130"/>
      <c r="P2081" s="88"/>
    </row>
    <row r="2082" spans="6:16">
      <c r="F2082" s="81"/>
      <c r="G2082" s="130"/>
      <c r="I2082" s="88"/>
      <c r="N2082" s="130"/>
      <c r="P2082" s="88"/>
    </row>
    <row r="2083" spans="6:16">
      <c r="F2083" s="81"/>
      <c r="G2083" s="130"/>
      <c r="I2083" s="88"/>
      <c r="N2083" s="130"/>
      <c r="P2083" s="88"/>
    </row>
    <row r="2084" spans="6:16">
      <c r="F2084" s="81"/>
      <c r="G2084" s="130"/>
      <c r="I2084" s="88"/>
      <c r="N2084" s="130"/>
      <c r="P2084" s="88"/>
    </row>
    <row r="2085" spans="6:16">
      <c r="F2085" s="81"/>
      <c r="G2085" s="130"/>
      <c r="I2085" s="88"/>
      <c r="N2085" s="130"/>
      <c r="P2085" s="88"/>
    </row>
    <row r="2086" spans="6:16">
      <c r="F2086" s="81"/>
      <c r="G2086" s="130"/>
      <c r="I2086" s="88"/>
      <c r="N2086" s="130"/>
      <c r="P2086" s="88"/>
    </row>
    <row r="2087" spans="6:16">
      <c r="F2087" s="81"/>
      <c r="G2087" s="130"/>
      <c r="I2087" s="88"/>
      <c r="N2087" s="130"/>
      <c r="P2087" s="88"/>
    </row>
    <row r="2088" spans="6:16">
      <c r="F2088" s="81"/>
      <c r="G2088" s="130"/>
      <c r="I2088" s="88"/>
      <c r="N2088" s="130"/>
      <c r="P2088" s="88"/>
    </row>
    <row r="2089" spans="6:16">
      <c r="F2089" s="81"/>
      <c r="G2089" s="130"/>
      <c r="I2089" s="88"/>
      <c r="N2089" s="130"/>
      <c r="P2089" s="88"/>
    </row>
    <row r="2090" spans="6:16">
      <c r="F2090" s="81"/>
      <c r="G2090" s="130"/>
      <c r="I2090" s="88"/>
      <c r="N2090" s="130"/>
      <c r="P2090" s="88"/>
    </row>
    <row r="2091" spans="6:16">
      <c r="F2091" s="81"/>
      <c r="G2091" s="130"/>
      <c r="I2091" s="88"/>
      <c r="N2091" s="130"/>
      <c r="P2091" s="88"/>
    </row>
    <row r="2092" spans="6:16">
      <c r="F2092" s="81"/>
      <c r="G2092" s="130"/>
      <c r="I2092" s="88"/>
      <c r="N2092" s="130"/>
      <c r="P2092" s="88"/>
    </row>
    <row r="2093" spans="6:16">
      <c r="F2093" s="81"/>
      <c r="G2093" s="130"/>
      <c r="I2093" s="88"/>
      <c r="N2093" s="130"/>
      <c r="P2093" s="88"/>
    </row>
    <row r="2094" spans="6:16">
      <c r="F2094" s="81"/>
      <c r="G2094" s="130"/>
      <c r="I2094" s="88"/>
      <c r="N2094" s="130"/>
      <c r="P2094" s="88"/>
    </row>
    <row r="2095" spans="6:16">
      <c r="F2095" s="81"/>
      <c r="G2095" s="130"/>
      <c r="I2095" s="88"/>
      <c r="N2095" s="130"/>
      <c r="P2095" s="88"/>
    </row>
    <row r="2096" spans="6:16">
      <c r="F2096" s="81"/>
      <c r="G2096" s="130"/>
      <c r="I2096" s="88"/>
      <c r="N2096" s="130"/>
      <c r="P2096" s="88"/>
    </row>
    <row r="2097" spans="6:16">
      <c r="F2097" s="81"/>
      <c r="G2097" s="130"/>
      <c r="I2097" s="88"/>
      <c r="N2097" s="130"/>
      <c r="P2097" s="88"/>
    </row>
    <row r="2098" spans="6:16">
      <c r="F2098" s="81"/>
      <c r="G2098" s="130"/>
      <c r="I2098" s="88"/>
      <c r="N2098" s="130"/>
      <c r="P2098" s="88"/>
    </row>
    <row r="2099" spans="6:16">
      <c r="F2099" s="81"/>
      <c r="G2099" s="130"/>
      <c r="I2099" s="88"/>
      <c r="N2099" s="130"/>
      <c r="P2099" s="88"/>
    </row>
    <row r="2100" spans="6:16">
      <c r="F2100" s="81"/>
      <c r="G2100" s="130"/>
      <c r="I2100" s="88"/>
      <c r="N2100" s="130"/>
      <c r="P2100" s="88"/>
    </row>
    <row r="2101" spans="6:16">
      <c r="F2101" s="81"/>
      <c r="G2101" s="130"/>
      <c r="I2101" s="88"/>
      <c r="N2101" s="130"/>
      <c r="P2101" s="88"/>
    </row>
    <row r="2102" spans="6:16">
      <c r="F2102" s="81"/>
      <c r="G2102" s="130"/>
      <c r="I2102" s="88"/>
      <c r="N2102" s="130"/>
      <c r="P2102" s="88"/>
    </row>
    <row r="2103" spans="6:16">
      <c r="F2103" s="81"/>
      <c r="G2103" s="130"/>
      <c r="I2103" s="88"/>
      <c r="N2103" s="130"/>
      <c r="P2103" s="88"/>
    </row>
    <row r="2104" spans="6:16">
      <c r="F2104" s="81"/>
      <c r="G2104" s="130"/>
      <c r="I2104" s="88"/>
      <c r="N2104" s="130"/>
      <c r="P2104" s="88"/>
    </row>
    <row r="2105" spans="6:16">
      <c r="F2105" s="81"/>
      <c r="G2105" s="130"/>
      <c r="I2105" s="88"/>
      <c r="N2105" s="130"/>
      <c r="P2105" s="88"/>
    </row>
    <row r="2106" spans="6:16">
      <c r="F2106" s="81"/>
      <c r="G2106" s="130"/>
      <c r="I2106" s="88"/>
      <c r="N2106" s="130"/>
      <c r="P2106" s="88"/>
    </row>
    <row r="2107" spans="6:16">
      <c r="F2107" s="81"/>
      <c r="G2107" s="130"/>
      <c r="I2107" s="88"/>
      <c r="N2107" s="130"/>
      <c r="P2107" s="88"/>
    </row>
    <row r="2108" spans="6:16">
      <c r="F2108" s="81"/>
      <c r="G2108" s="130"/>
      <c r="I2108" s="88"/>
      <c r="N2108" s="130"/>
      <c r="P2108" s="88"/>
    </row>
    <row r="2109" spans="6:16">
      <c r="F2109" s="81"/>
      <c r="G2109" s="130"/>
      <c r="I2109" s="88"/>
      <c r="N2109" s="130"/>
      <c r="P2109" s="88"/>
    </row>
    <row r="2110" spans="6:16">
      <c r="F2110" s="81"/>
      <c r="G2110" s="130"/>
      <c r="I2110" s="88"/>
      <c r="N2110" s="130"/>
      <c r="P2110" s="88"/>
    </row>
    <row r="2111" spans="6:16">
      <c r="F2111" s="81"/>
      <c r="G2111" s="130"/>
      <c r="I2111" s="88"/>
      <c r="N2111" s="130"/>
      <c r="P2111" s="88"/>
    </row>
    <row r="2112" spans="6:16">
      <c r="F2112" s="81"/>
      <c r="G2112" s="130"/>
      <c r="I2112" s="88"/>
      <c r="N2112" s="130"/>
      <c r="P2112" s="88"/>
    </row>
    <row r="2113" spans="6:16">
      <c r="F2113" s="81"/>
      <c r="G2113" s="130"/>
      <c r="I2113" s="88"/>
      <c r="N2113" s="130"/>
      <c r="P2113" s="88"/>
    </row>
    <row r="2114" spans="6:16">
      <c r="F2114" s="81"/>
      <c r="G2114" s="130"/>
      <c r="I2114" s="88"/>
      <c r="N2114" s="130"/>
      <c r="P2114" s="88"/>
    </row>
    <row r="2115" spans="6:16">
      <c r="F2115" s="81"/>
      <c r="G2115" s="130"/>
      <c r="I2115" s="88"/>
      <c r="N2115" s="130"/>
      <c r="P2115" s="88"/>
    </row>
    <row r="2116" spans="6:16">
      <c r="F2116" s="81"/>
      <c r="G2116" s="130"/>
      <c r="I2116" s="88"/>
      <c r="N2116" s="130"/>
      <c r="P2116" s="88"/>
    </row>
    <row r="2117" spans="6:16">
      <c r="F2117" s="81"/>
      <c r="G2117" s="130"/>
      <c r="I2117" s="88"/>
      <c r="N2117" s="130"/>
      <c r="P2117" s="88"/>
    </row>
    <row r="2118" spans="6:16">
      <c r="F2118" s="81"/>
      <c r="G2118" s="130"/>
      <c r="I2118" s="88"/>
      <c r="N2118" s="130"/>
      <c r="P2118" s="88"/>
    </row>
    <row r="2119" spans="6:16">
      <c r="F2119" s="81"/>
      <c r="G2119" s="130"/>
      <c r="I2119" s="88"/>
      <c r="N2119" s="130"/>
      <c r="P2119" s="88"/>
    </row>
    <row r="2120" spans="6:16">
      <c r="F2120" s="81"/>
      <c r="G2120" s="130"/>
      <c r="I2120" s="88"/>
      <c r="N2120" s="130"/>
      <c r="P2120" s="88"/>
    </row>
    <row r="2121" spans="6:16">
      <c r="F2121" s="81"/>
      <c r="G2121" s="130"/>
      <c r="I2121" s="88"/>
      <c r="N2121" s="130"/>
      <c r="P2121" s="88"/>
    </row>
    <row r="2122" spans="6:16">
      <c r="F2122" s="81"/>
      <c r="G2122" s="130"/>
      <c r="I2122" s="88"/>
      <c r="N2122" s="130"/>
      <c r="P2122" s="88"/>
    </row>
    <row r="2123" spans="6:16">
      <c r="F2123" s="81"/>
      <c r="G2123" s="130"/>
      <c r="I2123" s="88"/>
      <c r="N2123" s="130"/>
      <c r="P2123" s="88"/>
    </row>
    <row r="2124" spans="6:16">
      <c r="F2124" s="81"/>
      <c r="G2124" s="130"/>
      <c r="I2124" s="88"/>
      <c r="N2124" s="130"/>
      <c r="P2124" s="88"/>
    </row>
    <row r="2125" spans="6:16">
      <c r="F2125" s="81"/>
      <c r="G2125" s="130"/>
      <c r="I2125" s="88"/>
      <c r="N2125" s="130"/>
      <c r="P2125" s="88"/>
    </row>
    <row r="2126" spans="6:16">
      <c r="F2126" s="81"/>
      <c r="G2126" s="130"/>
      <c r="I2126" s="88"/>
      <c r="N2126" s="130"/>
      <c r="P2126" s="88"/>
    </row>
    <row r="2127" spans="6:16">
      <c r="F2127" s="81"/>
      <c r="G2127" s="130"/>
      <c r="I2127" s="88"/>
      <c r="N2127" s="130"/>
      <c r="P2127" s="88"/>
    </row>
    <row r="2128" spans="6:16">
      <c r="F2128" s="81"/>
      <c r="G2128" s="130"/>
      <c r="I2128" s="88"/>
      <c r="N2128" s="130"/>
      <c r="P2128" s="88"/>
    </row>
    <row r="2129" spans="6:16">
      <c r="F2129" s="81"/>
      <c r="G2129" s="130"/>
      <c r="I2129" s="88"/>
      <c r="N2129" s="130"/>
      <c r="P2129" s="88"/>
    </row>
    <row r="2130" spans="6:16">
      <c r="F2130" s="81"/>
      <c r="G2130" s="130"/>
      <c r="I2130" s="88"/>
      <c r="N2130" s="130"/>
      <c r="P2130" s="88"/>
    </row>
    <row r="2131" spans="6:16">
      <c r="F2131" s="81"/>
      <c r="G2131" s="130"/>
      <c r="I2131" s="88"/>
      <c r="N2131" s="130"/>
      <c r="P2131" s="88"/>
    </row>
    <row r="2132" spans="6:16">
      <c r="F2132" s="81"/>
      <c r="G2132" s="130"/>
      <c r="I2132" s="88"/>
      <c r="N2132" s="130"/>
      <c r="P2132" s="88"/>
    </row>
    <row r="2133" spans="6:16">
      <c r="F2133" s="81"/>
      <c r="G2133" s="130"/>
      <c r="I2133" s="88"/>
      <c r="N2133" s="130"/>
      <c r="P2133" s="88"/>
    </row>
    <row r="2134" spans="6:16">
      <c r="F2134" s="81"/>
      <c r="G2134" s="130"/>
      <c r="I2134" s="88"/>
      <c r="N2134" s="130"/>
      <c r="P2134" s="88"/>
    </row>
    <row r="2135" spans="6:16">
      <c r="F2135" s="81"/>
      <c r="G2135" s="130"/>
      <c r="I2135" s="88"/>
      <c r="N2135" s="130"/>
      <c r="P2135" s="88"/>
    </row>
    <row r="2136" spans="6:16">
      <c r="F2136" s="81"/>
      <c r="G2136" s="130"/>
      <c r="I2136" s="88"/>
      <c r="N2136" s="130"/>
      <c r="P2136" s="88"/>
    </row>
    <row r="2137" spans="6:16">
      <c r="F2137" s="81"/>
      <c r="G2137" s="130"/>
      <c r="I2137" s="88"/>
      <c r="N2137" s="130"/>
      <c r="P2137" s="88"/>
    </row>
    <row r="2138" spans="6:16">
      <c r="F2138" s="81"/>
      <c r="G2138" s="130"/>
      <c r="I2138" s="88"/>
      <c r="N2138" s="130"/>
      <c r="P2138" s="88"/>
    </row>
    <row r="2139" spans="6:16">
      <c r="F2139" s="81"/>
      <c r="G2139" s="130"/>
      <c r="I2139" s="88"/>
      <c r="N2139" s="130"/>
      <c r="P2139" s="88"/>
    </row>
    <row r="2140" spans="6:16">
      <c r="F2140" s="81"/>
      <c r="G2140" s="130"/>
      <c r="I2140" s="88"/>
      <c r="N2140" s="130"/>
      <c r="P2140" s="88"/>
    </row>
    <row r="2141" spans="6:16">
      <c r="F2141" s="81"/>
      <c r="G2141" s="130"/>
      <c r="I2141" s="88"/>
      <c r="N2141" s="130"/>
      <c r="P2141" s="88"/>
    </row>
    <row r="2142" spans="6:16">
      <c r="F2142" s="81"/>
      <c r="G2142" s="130"/>
      <c r="I2142" s="88"/>
      <c r="N2142" s="130"/>
      <c r="P2142" s="88"/>
    </row>
    <row r="2143" spans="6:16">
      <c r="F2143" s="81"/>
      <c r="G2143" s="130"/>
      <c r="I2143" s="88"/>
      <c r="N2143" s="130"/>
      <c r="P2143" s="88"/>
    </row>
    <row r="2144" spans="6:16">
      <c r="F2144" s="81"/>
      <c r="G2144" s="130"/>
      <c r="I2144" s="88"/>
      <c r="N2144" s="130"/>
      <c r="P2144" s="88"/>
    </row>
    <row r="2145" spans="6:16">
      <c r="F2145" s="81"/>
      <c r="G2145" s="130"/>
      <c r="I2145" s="88"/>
      <c r="N2145" s="130"/>
      <c r="P2145" s="88"/>
    </row>
    <row r="2146" spans="6:16">
      <c r="F2146" s="81"/>
      <c r="G2146" s="130"/>
      <c r="I2146" s="88"/>
      <c r="N2146" s="130"/>
      <c r="P2146" s="88"/>
    </row>
    <row r="2147" spans="6:16">
      <c r="F2147" s="81"/>
      <c r="G2147" s="130"/>
      <c r="I2147" s="88"/>
      <c r="N2147" s="130"/>
      <c r="P2147" s="88"/>
    </row>
    <row r="2148" spans="6:16">
      <c r="F2148" s="81"/>
      <c r="G2148" s="130"/>
      <c r="I2148" s="88"/>
      <c r="N2148" s="130"/>
      <c r="P2148" s="88"/>
    </row>
    <row r="2149" spans="6:16">
      <c r="F2149" s="81"/>
      <c r="G2149" s="130"/>
      <c r="I2149" s="88"/>
      <c r="N2149" s="130"/>
      <c r="P2149" s="88"/>
    </row>
    <row r="2150" spans="6:16">
      <c r="F2150" s="81"/>
      <c r="G2150" s="130"/>
      <c r="I2150" s="88"/>
      <c r="N2150" s="130"/>
      <c r="P2150" s="88"/>
    </row>
    <row r="2151" spans="6:16">
      <c r="F2151" s="81"/>
      <c r="G2151" s="130"/>
      <c r="I2151" s="88"/>
      <c r="N2151" s="130"/>
      <c r="P2151" s="88"/>
    </row>
    <row r="2152" spans="6:16">
      <c r="F2152" s="81"/>
      <c r="G2152" s="130"/>
      <c r="I2152" s="88"/>
      <c r="N2152" s="130"/>
      <c r="P2152" s="88"/>
    </row>
    <row r="2153" spans="6:16">
      <c r="F2153" s="81"/>
      <c r="G2153" s="130"/>
      <c r="I2153" s="88"/>
      <c r="N2153" s="130"/>
      <c r="P2153" s="88"/>
    </row>
    <row r="2154" spans="6:16">
      <c r="F2154" s="81"/>
      <c r="G2154" s="130"/>
      <c r="I2154" s="88"/>
      <c r="N2154" s="130"/>
      <c r="P2154" s="88"/>
    </row>
    <row r="2155" spans="6:16">
      <c r="F2155" s="81"/>
      <c r="G2155" s="130"/>
      <c r="I2155" s="88"/>
      <c r="N2155" s="130"/>
      <c r="P2155" s="88"/>
    </row>
    <row r="2156" spans="6:16">
      <c r="F2156" s="81"/>
      <c r="G2156" s="130"/>
      <c r="I2156" s="88"/>
      <c r="N2156" s="130"/>
      <c r="P2156" s="88"/>
    </row>
    <row r="2157" spans="6:16">
      <c r="F2157" s="81"/>
      <c r="G2157" s="130"/>
      <c r="I2157" s="88"/>
      <c r="N2157" s="130"/>
      <c r="P2157" s="88"/>
    </row>
    <row r="2158" spans="6:16">
      <c r="F2158" s="81"/>
      <c r="G2158" s="130"/>
      <c r="I2158" s="88"/>
      <c r="N2158" s="130"/>
      <c r="P2158" s="88"/>
    </row>
    <row r="2159" spans="6:16">
      <c r="F2159" s="81"/>
      <c r="G2159" s="130"/>
      <c r="I2159" s="88"/>
      <c r="N2159" s="130"/>
      <c r="P2159" s="88"/>
    </row>
    <row r="2160" spans="6:16">
      <c r="F2160" s="81"/>
      <c r="G2160" s="130"/>
      <c r="I2160" s="88"/>
      <c r="N2160" s="130"/>
      <c r="P2160" s="88"/>
    </row>
    <row r="2161" spans="6:16">
      <c r="F2161" s="81"/>
      <c r="G2161" s="130"/>
      <c r="I2161" s="88"/>
      <c r="N2161" s="130"/>
      <c r="P2161" s="88"/>
    </row>
    <row r="2162" spans="6:16">
      <c r="F2162" s="81"/>
      <c r="G2162" s="130"/>
      <c r="I2162" s="88"/>
      <c r="N2162" s="130"/>
      <c r="P2162" s="88"/>
    </row>
    <row r="2163" spans="6:16">
      <c r="F2163" s="81"/>
      <c r="G2163" s="130"/>
      <c r="I2163" s="88"/>
      <c r="N2163" s="130"/>
      <c r="P2163" s="88"/>
    </row>
    <row r="2164" spans="6:16">
      <c r="F2164" s="81"/>
      <c r="G2164" s="130"/>
      <c r="I2164" s="88"/>
      <c r="N2164" s="130"/>
      <c r="P2164" s="88"/>
    </row>
    <row r="2165" spans="6:16">
      <c r="F2165" s="81"/>
      <c r="G2165" s="130"/>
      <c r="I2165" s="88"/>
      <c r="N2165" s="130"/>
      <c r="P2165" s="88"/>
    </row>
    <row r="2166" spans="6:16">
      <c r="F2166" s="81"/>
      <c r="G2166" s="130"/>
      <c r="I2166" s="88"/>
      <c r="N2166" s="130"/>
      <c r="P2166" s="88"/>
    </row>
    <row r="2167" spans="6:16">
      <c r="F2167" s="81"/>
      <c r="G2167" s="130"/>
      <c r="I2167" s="88"/>
      <c r="N2167" s="130"/>
      <c r="P2167" s="88"/>
    </row>
    <row r="2168" spans="6:16">
      <c r="F2168" s="81"/>
      <c r="G2168" s="130"/>
      <c r="I2168" s="88"/>
      <c r="N2168" s="130"/>
      <c r="P2168" s="88"/>
    </row>
    <row r="2169" spans="6:16">
      <c r="F2169" s="81"/>
      <c r="G2169" s="130"/>
      <c r="I2169" s="88"/>
      <c r="N2169" s="130"/>
      <c r="P2169" s="88"/>
    </row>
    <row r="2170" spans="6:16">
      <c r="F2170" s="81"/>
      <c r="G2170" s="130"/>
      <c r="I2170" s="88"/>
      <c r="N2170" s="130"/>
      <c r="P2170" s="88"/>
    </row>
    <row r="2171" spans="6:16">
      <c r="F2171" s="81"/>
      <c r="G2171" s="130"/>
      <c r="I2171" s="88"/>
      <c r="N2171" s="130"/>
      <c r="P2171" s="88"/>
    </row>
    <row r="2172" spans="6:16">
      <c r="F2172" s="81"/>
      <c r="G2172" s="130"/>
      <c r="I2172" s="88"/>
      <c r="N2172" s="130"/>
      <c r="P2172" s="88"/>
    </row>
    <row r="2173" spans="6:16">
      <c r="F2173" s="81"/>
      <c r="G2173" s="130"/>
      <c r="I2173" s="88"/>
      <c r="N2173" s="130"/>
      <c r="P2173" s="88"/>
    </row>
    <row r="2174" spans="6:16">
      <c r="F2174" s="81"/>
      <c r="G2174" s="130"/>
      <c r="I2174" s="88"/>
      <c r="N2174" s="130"/>
      <c r="P2174" s="88"/>
    </row>
    <row r="2175" spans="6:16">
      <c r="F2175" s="81"/>
      <c r="G2175" s="130"/>
      <c r="I2175" s="88"/>
      <c r="N2175" s="130"/>
      <c r="P2175" s="88"/>
    </row>
    <row r="2176" spans="6:16">
      <c r="F2176" s="81"/>
      <c r="G2176" s="130"/>
      <c r="I2176" s="88"/>
      <c r="N2176" s="130"/>
      <c r="P2176" s="88"/>
    </row>
    <row r="2177" spans="6:16">
      <c r="F2177" s="81"/>
      <c r="G2177" s="130"/>
      <c r="I2177" s="88"/>
      <c r="N2177" s="130"/>
      <c r="P2177" s="88"/>
    </row>
    <row r="2178" spans="6:16">
      <c r="F2178" s="81"/>
      <c r="G2178" s="130"/>
      <c r="I2178" s="88"/>
      <c r="N2178" s="130"/>
      <c r="P2178" s="88"/>
    </row>
    <row r="2179" spans="6:16">
      <c r="F2179" s="81"/>
      <c r="G2179" s="130"/>
      <c r="I2179" s="88"/>
      <c r="N2179" s="130"/>
      <c r="P2179" s="88"/>
    </row>
    <row r="2180" spans="6:16">
      <c r="F2180" s="81"/>
      <c r="G2180" s="130"/>
      <c r="I2180" s="88"/>
      <c r="N2180" s="130"/>
      <c r="P2180" s="88"/>
    </row>
    <row r="2181" spans="6:16">
      <c r="F2181" s="81"/>
      <c r="G2181" s="130"/>
      <c r="I2181" s="88"/>
      <c r="N2181" s="130"/>
      <c r="P2181" s="88"/>
    </row>
    <row r="2182" spans="6:16">
      <c r="F2182" s="81"/>
      <c r="G2182" s="130"/>
      <c r="I2182" s="88"/>
      <c r="N2182" s="130"/>
      <c r="P2182" s="88"/>
    </row>
    <row r="2183" spans="6:16">
      <c r="F2183" s="81"/>
      <c r="G2183" s="130"/>
      <c r="I2183" s="88"/>
      <c r="N2183" s="130"/>
      <c r="P2183" s="88"/>
    </row>
    <row r="2184" spans="6:16">
      <c r="F2184" s="81"/>
      <c r="G2184" s="130"/>
      <c r="I2184" s="88"/>
      <c r="N2184" s="130"/>
      <c r="P2184" s="88"/>
    </row>
    <row r="2185" spans="6:16">
      <c r="F2185" s="81"/>
      <c r="G2185" s="130"/>
      <c r="I2185" s="88"/>
      <c r="N2185" s="130"/>
      <c r="P2185" s="88"/>
    </row>
    <row r="2186" spans="6:16">
      <c r="F2186" s="81"/>
      <c r="G2186" s="130"/>
      <c r="I2186" s="88"/>
      <c r="N2186" s="130"/>
      <c r="P2186" s="88"/>
    </row>
    <row r="2187" spans="6:16">
      <c r="F2187" s="81"/>
      <c r="G2187" s="130"/>
      <c r="I2187" s="88"/>
      <c r="N2187" s="130"/>
      <c r="P2187" s="88"/>
    </row>
    <row r="2188" spans="6:16">
      <c r="F2188" s="81"/>
      <c r="G2188" s="130"/>
      <c r="I2188" s="88"/>
      <c r="N2188" s="130"/>
      <c r="P2188" s="88"/>
    </row>
    <row r="2189" spans="6:16">
      <c r="F2189" s="81"/>
      <c r="G2189" s="130"/>
      <c r="I2189" s="88"/>
      <c r="N2189" s="130"/>
      <c r="P2189" s="88"/>
    </row>
    <row r="2190" spans="6:16">
      <c r="F2190" s="81"/>
      <c r="G2190" s="130"/>
      <c r="I2190" s="88"/>
      <c r="N2190" s="130"/>
      <c r="P2190" s="88"/>
    </row>
    <row r="2191" spans="6:16">
      <c r="F2191" s="81"/>
      <c r="G2191" s="130"/>
      <c r="I2191" s="88"/>
      <c r="N2191" s="130"/>
      <c r="P2191" s="88"/>
    </row>
    <row r="2192" spans="6:16">
      <c r="F2192" s="81"/>
      <c r="G2192" s="130"/>
      <c r="I2192" s="88"/>
      <c r="N2192" s="130"/>
      <c r="P2192" s="88"/>
    </row>
    <row r="2193" spans="6:16">
      <c r="F2193" s="81"/>
      <c r="G2193" s="130"/>
      <c r="I2193" s="88"/>
      <c r="N2193" s="130"/>
      <c r="P2193" s="88"/>
    </row>
    <row r="2194" spans="6:16">
      <c r="F2194" s="81"/>
      <c r="G2194" s="130"/>
      <c r="I2194" s="88"/>
      <c r="N2194" s="130"/>
      <c r="P2194" s="88"/>
    </row>
    <row r="2195" spans="6:16">
      <c r="F2195" s="81"/>
      <c r="G2195" s="130"/>
      <c r="I2195" s="88"/>
      <c r="N2195" s="130"/>
      <c r="P2195" s="88"/>
    </row>
    <row r="2196" spans="6:16">
      <c r="F2196" s="81"/>
      <c r="G2196" s="130"/>
      <c r="I2196" s="88"/>
      <c r="N2196" s="130"/>
      <c r="P2196" s="88"/>
    </row>
    <row r="2197" spans="6:16">
      <c r="F2197" s="81"/>
      <c r="G2197" s="130"/>
      <c r="I2197" s="88"/>
      <c r="N2197" s="130"/>
      <c r="P2197" s="88"/>
    </row>
    <row r="2198" spans="6:16">
      <c r="F2198" s="81"/>
      <c r="G2198" s="130"/>
      <c r="I2198" s="88"/>
      <c r="N2198" s="130"/>
      <c r="P2198" s="88"/>
    </row>
    <row r="2199" spans="6:16">
      <c r="F2199" s="81"/>
      <c r="G2199" s="130"/>
      <c r="I2199" s="88"/>
      <c r="N2199" s="130"/>
      <c r="P2199" s="88"/>
    </row>
    <row r="2200" spans="6:16">
      <c r="F2200" s="81"/>
      <c r="G2200" s="130"/>
      <c r="I2200" s="88"/>
      <c r="N2200" s="130"/>
      <c r="P2200" s="88"/>
    </row>
    <row r="2201" spans="6:16">
      <c r="F2201" s="81"/>
      <c r="G2201" s="130"/>
      <c r="I2201" s="88"/>
      <c r="N2201" s="130"/>
      <c r="P2201" s="88"/>
    </row>
    <row r="2202" spans="6:16">
      <c r="F2202" s="81"/>
      <c r="G2202" s="130"/>
      <c r="I2202" s="88"/>
      <c r="N2202" s="130"/>
      <c r="P2202" s="88"/>
    </row>
    <row r="2203" spans="6:16">
      <c r="F2203" s="81"/>
      <c r="G2203" s="130"/>
      <c r="I2203" s="88"/>
      <c r="N2203" s="130"/>
      <c r="P2203" s="88"/>
    </row>
    <row r="2204" spans="6:16">
      <c r="F2204" s="81"/>
      <c r="G2204" s="130"/>
      <c r="I2204" s="88"/>
      <c r="N2204" s="130"/>
      <c r="P2204" s="88"/>
    </row>
    <row r="2205" spans="6:16">
      <c r="F2205" s="81"/>
      <c r="G2205" s="130"/>
      <c r="I2205" s="88"/>
      <c r="N2205" s="130"/>
      <c r="P2205" s="88"/>
    </row>
    <row r="2206" spans="6:16">
      <c r="F2206" s="81"/>
      <c r="G2206" s="130"/>
      <c r="I2206" s="88"/>
      <c r="N2206" s="130"/>
      <c r="P2206" s="88"/>
    </row>
    <row r="2207" spans="6:16">
      <c r="F2207" s="81"/>
      <c r="G2207" s="130"/>
      <c r="I2207" s="88"/>
      <c r="N2207" s="130"/>
      <c r="P2207" s="88"/>
    </row>
    <row r="2208" spans="6:16">
      <c r="F2208" s="81"/>
      <c r="G2208" s="130"/>
      <c r="I2208" s="88"/>
      <c r="N2208" s="130"/>
      <c r="P2208" s="88"/>
    </row>
    <row r="2209" spans="6:16">
      <c r="F2209" s="81"/>
      <c r="G2209" s="130"/>
      <c r="I2209" s="88"/>
      <c r="N2209" s="130"/>
      <c r="P2209" s="88"/>
    </row>
    <row r="2210" spans="6:16">
      <c r="F2210" s="81"/>
      <c r="G2210" s="130"/>
      <c r="I2210" s="88"/>
      <c r="N2210" s="130"/>
      <c r="P2210" s="88"/>
    </row>
    <row r="2211" spans="6:16">
      <c r="F2211" s="81"/>
      <c r="G2211" s="130"/>
      <c r="I2211" s="88"/>
      <c r="N2211" s="130"/>
      <c r="P2211" s="88"/>
    </row>
    <row r="2212" spans="6:16">
      <c r="F2212" s="81"/>
      <c r="G2212" s="130"/>
      <c r="I2212" s="88"/>
      <c r="N2212" s="130"/>
      <c r="P2212" s="88"/>
    </row>
    <row r="2213" spans="6:16">
      <c r="F2213" s="81"/>
      <c r="G2213" s="130"/>
      <c r="I2213" s="88"/>
      <c r="N2213" s="130"/>
      <c r="P2213" s="88"/>
    </row>
    <row r="2214" spans="6:16">
      <c r="F2214" s="81"/>
      <c r="G2214" s="130"/>
      <c r="I2214" s="88"/>
      <c r="N2214" s="130"/>
      <c r="P2214" s="88"/>
    </row>
    <row r="2215" spans="6:16">
      <c r="F2215" s="81"/>
      <c r="G2215" s="130"/>
      <c r="I2215" s="88"/>
      <c r="N2215" s="130"/>
      <c r="P2215" s="88"/>
    </row>
    <row r="2216" spans="6:16">
      <c r="F2216" s="81"/>
      <c r="G2216" s="130"/>
      <c r="I2216" s="88"/>
      <c r="N2216" s="130"/>
      <c r="P2216" s="88"/>
    </row>
    <row r="2217" spans="6:16">
      <c r="F2217" s="81"/>
      <c r="G2217" s="130"/>
      <c r="I2217" s="88"/>
      <c r="N2217" s="130"/>
      <c r="P2217" s="88"/>
    </row>
    <row r="2218" spans="6:16">
      <c r="F2218" s="81"/>
      <c r="G2218" s="130"/>
      <c r="I2218" s="88"/>
      <c r="N2218" s="130"/>
      <c r="P2218" s="88"/>
    </row>
    <row r="2219" spans="6:16">
      <c r="F2219" s="81"/>
      <c r="G2219" s="130"/>
      <c r="I2219" s="88"/>
      <c r="N2219" s="130"/>
      <c r="P2219" s="88"/>
    </row>
    <row r="2220" spans="6:16">
      <c r="F2220" s="81"/>
      <c r="G2220" s="130"/>
      <c r="I2220" s="88"/>
      <c r="N2220" s="130"/>
      <c r="P2220" s="88"/>
    </row>
    <row r="2221" spans="6:16">
      <c r="F2221" s="81"/>
      <c r="G2221" s="130"/>
      <c r="I2221" s="88"/>
      <c r="N2221" s="130"/>
      <c r="P2221" s="88"/>
    </row>
    <row r="2222" spans="6:16">
      <c r="F2222" s="81"/>
      <c r="G2222" s="130"/>
      <c r="I2222" s="88"/>
      <c r="N2222" s="130"/>
      <c r="P2222" s="88"/>
    </row>
    <row r="2223" spans="6:16">
      <c r="F2223" s="81"/>
      <c r="G2223" s="130"/>
      <c r="I2223" s="88"/>
      <c r="N2223" s="130"/>
      <c r="P2223" s="88"/>
    </row>
    <row r="2224" spans="6:16">
      <c r="F2224" s="81"/>
      <c r="G2224" s="130"/>
      <c r="I2224" s="88"/>
      <c r="N2224" s="130"/>
      <c r="P2224" s="88"/>
    </row>
    <row r="2225" spans="6:16">
      <c r="F2225" s="81"/>
      <c r="G2225" s="130"/>
      <c r="I2225" s="88"/>
      <c r="N2225" s="130"/>
      <c r="P2225" s="88"/>
    </row>
    <row r="2226" spans="6:16">
      <c r="F2226" s="81"/>
      <c r="G2226" s="130"/>
      <c r="I2226" s="88"/>
      <c r="N2226" s="130"/>
      <c r="P2226" s="88"/>
    </row>
    <row r="2227" spans="6:16">
      <c r="F2227" s="81"/>
      <c r="G2227" s="130"/>
      <c r="I2227" s="88"/>
      <c r="N2227" s="130"/>
      <c r="P2227" s="88"/>
    </row>
    <row r="2228" spans="6:16">
      <c r="F2228" s="81"/>
      <c r="G2228" s="130"/>
      <c r="I2228" s="88"/>
      <c r="N2228" s="130"/>
      <c r="P2228" s="88"/>
    </row>
    <row r="2229" spans="6:16">
      <c r="F2229" s="81"/>
      <c r="G2229" s="130"/>
      <c r="I2229" s="88"/>
      <c r="N2229" s="130"/>
      <c r="P2229" s="88"/>
    </row>
    <row r="2230" spans="6:16">
      <c r="F2230" s="81"/>
      <c r="G2230" s="130"/>
      <c r="I2230" s="88"/>
      <c r="N2230" s="130"/>
      <c r="P2230" s="88"/>
    </row>
    <row r="2231" spans="6:16">
      <c r="F2231" s="81"/>
      <c r="G2231" s="130"/>
      <c r="I2231" s="88"/>
      <c r="N2231" s="130"/>
      <c r="P2231" s="88"/>
    </row>
    <row r="2232" spans="6:16">
      <c r="F2232" s="81"/>
      <c r="G2232" s="130"/>
      <c r="I2232" s="88"/>
      <c r="N2232" s="130"/>
      <c r="P2232" s="88"/>
    </row>
    <row r="2233" spans="6:16">
      <c r="F2233" s="81"/>
      <c r="G2233" s="130"/>
      <c r="I2233" s="88"/>
      <c r="N2233" s="130"/>
      <c r="P2233" s="88"/>
    </row>
    <row r="2234" spans="6:16">
      <c r="F2234" s="81"/>
      <c r="G2234" s="130"/>
      <c r="I2234" s="88"/>
      <c r="N2234" s="130"/>
      <c r="P2234" s="88"/>
    </row>
    <row r="2235" spans="6:16">
      <c r="F2235" s="81"/>
      <c r="G2235" s="130"/>
      <c r="I2235" s="88"/>
      <c r="N2235" s="130"/>
      <c r="P2235" s="88"/>
    </row>
    <row r="2236" spans="6:16">
      <c r="F2236" s="81"/>
      <c r="G2236" s="130"/>
      <c r="I2236" s="88"/>
      <c r="N2236" s="130"/>
      <c r="P2236" s="88"/>
    </row>
    <row r="2237" spans="6:16">
      <c r="F2237" s="81"/>
      <c r="G2237" s="130"/>
      <c r="I2237" s="88"/>
      <c r="N2237" s="130"/>
      <c r="P2237" s="88"/>
    </row>
    <row r="2238" spans="6:16">
      <c r="F2238" s="81"/>
      <c r="G2238" s="130"/>
      <c r="I2238" s="88"/>
      <c r="N2238" s="130"/>
      <c r="P2238" s="88"/>
    </row>
    <row r="2239" spans="6:16">
      <c r="F2239" s="81"/>
      <c r="G2239" s="130"/>
      <c r="I2239" s="88"/>
      <c r="N2239" s="130"/>
      <c r="P2239" s="88"/>
    </row>
    <row r="2240" spans="6:16">
      <c r="F2240" s="81"/>
      <c r="G2240" s="130"/>
      <c r="I2240" s="88"/>
      <c r="N2240" s="130"/>
      <c r="P2240" s="88"/>
    </row>
    <row r="2241" spans="6:16">
      <c r="F2241" s="81"/>
      <c r="G2241" s="130"/>
      <c r="I2241" s="88"/>
      <c r="N2241" s="130"/>
      <c r="P2241" s="88"/>
    </row>
    <row r="2242" spans="6:16">
      <c r="F2242" s="81"/>
      <c r="G2242" s="130"/>
      <c r="I2242" s="88"/>
      <c r="N2242" s="130"/>
      <c r="P2242" s="88"/>
    </row>
    <row r="2243" spans="6:16">
      <c r="F2243" s="81"/>
      <c r="G2243" s="130"/>
      <c r="I2243" s="88"/>
      <c r="N2243" s="130"/>
      <c r="P2243" s="88"/>
    </row>
    <row r="2244" spans="6:16">
      <c r="F2244" s="81"/>
      <c r="G2244" s="130"/>
      <c r="I2244" s="88"/>
      <c r="N2244" s="130"/>
      <c r="P2244" s="88"/>
    </row>
    <row r="2245" spans="6:16">
      <c r="F2245" s="81"/>
      <c r="G2245" s="130"/>
      <c r="I2245" s="88"/>
      <c r="N2245" s="130"/>
      <c r="P2245" s="88"/>
    </row>
    <row r="2246" spans="6:16">
      <c r="F2246" s="81"/>
      <c r="G2246" s="130"/>
      <c r="I2246" s="88"/>
      <c r="N2246" s="130"/>
      <c r="P2246" s="88"/>
    </row>
    <row r="2247" spans="6:16">
      <c r="F2247" s="81"/>
      <c r="G2247" s="130"/>
      <c r="I2247" s="88"/>
      <c r="N2247" s="130"/>
      <c r="P2247" s="88"/>
    </row>
    <row r="2248" spans="6:16">
      <c r="F2248" s="81"/>
      <c r="G2248" s="130"/>
      <c r="I2248" s="88"/>
      <c r="N2248" s="130"/>
      <c r="P2248" s="88"/>
    </row>
    <row r="2249" spans="6:16">
      <c r="F2249" s="81"/>
      <c r="G2249" s="130"/>
      <c r="I2249" s="88"/>
      <c r="N2249" s="130"/>
      <c r="P2249" s="88"/>
    </row>
    <row r="2250" spans="6:16">
      <c r="F2250" s="81"/>
      <c r="G2250" s="130"/>
      <c r="I2250" s="88"/>
      <c r="N2250" s="130"/>
      <c r="P2250" s="88"/>
    </row>
    <row r="2251" spans="6:16">
      <c r="F2251" s="81"/>
      <c r="G2251" s="130"/>
      <c r="I2251" s="88"/>
      <c r="N2251" s="130"/>
      <c r="P2251" s="88"/>
    </row>
    <row r="2252" spans="6:16">
      <c r="F2252" s="81"/>
      <c r="G2252" s="130"/>
      <c r="I2252" s="88"/>
      <c r="N2252" s="130"/>
      <c r="P2252" s="88"/>
    </row>
    <row r="2253" spans="6:16">
      <c r="F2253" s="81"/>
      <c r="G2253" s="130"/>
      <c r="I2253" s="88"/>
      <c r="N2253" s="130"/>
      <c r="P2253" s="88"/>
    </row>
    <row r="2254" spans="6:16">
      <c r="F2254" s="81"/>
      <c r="G2254" s="130"/>
      <c r="I2254" s="88"/>
      <c r="N2254" s="130"/>
      <c r="P2254" s="88"/>
    </row>
    <row r="2255" spans="6:16">
      <c r="F2255" s="81"/>
      <c r="G2255" s="130"/>
      <c r="I2255" s="88"/>
      <c r="N2255" s="130"/>
      <c r="P2255" s="88"/>
    </row>
    <row r="2256" spans="6:16">
      <c r="F2256" s="81"/>
      <c r="G2256" s="130"/>
      <c r="I2256" s="88"/>
      <c r="N2256" s="130"/>
      <c r="P2256" s="88"/>
    </row>
    <row r="2257" spans="6:16">
      <c r="F2257" s="81"/>
      <c r="G2257" s="130"/>
      <c r="I2257" s="88"/>
      <c r="N2257" s="130"/>
      <c r="P2257" s="88"/>
    </row>
    <row r="2258" spans="6:16">
      <c r="F2258" s="81"/>
      <c r="G2258" s="130"/>
      <c r="I2258" s="88"/>
      <c r="N2258" s="130"/>
      <c r="P2258" s="88"/>
    </row>
    <row r="2259" spans="6:16">
      <c r="F2259" s="81"/>
      <c r="G2259" s="130"/>
      <c r="I2259" s="88"/>
      <c r="N2259" s="130"/>
      <c r="P2259" s="88"/>
    </row>
    <row r="2260" spans="6:16">
      <c r="F2260" s="81"/>
      <c r="G2260" s="130"/>
      <c r="I2260" s="88"/>
      <c r="N2260" s="130"/>
      <c r="P2260" s="88"/>
    </row>
    <row r="2261" spans="6:16">
      <c r="F2261" s="81"/>
      <c r="G2261" s="130"/>
      <c r="I2261" s="88"/>
      <c r="N2261" s="130"/>
      <c r="P2261" s="88"/>
    </row>
    <row r="2262" spans="6:16">
      <c r="F2262" s="81"/>
      <c r="G2262" s="130"/>
      <c r="I2262" s="88"/>
      <c r="N2262" s="130"/>
      <c r="P2262" s="88"/>
    </row>
    <row r="2263" spans="6:16">
      <c r="F2263" s="81"/>
      <c r="G2263" s="130"/>
      <c r="I2263" s="88"/>
      <c r="N2263" s="130"/>
      <c r="P2263" s="88"/>
    </row>
    <row r="2264" spans="6:16">
      <c r="F2264" s="81"/>
      <c r="G2264" s="130"/>
      <c r="I2264" s="88"/>
      <c r="N2264" s="130"/>
      <c r="P2264" s="88"/>
    </row>
    <row r="2265" spans="6:16">
      <c r="F2265" s="81"/>
      <c r="G2265" s="130"/>
      <c r="I2265" s="88"/>
      <c r="N2265" s="130"/>
      <c r="P2265" s="88"/>
    </row>
    <row r="2266" spans="6:16">
      <c r="F2266" s="81"/>
      <c r="G2266" s="130"/>
      <c r="I2266" s="88"/>
      <c r="N2266" s="130"/>
      <c r="P2266" s="88"/>
    </row>
    <row r="2267" spans="6:16">
      <c r="F2267" s="81"/>
      <c r="G2267" s="130"/>
      <c r="I2267" s="88"/>
      <c r="N2267" s="130"/>
      <c r="P2267" s="88"/>
    </row>
    <row r="2268" spans="6:16">
      <c r="F2268" s="81"/>
      <c r="G2268" s="130"/>
      <c r="I2268" s="88"/>
      <c r="N2268" s="130"/>
      <c r="P2268" s="88"/>
    </row>
    <row r="2269" spans="6:16">
      <c r="F2269" s="81"/>
      <c r="G2269" s="130"/>
      <c r="I2269" s="88"/>
      <c r="N2269" s="130"/>
      <c r="P2269" s="88"/>
    </row>
    <row r="2270" spans="6:16">
      <c r="F2270" s="81"/>
      <c r="G2270" s="130"/>
      <c r="I2270" s="88"/>
      <c r="N2270" s="130"/>
      <c r="P2270" s="88"/>
    </row>
    <row r="2271" spans="6:16">
      <c r="F2271" s="81"/>
      <c r="G2271" s="130"/>
      <c r="I2271" s="88"/>
      <c r="N2271" s="130"/>
      <c r="P2271" s="88"/>
    </row>
    <row r="2272" spans="6:16">
      <c r="F2272" s="81"/>
      <c r="G2272" s="130"/>
      <c r="I2272" s="88"/>
      <c r="N2272" s="130"/>
      <c r="P2272" s="88"/>
    </row>
    <row r="2273" spans="6:16">
      <c r="F2273" s="81"/>
      <c r="G2273" s="130"/>
      <c r="I2273" s="88"/>
      <c r="N2273" s="130"/>
      <c r="P2273" s="88"/>
    </row>
    <row r="2274" spans="6:16">
      <c r="F2274" s="81"/>
      <c r="G2274" s="130"/>
      <c r="I2274" s="88"/>
      <c r="N2274" s="130"/>
      <c r="P2274" s="88"/>
    </row>
    <row r="2275" spans="6:16">
      <c r="F2275" s="81"/>
      <c r="G2275" s="130"/>
      <c r="I2275" s="88"/>
      <c r="N2275" s="130"/>
      <c r="P2275" s="88"/>
    </row>
    <row r="2276" spans="6:16">
      <c r="F2276" s="81"/>
      <c r="G2276" s="130"/>
      <c r="I2276" s="88"/>
      <c r="N2276" s="130"/>
      <c r="P2276" s="88"/>
    </row>
    <row r="2277" spans="6:16">
      <c r="F2277" s="81"/>
      <c r="G2277" s="130"/>
      <c r="I2277" s="88"/>
      <c r="N2277" s="130"/>
      <c r="P2277" s="88"/>
    </row>
    <row r="2278" spans="6:16">
      <c r="F2278" s="81"/>
      <c r="G2278" s="130"/>
      <c r="I2278" s="88"/>
      <c r="N2278" s="130"/>
      <c r="P2278" s="88"/>
    </row>
    <row r="2279" spans="6:16">
      <c r="F2279" s="81"/>
      <c r="G2279" s="130"/>
      <c r="I2279" s="88"/>
      <c r="N2279" s="130"/>
      <c r="P2279" s="88"/>
    </row>
    <row r="2280" spans="6:16">
      <c r="F2280" s="81"/>
      <c r="G2280" s="130"/>
      <c r="I2280" s="88"/>
      <c r="N2280" s="130"/>
      <c r="P2280" s="88"/>
    </row>
    <row r="2281" spans="6:16">
      <c r="F2281" s="81"/>
      <c r="G2281" s="130"/>
      <c r="I2281" s="88"/>
      <c r="N2281" s="130"/>
      <c r="P2281" s="88"/>
    </row>
    <row r="2282" spans="6:16">
      <c r="F2282" s="81"/>
      <c r="G2282" s="130"/>
      <c r="I2282" s="88"/>
      <c r="N2282" s="130"/>
      <c r="P2282" s="88"/>
    </row>
    <row r="2283" spans="6:16">
      <c r="F2283" s="81"/>
      <c r="G2283" s="130"/>
      <c r="I2283" s="88"/>
      <c r="N2283" s="130"/>
      <c r="P2283" s="88"/>
    </row>
    <row r="2284" spans="6:16">
      <c r="F2284" s="81"/>
      <c r="G2284" s="130"/>
      <c r="I2284" s="88"/>
      <c r="N2284" s="130"/>
      <c r="P2284" s="88"/>
    </row>
    <row r="2285" spans="6:16">
      <c r="F2285" s="81"/>
      <c r="G2285" s="130"/>
      <c r="I2285" s="88"/>
      <c r="N2285" s="130"/>
      <c r="P2285" s="88"/>
    </row>
    <row r="2286" spans="6:16">
      <c r="F2286" s="81"/>
      <c r="G2286" s="130"/>
      <c r="I2286" s="88"/>
      <c r="N2286" s="130"/>
      <c r="P2286" s="88"/>
    </row>
    <row r="2287" spans="6:16">
      <c r="F2287" s="81"/>
      <c r="G2287" s="130"/>
      <c r="I2287" s="88"/>
      <c r="N2287" s="130"/>
      <c r="P2287" s="88"/>
    </row>
    <row r="2288" spans="6:16">
      <c r="F2288" s="81"/>
      <c r="G2288" s="130"/>
      <c r="I2288" s="88"/>
      <c r="N2288" s="130"/>
      <c r="P2288" s="88"/>
    </row>
    <row r="2289" spans="6:16">
      <c r="F2289" s="81"/>
      <c r="G2289" s="130"/>
      <c r="I2289" s="88"/>
      <c r="N2289" s="130"/>
      <c r="P2289" s="88"/>
    </row>
    <row r="2290" spans="6:16">
      <c r="F2290" s="81"/>
      <c r="G2290" s="130"/>
      <c r="I2290" s="88"/>
      <c r="N2290" s="130"/>
      <c r="P2290" s="88"/>
    </row>
    <row r="2291" spans="6:16">
      <c r="F2291" s="81"/>
      <c r="G2291" s="130"/>
      <c r="I2291" s="88"/>
      <c r="N2291" s="130"/>
      <c r="P2291" s="88"/>
    </row>
    <row r="2292" spans="6:16">
      <c r="F2292" s="81"/>
      <c r="G2292" s="130"/>
      <c r="I2292" s="88"/>
      <c r="N2292" s="130"/>
      <c r="P2292" s="88"/>
    </row>
    <row r="2293" spans="6:16">
      <c r="F2293" s="81"/>
      <c r="G2293" s="130"/>
      <c r="I2293" s="88"/>
      <c r="N2293" s="130"/>
      <c r="P2293" s="88"/>
    </row>
    <row r="2294" spans="6:16">
      <c r="F2294" s="81"/>
      <c r="G2294" s="130"/>
      <c r="I2294" s="88"/>
      <c r="N2294" s="130"/>
      <c r="P2294" s="88"/>
    </row>
    <row r="2295" spans="6:16">
      <c r="F2295" s="81"/>
      <c r="G2295" s="130"/>
      <c r="I2295" s="88"/>
      <c r="N2295" s="130"/>
      <c r="P2295" s="88"/>
    </row>
    <row r="2296" spans="6:16">
      <c r="F2296" s="81"/>
      <c r="G2296" s="130"/>
      <c r="I2296" s="88"/>
      <c r="N2296" s="130"/>
      <c r="P2296" s="88"/>
    </row>
    <row r="2297" spans="6:16">
      <c r="F2297" s="81"/>
      <c r="G2297" s="130"/>
      <c r="I2297" s="88"/>
      <c r="N2297" s="130"/>
      <c r="P2297" s="88"/>
    </row>
    <row r="2298" spans="6:16">
      <c r="F2298" s="81"/>
      <c r="G2298" s="130"/>
      <c r="I2298" s="88"/>
      <c r="N2298" s="130"/>
      <c r="P2298" s="88"/>
    </row>
    <row r="2299" spans="6:16">
      <c r="F2299" s="81"/>
      <c r="G2299" s="130"/>
      <c r="I2299" s="88"/>
      <c r="N2299" s="130"/>
      <c r="P2299" s="88"/>
    </row>
    <row r="2300" spans="6:16">
      <c r="F2300" s="81"/>
      <c r="G2300" s="130"/>
      <c r="I2300" s="88"/>
      <c r="N2300" s="130"/>
      <c r="P2300" s="88"/>
    </row>
    <row r="2301" spans="6:16">
      <c r="F2301" s="81"/>
      <c r="G2301" s="130"/>
      <c r="I2301" s="88"/>
      <c r="N2301" s="130"/>
      <c r="P2301" s="88"/>
    </row>
    <row r="2302" spans="6:16">
      <c r="F2302" s="81"/>
      <c r="G2302" s="130"/>
      <c r="I2302" s="88"/>
      <c r="N2302" s="130"/>
      <c r="P2302" s="88"/>
    </row>
    <row r="2303" spans="6:16">
      <c r="F2303" s="81"/>
      <c r="G2303" s="130"/>
      <c r="I2303" s="88"/>
      <c r="N2303" s="130"/>
      <c r="P2303" s="88"/>
    </row>
    <row r="2304" spans="6:16">
      <c r="F2304" s="81"/>
      <c r="G2304" s="130"/>
      <c r="I2304" s="88"/>
      <c r="N2304" s="130"/>
      <c r="P2304" s="88"/>
    </row>
    <row r="2305" spans="6:16">
      <c r="F2305" s="81"/>
      <c r="G2305" s="130"/>
      <c r="I2305" s="88"/>
      <c r="N2305" s="130"/>
      <c r="P2305" s="88"/>
    </row>
    <row r="2306" spans="6:16">
      <c r="F2306" s="81"/>
      <c r="G2306" s="130"/>
      <c r="I2306" s="88"/>
      <c r="N2306" s="130"/>
      <c r="P2306" s="88"/>
    </row>
    <row r="2307" spans="6:16">
      <c r="F2307" s="81"/>
      <c r="G2307" s="130"/>
      <c r="I2307" s="88"/>
      <c r="N2307" s="130"/>
      <c r="P2307" s="88"/>
    </row>
    <row r="2308" spans="6:16">
      <c r="F2308" s="81"/>
      <c r="G2308" s="130"/>
      <c r="I2308" s="88"/>
      <c r="N2308" s="130"/>
      <c r="P2308" s="88"/>
    </row>
    <row r="2309" spans="6:16">
      <c r="F2309" s="81"/>
      <c r="G2309" s="130"/>
      <c r="I2309" s="88"/>
      <c r="N2309" s="130"/>
      <c r="P2309" s="88"/>
    </row>
    <row r="2310" spans="6:16">
      <c r="F2310" s="81"/>
      <c r="G2310" s="130"/>
      <c r="I2310" s="88"/>
      <c r="N2310" s="130"/>
      <c r="P2310" s="88"/>
    </row>
    <row r="2311" spans="6:16">
      <c r="F2311" s="81"/>
      <c r="G2311" s="130"/>
      <c r="I2311" s="88"/>
      <c r="N2311" s="130"/>
      <c r="P2311" s="88"/>
    </row>
    <row r="2312" spans="6:16">
      <c r="F2312" s="81"/>
      <c r="G2312" s="130"/>
      <c r="I2312" s="88"/>
      <c r="N2312" s="130"/>
      <c r="P2312" s="88"/>
    </row>
    <row r="2313" spans="6:16">
      <c r="F2313" s="81"/>
      <c r="G2313" s="130"/>
      <c r="I2313" s="88"/>
      <c r="N2313" s="130"/>
      <c r="P2313" s="88"/>
    </row>
    <row r="2314" spans="6:16">
      <c r="F2314" s="81"/>
      <c r="G2314" s="130"/>
      <c r="I2314" s="88"/>
      <c r="N2314" s="130"/>
      <c r="P2314" s="88"/>
    </row>
    <row r="2315" spans="6:16">
      <c r="F2315" s="81"/>
      <c r="G2315" s="130"/>
      <c r="I2315" s="88"/>
      <c r="N2315" s="130"/>
      <c r="P2315" s="88"/>
    </row>
    <row r="2316" spans="6:16">
      <c r="F2316" s="81"/>
      <c r="G2316" s="130"/>
      <c r="I2316" s="88"/>
      <c r="N2316" s="130"/>
      <c r="P2316" s="88"/>
    </row>
    <row r="2317" spans="6:16">
      <c r="F2317" s="81"/>
      <c r="G2317" s="130"/>
      <c r="I2317" s="88"/>
      <c r="N2317" s="130"/>
      <c r="P2317" s="88"/>
    </row>
    <row r="2318" spans="6:16">
      <c r="F2318" s="81"/>
      <c r="G2318" s="130"/>
      <c r="I2318" s="88"/>
      <c r="N2318" s="130"/>
      <c r="P2318" s="88"/>
    </row>
    <row r="2319" spans="6:16">
      <c r="F2319" s="81"/>
      <c r="G2319" s="130"/>
      <c r="I2319" s="88"/>
      <c r="N2319" s="130"/>
      <c r="P2319" s="88"/>
    </row>
    <row r="2320" spans="6:16">
      <c r="F2320" s="81"/>
      <c r="G2320" s="130"/>
      <c r="I2320" s="88"/>
      <c r="N2320" s="130"/>
      <c r="P2320" s="88"/>
    </row>
    <row r="2321" spans="6:16">
      <c r="F2321" s="81"/>
      <c r="G2321" s="130"/>
      <c r="I2321" s="88"/>
      <c r="N2321" s="130"/>
      <c r="P2321" s="88"/>
    </row>
    <row r="2322" spans="6:16">
      <c r="F2322" s="81"/>
      <c r="G2322" s="130"/>
      <c r="I2322" s="88"/>
      <c r="N2322" s="130"/>
      <c r="P2322" s="88"/>
    </row>
    <row r="2323" spans="6:16">
      <c r="F2323" s="81"/>
      <c r="G2323" s="130"/>
      <c r="I2323" s="88"/>
      <c r="N2323" s="130"/>
      <c r="P2323" s="88"/>
    </row>
    <row r="2324" spans="6:16">
      <c r="F2324" s="81"/>
      <c r="G2324" s="130"/>
      <c r="I2324" s="88"/>
      <c r="N2324" s="130"/>
      <c r="P2324" s="88"/>
    </row>
    <row r="2325" spans="6:16">
      <c r="F2325" s="81"/>
      <c r="G2325" s="130"/>
      <c r="I2325" s="88"/>
      <c r="N2325" s="130"/>
      <c r="P2325" s="88"/>
    </row>
    <row r="2326" spans="6:16">
      <c r="F2326" s="81"/>
      <c r="G2326" s="130"/>
      <c r="I2326" s="88"/>
      <c r="N2326" s="130"/>
      <c r="P2326" s="88"/>
    </row>
    <row r="2327" spans="6:16">
      <c r="F2327" s="81"/>
      <c r="G2327" s="130"/>
      <c r="I2327" s="88"/>
      <c r="N2327" s="130"/>
      <c r="P2327" s="88"/>
    </row>
    <row r="2328" spans="6:16">
      <c r="F2328" s="81"/>
      <c r="G2328" s="130"/>
      <c r="I2328" s="88"/>
      <c r="N2328" s="130"/>
      <c r="P2328" s="88"/>
    </row>
    <row r="2329" spans="6:16">
      <c r="F2329" s="81"/>
      <c r="G2329" s="130"/>
      <c r="I2329" s="88"/>
      <c r="N2329" s="130"/>
      <c r="P2329" s="88"/>
    </row>
    <row r="2330" spans="6:16">
      <c r="F2330" s="81"/>
      <c r="G2330" s="130"/>
      <c r="I2330" s="88"/>
      <c r="N2330" s="130"/>
      <c r="P2330" s="88"/>
    </row>
    <row r="2331" spans="6:16">
      <c r="F2331" s="81"/>
      <c r="G2331" s="130"/>
      <c r="I2331" s="88"/>
      <c r="N2331" s="130"/>
      <c r="P2331" s="88"/>
    </row>
    <row r="2332" spans="6:16">
      <c r="F2332" s="81"/>
      <c r="G2332" s="130"/>
      <c r="I2332" s="88"/>
      <c r="N2332" s="130"/>
      <c r="P2332" s="88"/>
    </row>
    <row r="2333" spans="6:16">
      <c r="F2333" s="81"/>
      <c r="G2333" s="130"/>
      <c r="I2333" s="88"/>
      <c r="N2333" s="130"/>
      <c r="P2333" s="88"/>
    </row>
    <row r="2334" spans="6:16">
      <c r="F2334" s="81"/>
      <c r="G2334" s="130"/>
      <c r="I2334" s="88"/>
      <c r="N2334" s="130"/>
      <c r="P2334" s="88"/>
    </row>
    <row r="2335" spans="6:16">
      <c r="F2335" s="81"/>
      <c r="G2335" s="130"/>
      <c r="I2335" s="88"/>
      <c r="N2335" s="130"/>
      <c r="P2335" s="88"/>
    </row>
    <row r="2336" spans="6:16">
      <c r="F2336" s="81"/>
      <c r="G2336" s="130"/>
      <c r="I2336" s="88"/>
      <c r="N2336" s="130"/>
      <c r="P2336" s="88"/>
    </row>
    <row r="2337" spans="6:16">
      <c r="F2337" s="81"/>
      <c r="G2337" s="130"/>
      <c r="I2337" s="88"/>
      <c r="N2337" s="130"/>
      <c r="P2337" s="88"/>
    </row>
    <row r="2338" spans="6:16">
      <c r="F2338" s="81"/>
      <c r="G2338" s="130"/>
      <c r="I2338" s="88"/>
      <c r="N2338" s="130"/>
      <c r="P2338" s="88"/>
    </row>
    <row r="2339" spans="6:16">
      <c r="F2339" s="81"/>
      <c r="G2339" s="130"/>
      <c r="I2339" s="88"/>
      <c r="N2339" s="130"/>
      <c r="P2339" s="88"/>
    </row>
    <row r="2340" spans="6:16">
      <c r="F2340" s="81"/>
      <c r="G2340" s="130"/>
      <c r="I2340" s="88"/>
      <c r="N2340" s="130"/>
      <c r="P2340" s="88"/>
    </row>
    <row r="2341" spans="6:16">
      <c r="F2341" s="81"/>
      <c r="G2341" s="130"/>
      <c r="I2341" s="88"/>
      <c r="N2341" s="130"/>
      <c r="P2341" s="88"/>
    </row>
    <row r="2342" spans="6:16">
      <c r="F2342" s="81"/>
      <c r="G2342" s="130"/>
      <c r="I2342" s="88"/>
      <c r="N2342" s="130"/>
      <c r="P2342" s="88"/>
    </row>
    <row r="2343" spans="6:16">
      <c r="F2343" s="81"/>
      <c r="G2343" s="130"/>
      <c r="I2343" s="88"/>
      <c r="N2343" s="130"/>
      <c r="P2343" s="88"/>
    </row>
    <row r="2344" spans="6:16">
      <c r="F2344" s="81"/>
      <c r="G2344" s="130"/>
      <c r="I2344" s="88"/>
      <c r="N2344" s="130"/>
      <c r="P2344" s="88"/>
    </row>
    <row r="2345" spans="6:16">
      <c r="F2345" s="81"/>
      <c r="G2345" s="130"/>
      <c r="I2345" s="88"/>
      <c r="N2345" s="130"/>
      <c r="P2345" s="88"/>
    </row>
    <row r="2346" spans="6:16">
      <c r="F2346" s="81"/>
      <c r="G2346" s="130"/>
      <c r="I2346" s="88"/>
      <c r="N2346" s="130"/>
      <c r="P2346" s="88"/>
    </row>
    <row r="2347" spans="6:16">
      <c r="F2347" s="81"/>
      <c r="G2347" s="130"/>
      <c r="I2347" s="88"/>
      <c r="N2347" s="130"/>
      <c r="P2347" s="88"/>
    </row>
    <row r="2348" spans="6:16">
      <c r="F2348" s="81"/>
      <c r="G2348" s="130"/>
      <c r="I2348" s="88"/>
      <c r="N2348" s="130"/>
      <c r="P2348" s="88"/>
    </row>
    <row r="2349" spans="6:16">
      <c r="F2349" s="81"/>
      <c r="G2349" s="130"/>
      <c r="I2349" s="88"/>
      <c r="N2349" s="130"/>
      <c r="P2349" s="88"/>
    </row>
    <row r="2350" spans="6:16">
      <c r="F2350" s="81"/>
      <c r="G2350" s="130"/>
      <c r="I2350" s="88"/>
      <c r="N2350" s="130"/>
      <c r="P2350" s="88"/>
    </row>
    <row r="2351" spans="6:16">
      <c r="F2351" s="81"/>
      <c r="G2351" s="130"/>
      <c r="I2351" s="88"/>
      <c r="N2351" s="130"/>
      <c r="P2351" s="88"/>
    </row>
    <row r="2352" spans="6:16">
      <c r="F2352" s="81"/>
      <c r="G2352" s="130"/>
      <c r="I2352" s="88"/>
      <c r="N2352" s="130"/>
      <c r="P2352" s="88"/>
    </row>
    <row r="2353" spans="6:16">
      <c r="F2353" s="81"/>
      <c r="G2353" s="130"/>
      <c r="I2353" s="88"/>
      <c r="N2353" s="130"/>
      <c r="P2353" s="88"/>
    </row>
    <row r="2354" spans="6:16">
      <c r="F2354" s="81"/>
      <c r="G2354" s="130"/>
      <c r="I2354" s="88"/>
      <c r="N2354" s="130"/>
      <c r="P2354" s="88"/>
    </row>
    <row r="2355" spans="6:16">
      <c r="F2355" s="81"/>
      <c r="G2355" s="130"/>
      <c r="I2355" s="88"/>
      <c r="N2355" s="130"/>
      <c r="P2355" s="88"/>
    </row>
    <row r="2356" spans="6:16">
      <c r="F2356" s="81"/>
      <c r="G2356" s="130"/>
      <c r="I2356" s="88"/>
      <c r="N2356" s="130"/>
      <c r="P2356" s="88"/>
    </row>
    <row r="2357" spans="6:16">
      <c r="F2357" s="81"/>
      <c r="G2357" s="130"/>
      <c r="I2357" s="88"/>
      <c r="N2357" s="130"/>
      <c r="P2357" s="88"/>
    </row>
    <row r="2358" spans="6:16">
      <c r="F2358" s="81"/>
      <c r="G2358" s="130"/>
      <c r="I2358" s="88"/>
      <c r="N2358" s="130"/>
      <c r="P2358" s="88"/>
    </row>
    <row r="2359" spans="6:16">
      <c r="F2359" s="81"/>
      <c r="G2359" s="130"/>
      <c r="I2359" s="88"/>
      <c r="N2359" s="130"/>
      <c r="P2359" s="88"/>
    </row>
    <row r="2360" spans="6:16">
      <c r="F2360" s="81"/>
      <c r="G2360" s="130"/>
      <c r="I2360" s="88"/>
      <c r="N2360" s="130"/>
      <c r="P2360" s="88"/>
    </row>
    <row r="2361" spans="6:16">
      <c r="F2361" s="81"/>
      <c r="G2361" s="130"/>
      <c r="I2361" s="88"/>
      <c r="N2361" s="130"/>
      <c r="P2361" s="88"/>
    </row>
    <row r="2362" spans="6:16">
      <c r="F2362" s="81"/>
      <c r="G2362" s="130"/>
      <c r="I2362" s="88"/>
      <c r="N2362" s="130"/>
      <c r="P2362" s="88"/>
    </row>
    <row r="2363" spans="6:16">
      <c r="F2363" s="81"/>
      <c r="G2363" s="130"/>
      <c r="I2363" s="88"/>
      <c r="N2363" s="130"/>
      <c r="P2363" s="88"/>
    </row>
    <row r="2364" spans="6:16">
      <c r="F2364" s="81"/>
      <c r="G2364" s="130"/>
      <c r="I2364" s="88"/>
      <c r="N2364" s="130"/>
      <c r="P2364" s="88"/>
    </row>
    <row r="2365" spans="6:16">
      <c r="F2365" s="81"/>
      <c r="G2365" s="130"/>
      <c r="I2365" s="88"/>
      <c r="N2365" s="130"/>
      <c r="P2365" s="88"/>
    </row>
    <row r="2366" spans="6:16">
      <c r="F2366" s="81"/>
      <c r="G2366" s="130"/>
      <c r="I2366" s="88"/>
      <c r="N2366" s="130"/>
      <c r="P2366" s="88"/>
    </row>
    <row r="2367" spans="6:16">
      <c r="F2367" s="81"/>
      <c r="G2367" s="130"/>
      <c r="I2367" s="88"/>
      <c r="N2367" s="130"/>
      <c r="P2367" s="88"/>
    </row>
    <row r="2368" spans="6:16">
      <c r="F2368" s="81"/>
      <c r="G2368" s="130"/>
      <c r="I2368" s="88"/>
      <c r="N2368" s="130"/>
      <c r="P2368" s="88"/>
    </row>
    <row r="2369" spans="6:16">
      <c r="F2369" s="81"/>
      <c r="G2369" s="130"/>
      <c r="I2369" s="88"/>
      <c r="N2369" s="130"/>
      <c r="P2369" s="88"/>
    </row>
    <row r="2370" spans="6:16">
      <c r="F2370" s="81"/>
      <c r="G2370" s="130"/>
      <c r="I2370" s="88"/>
      <c r="N2370" s="130"/>
      <c r="P2370" s="88"/>
    </row>
    <row r="2371" spans="6:16">
      <c r="F2371" s="81"/>
      <c r="G2371" s="130"/>
      <c r="I2371" s="88"/>
      <c r="N2371" s="130"/>
      <c r="P2371" s="88"/>
    </row>
    <row r="2372" spans="6:16">
      <c r="F2372" s="81"/>
      <c r="G2372" s="130"/>
      <c r="I2372" s="88"/>
      <c r="N2372" s="130"/>
      <c r="P2372" s="88"/>
    </row>
    <row r="2373" spans="6:16">
      <c r="F2373" s="81"/>
      <c r="G2373" s="130"/>
      <c r="I2373" s="88"/>
      <c r="N2373" s="130"/>
      <c r="P2373" s="88"/>
    </row>
    <row r="2374" spans="6:16">
      <c r="F2374" s="81"/>
      <c r="G2374" s="130"/>
      <c r="I2374" s="88"/>
      <c r="N2374" s="130"/>
      <c r="P2374" s="88"/>
    </row>
    <row r="2375" spans="6:16">
      <c r="F2375" s="81"/>
      <c r="G2375" s="130"/>
      <c r="I2375" s="88"/>
      <c r="N2375" s="130"/>
      <c r="P2375" s="88"/>
    </row>
    <row r="2376" spans="6:16">
      <c r="F2376" s="81"/>
      <c r="G2376" s="130"/>
      <c r="I2376" s="88"/>
      <c r="N2376" s="130"/>
      <c r="P2376" s="88"/>
    </row>
    <row r="2377" spans="6:16">
      <c r="F2377" s="81"/>
      <c r="G2377" s="130"/>
      <c r="I2377" s="88"/>
      <c r="N2377" s="130"/>
      <c r="P2377" s="88"/>
    </row>
    <row r="2378" spans="6:16">
      <c r="F2378" s="81"/>
      <c r="G2378" s="130"/>
      <c r="I2378" s="88"/>
      <c r="N2378" s="130"/>
      <c r="P2378" s="88"/>
    </row>
    <row r="2379" spans="6:16">
      <c r="F2379" s="81"/>
      <c r="G2379" s="130"/>
      <c r="I2379" s="88"/>
      <c r="N2379" s="130"/>
      <c r="P2379" s="88"/>
    </row>
    <row r="2380" spans="6:16">
      <c r="F2380" s="81"/>
      <c r="G2380" s="130"/>
      <c r="I2380" s="88"/>
      <c r="N2380" s="130"/>
      <c r="P2380" s="88"/>
    </row>
    <row r="2381" spans="6:16">
      <c r="F2381" s="81"/>
      <c r="G2381" s="130"/>
      <c r="I2381" s="88"/>
      <c r="N2381" s="130"/>
      <c r="P2381" s="88"/>
    </row>
    <row r="2382" spans="6:16">
      <c r="F2382" s="81"/>
      <c r="G2382" s="130"/>
      <c r="I2382" s="88"/>
      <c r="N2382" s="130"/>
      <c r="P2382" s="88"/>
    </row>
    <row r="2383" spans="6:16">
      <c r="F2383" s="81"/>
      <c r="G2383" s="130"/>
      <c r="I2383" s="88"/>
      <c r="N2383" s="130"/>
      <c r="P2383" s="88"/>
    </row>
    <row r="2384" spans="6:16">
      <c r="F2384" s="81"/>
      <c r="G2384" s="130"/>
      <c r="I2384" s="88"/>
      <c r="N2384" s="130"/>
      <c r="P2384" s="88"/>
    </row>
    <row r="2385" spans="6:16">
      <c r="F2385" s="81"/>
      <c r="G2385" s="130"/>
      <c r="I2385" s="88"/>
      <c r="N2385" s="130"/>
      <c r="P2385" s="88"/>
    </row>
    <row r="2386" spans="6:16">
      <c r="F2386" s="81"/>
      <c r="G2386" s="130"/>
      <c r="I2386" s="88"/>
      <c r="N2386" s="130"/>
      <c r="P2386" s="88"/>
    </row>
    <row r="2387" spans="6:16">
      <c r="F2387" s="81"/>
      <c r="G2387" s="130"/>
      <c r="I2387" s="88"/>
      <c r="N2387" s="130"/>
      <c r="P2387" s="88"/>
    </row>
    <row r="2388" spans="6:16">
      <c r="F2388" s="81"/>
      <c r="G2388" s="130"/>
      <c r="I2388" s="88"/>
      <c r="N2388" s="130"/>
      <c r="P2388" s="88"/>
    </row>
    <row r="2389" spans="6:16">
      <c r="F2389" s="81"/>
      <c r="G2389" s="130"/>
      <c r="I2389" s="88"/>
      <c r="N2389" s="130"/>
      <c r="P2389" s="88"/>
    </row>
    <row r="2390" spans="6:16">
      <c r="F2390" s="81"/>
      <c r="G2390" s="130"/>
      <c r="I2390" s="88"/>
      <c r="N2390" s="130"/>
      <c r="P2390" s="88"/>
    </row>
    <row r="2391" spans="6:16">
      <c r="F2391" s="81"/>
      <c r="G2391" s="130"/>
      <c r="I2391" s="88"/>
      <c r="N2391" s="130"/>
      <c r="P2391" s="88"/>
    </row>
    <row r="2392" spans="6:16">
      <c r="F2392" s="81"/>
      <c r="G2392" s="130"/>
      <c r="I2392" s="88"/>
      <c r="N2392" s="130"/>
      <c r="P2392" s="88"/>
    </row>
    <row r="2393" spans="6:16">
      <c r="F2393" s="81"/>
      <c r="G2393" s="130"/>
      <c r="I2393" s="88"/>
      <c r="N2393" s="130"/>
      <c r="P2393" s="88"/>
    </row>
    <row r="2394" spans="6:16">
      <c r="F2394" s="81"/>
      <c r="G2394" s="130"/>
      <c r="I2394" s="88"/>
      <c r="N2394" s="130"/>
      <c r="P2394" s="88"/>
    </row>
    <row r="2395" spans="6:16">
      <c r="F2395" s="81"/>
      <c r="G2395" s="130"/>
      <c r="I2395" s="88"/>
      <c r="N2395" s="130"/>
      <c r="P2395" s="88"/>
    </row>
    <row r="2396" spans="6:16">
      <c r="F2396" s="81"/>
      <c r="G2396" s="130"/>
      <c r="I2396" s="88"/>
      <c r="N2396" s="130"/>
      <c r="P2396" s="88"/>
    </row>
    <row r="2397" spans="6:16">
      <c r="F2397" s="81"/>
      <c r="G2397" s="130"/>
      <c r="I2397" s="88"/>
      <c r="N2397" s="130"/>
      <c r="P2397" s="88"/>
    </row>
    <row r="2398" spans="6:16">
      <c r="F2398" s="81"/>
      <c r="G2398" s="130"/>
      <c r="I2398" s="88"/>
      <c r="N2398" s="130"/>
      <c r="P2398" s="88"/>
    </row>
    <row r="2399" spans="6:16">
      <c r="F2399" s="81"/>
      <c r="G2399" s="130"/>
      <c r="I2399" s="88"/>
      <c r="N2399" s="130"/>
      <c r="P2399" s="88"/>
    </row>
    <row r="2400" spans="6:16">
      <c r="F2400" s="81"/>
      <c r="G2400" s="130"/>
      <c r="I2400" s="88"/>
      <c r="N2400" s="130"/>
      <c r="P2400" s="88"/>
    </row>
    <row r="2401" spans="6:16">
      <c r="F2401" s="81"/>
      <c r="G2401" s="130"/>
      <c r="I2401" s="88"/>
      <c r="N2401" s="130"/>
      <c r="P2401" s="88"/>
    </row>
    <row r="2402" spans="6:16">
      <c r="F2402" s="81"/>
      <c r="G2402" s="130"/>
      <c r="I2402" s="88"/>
      <c r="N2402" s="130"/>
      <c r="P2402" s="88"/>
    </row>
    <row r="2403" spans="6:16">
      <c r="F2403" s="81"/>
      <c r="G2403" s="130"/>
      <c r="I2403" s="88"/>
      <c r="N2403" s="130"/>
      <c r="P2403" s="88"/>
    </row>
    <row r="2404" spans="6:16">
      <c r="F2404" s="81"/>
      <c r="G2404" s="130"/>
      <c r="I2404" s="88"/>
      <c r="N2404" s="130"/>
      <c r="P2404" s="88"/>
    </row>
    <row r="2405" spans="6:16">
      <c r="F2405" s="81"/>
      <c r="G2405" s="130"/>
      <c r="I2405" s="88"/>
      <c r="N2405" s="130"/>
      <c r="P2405" s="88"/>
    </row>
    <row r="2406" spans="6:16">
      <c r="F2406" s="81"/>
      <c r="G2406" s="130"/>
      <c r="I2406" s="88"/>
      <c r="N2406" s="130"/>
      <c r="P2406" s="88"/>
    </row>
    <row r="2407" spans="6:16">
      <c r="F2407" s="81"/>
      <c r="G2407" s="130"/>
      <c r="I2407" s="88"/>
      <c r="N2407" s="130"/>
      <c r="P2407" s="88"/>
    </row>
    <row r="2408" spans="6:16">
      <c r="F2408" s="81"/>
      <c r="G2408" s="130"/>
      <c r="I2408" s="88"/>
      <c r="N2408" s="130"/>
      <c r="P2408" s="88"/>
    </row>
    <row r="2409" spans="6:16">
      <c r="F2409" s="81"/>
      <c r="G2409" s="130"/>
      <c r="I2409" s="88"/>
      <c r="N2409" s="130"/>
      <c r="P2409" s="88"/>
    </row>
    <row r="2410" spans="6:16">
      <c r="F2410" s="81"/>
      <c r="G2410" s="130"/>
      <c r="I2410" s="88"/>
      <c r="N2410" s="130"/>
      <c r="P2410" s="88"/>
    </row>
    <row r="2411" spans="6:16">
      <c r="F2411" s="81"/>
      <c r="G2411" s="130"/>
      <c r="I2411" s="88"/>
      <c r="N2411" s="130"/>
      <c r="P2411" s="88"/>
    </row>
    <row r="2412" spans="6:16">
      <c r="F2412" s="81"/>
      <c r="G2412" s="130"/>
      <c r="I2412" s="88"/>
      <c r="N2412" s="130"/>
      <c r="P2412" s="88"/>
    </row>
    <row r="2413" spans="6:16">
      <c r="F2413" s="81"/>
      <c r="G2413" s="130"/>
      <c r="I2413" s="88"/>
      <c r="N2413" s="130"/>
      <c r="P2413" s="88"/>
    </row>
    <row r="2414" spans="6:16">
      <c r="F2414" s="81"/>
      <c r="G2414" s="130"/>
      <c r="I2414" s="88"/>
      <c r="N2414" s="130"/>
      <c r="P2414" s="88"/>
    </row>
    <row r="2415" spans="6:16">
      <c r="F2415" s="81"/>
      <c r="G2415" s="130"/>
      <c r="I2415" s="88"/>
      <c r="N2415" s="130"/>
      <c r="P2415" s="88"/>
    </row>
    <row r="2416" spans="6:16">
      <c r="F2416" s="81"/>
      <c r="G2416" s="130"/>
      <c r="I2416" s="88"/>
      <c r="N2416" s="130"/>
      <c r="P2416" s="88"/>
    </row>
    <row r="2417" spans="6:16">
      <c r="F2417" s="81"/>
      <c r="G2417" s="130"/>
      <c r="I2417" s="88"/>
      <c r="N2417" s="130"/>
      <c r="P2417" s="88"/>
    </row>
    <row r="2418" spans="6:16">
      <c r="F2418" s="81"/>
      <c r="G2418" s="130"/>
      <c r="I2418" s="88"/>
      <c r="N2418" s="130"/>
      <c r="P2418" s="88"/>
    </row>
    <row r="2419" spans="6:16">
      <c r="F2419" s="81"/>
      <c r="G2419" s="130"/>
      <c r="I2419" s="88"/>
      <c r="N2419" s="130"/>
      <c r="P2419" s="88"/>
    </row>
    <row r="2420" spans="6:16">
      <c r="F2420" s="81"/>
      <c r="G2420" s="130"/>
      <c r="I2420" s="88"/>
      <c r="N2420" s="130"/>
      <c r="P2420" s="88"/>
    </row>
    <row r="2421" spans="6:16">
      <c r="F2421" s="81"/>
      <c r="G2421" s="130"/>
      <c r="I2421" s="88"/>
      <c r="N2421" s="130"/>
      <c r="P2421" s="88"/>
    </row>
    <row r="2422" spans="6:16">
      <c r="F2422" s="81"/>
      <c r="G2422" s="130"/>
      <c r="I2422" s="88"/>
      <c r="N2422" s="130"/>
      <c r="P2422" s="88"/>
    </row>
    <row r="2423" spans="6:16">
      <c r="F2423" s="81"/>
      <c r="G2423" s="130"/>
      <c r="I2423" s="88"/>
      <c r="N2423" s="130"/>
      <c r="P2423" s="88"/>
    </row>
    <row r="2424" spans="6:16">
      <c r="F2424" s="81"/>
      <c r="G2424" s="130"/>
      <c r="I2424" s="88"/>
      <c r="N2424" s="130"/>
      <c r="P2424" s="88"/>
    </row>
    <row r="2425" spans="6:16">
      <c r="F2425" s="81"/>
      <c r="G2425" s="130"/>
      <c r="I2425" s="88"/>
      <c r="N2425" s="130"/>
      <c r="P2425" s="88"/>
    </row>
    <row r="2426" spans="6:16">
      <c r="F2426" s="81"/>
      <c r="G2426" s="130"/>
      <c r="I2426" s="88"/>
      <c r="N2426" s="130"/>
      <c r="P2426" s="88"/>
    </row>
    <row r="2427" spans="6:16">
      <c r="F2427" s="81"/>
      <c r="G2427" s="130"/>
      <c r="I2427" s="88"/>
      <c r="N2427" s="130"/>
      <c r="P2427" s="88"/>
    </row>
    <row r="2428" spans="6:16">
      <c r="F2428" s="81"/>
      <c r="G2428" s="130"/>
      <c r="I2428" s="88"/>
      <c r="N2428" s="130"/>
      <c r="P2428" s="88"/>
    </row>
    <row r="2429" spans="6:16">
      <c r="F2429" s="81"/>
      <c r="G2429" s="130"/>
      <c r="I2429" s="88"/>
      <c r="N2429" s="130"/>
      <c r="P2429" s="88"/>
    </row>
    <row r="2430" spans="6:16">
      <c r="F2430" s="81"/>
      <c r="G2430" s="130"/>
      <c r="I2430" s="88"/>
      <c r="N2430" s="130"/>
      <c r="P2430" s="88"/>
    </row>
    <row r="2431" spans="6:16">
      <c r="F2431" s="81"/>
      <c r="G2431" s="130"/>
      <c r="I2431" s="88"/>
      <c r="N2431" s="130"/>
      <c r="P2431" s="88"/>
    </row>
    <row r="2432" spans="6:16">
      <c r="F2432" s="81"/>
      <c r="G2432" s="130"/>
      <c r="I2432" s="88"/>
      <c r="N2432" s="130"/>
      <c r="P2432" s="88"/>
    </row>
    <row r="2433" spans="6:16">
      <c r="F2433" s="81"/>
      <c r="G2433" s="130"/>
      <c r="I2433" s="88"/>
      <c r="N2433" s="130"/>
      <c r="P2433" s="88"/>
    </row>
    <row r="2434" spans="6:16">
      <c r="F2434" s="81"/>
      <c r="G2434" s="130"/>
      <c r="I2434" s="88"/>
      <c r="N2434" s="130"/>
      <c r="P2434" s="88"/>
    </row>
    <row r="2435" spans="6:16">
      <c r="F2435" s="81"/>
      <c r="G2435" s="130"/>
      <c r="I2435" s="88"/>
      <c r="N2435" s="130"/>
      <c r="P2435" s="88"/>
    </row>
    <row r="2436" spans="6:16">
      <c r="F2436" s="81"/>
      <c r="G2436" s="130"/>
      <c r="I2436" s="88"/>
      <c r="N2436" s="130"/>
      <c r="P2436" s="88"/>
    </row>
    <row r="2437" spans="6:16">
      <c r="F2437" s="81"/>
      <c r="G2437" s="130"/>
      <c r="I2437" s="88"/>
      <c r="N2437" s="130"/>
      <c r="P2437" s="88"/>
    </row>
    <row r="2438" spans="6:16">
      <c r="F2438" s="81"/>
      <c r="G2438" s="130"/>
      <c r="I2438" s="88"/>
      <c r="N2438" s="130"/>
      <c r="P2438" s="88"/>
    </row>
    <row r="2439" spans="6:16">
      <c r="F2439" s="81"/>
      <c r="G2439" s="130"/>
      <c r="I2439" s="88"/>
      <c r="N2439" s="130"/>
      <c r="P2439" s="88"/>
    </row>
    <row r="2440" spans="6:16">
      <c r="F2440" s="81"/>
      <c r="G2440" s="130"/>
      <c r="I2440" s="88"/>
      <c r="N2440" s="130"/>
      <c r="P2440" s="88"/>
    </row>
    <row r="2441" spans="6:16">
      <c r="F2441" s="81"/>
      <c r="G2441" s="130"/>
      <c r="I2441" s="88"/>
      <c r="N2441" s="130"/>
      <c r="P2441" s="88"/>
    </row>
    <row r="2442" spans="6:16">
      <c r="F2442" s="81"/>
      <c r="G2442" s="130"/>
      <c r="I2442" s="88"/>
      <c r="N2442" s="130"/>
      <c r="P2442" s="88"/>
    </row>
    <row r="2443" spans="6:16">
      <c r="F2443" s="81"/>
      <c r="G2443" s="130"/>
      <c r="I2443" s="88"/>
      <c r="N2443" s="130"/>
      <c r="P2443" s="88"/>
    </row>
    <row r="2444" spans="6:16">
      <c r="F2444" s="81"/>
      <c r="G2444" s="130"/>
      <c r="I2444" s="88"/>
      <c r="N2444" s="130"/>
      <c r="P2444" s="88"/>
    </row>
    <row r="2445" spans="6:16">
      <c r="F2445" s="81"/>
      <c r="G2445" s="130"/>
      <c r="I2445" s="88"/>
      <c r="N2445" s="130"/>
      <c r="P2445" s="88"/>
    </row>
    <row r="2446" spans="6:16">
      <c r="F2446" s="81"/>
      <c r="G2446" s="130"/>
      <c r="I2446" s="88"/>
      <c r="N2446" s="130"/>
      <c r="P2446" s="88"/>
    </row>
    <row r="2447" spans="6:16">
      <c r="F2447" s="81"/>
      <c r="G2447" s="130"/>
      <c r="I2447" s="88"/>
      <c r="N2447" s="130"/>
      <c r="P2447" s="88"/>
    </row>
    <row r="2448" spans="6:16">
      <c r="F2448" s="81"/>
      <c r="G2448" s="130"/>
      <c r="I2448" s="88"/>
      <c r="N2448" s="130"/>
      <c r="P2448" s="88"/>
    </row>
    <row r="2449" spans="6:16">
      <c r="F2449" s="81"/>
      <c r="G2449" s="130"/>
      <c r="I2449" s="88"/>
      <c r="N2449" s="130"/>
      <c r="P2449" s="88"/>
    </row>
    <row r="2450" spans="6:16">
      <c r="F2450" s="81"/>
      <c r="G2450" s="130"/>
      <c r="I2450" s="88"/>
      <c r="N2450" s="130"/>
      <c r="P2450" s="88"/>
    </row>
    <row r="2451" spans="6:16">
      <c r="F2451" s="81"/>
      <c r="G2451" s="130"/>
      <c r="I2451" s="88"/>
      <c r="N2451" s="130"/>
      <c r="P2451" s="88"/>
    </row>
    <row r="2452" spans="6:16">
      <c r="F2452" s="81"/>
      <c r="G2452" s="130"/>
      <c r="I2452" s="88"/>
      <c r="N2452" s="130"/>
      <c r="P2452" s="88"/>
    </row>
    <row r="2453" spans="6:16">
      <c r="F2453" s="81"/>
      <c r="G2453" s="130"/>
      <c r="I2453" s="88"/>
      <c r="N2453" s="130"/>
      <c r="P2453" s="88"/>
    </row>
    <row r="2454" spans="6:16">
      <c r="F2454" s="81"/>
      <c r="G2454" s="130"/>
      <c r="I2454" s="88"/>
      <c r="N2454" s="130"/>
      <c r="P2454" s="88"/>
    </row>
    <row r="2455" spans="6:16">
      <c r="F2455" s="81"/>
      <c r="G2455" s="130"/>
      <c r="I2455" s="88"/>
      <c r="N2455" s="130"/>
      <c r="P2455" s="88"/>
    </row>
    <row r="2456" spans="6:16">
      <c r="F2456" s="81"/>
      <c r="G2456" s="130"/>
      <c r="I2456" s="88"/>
      <c r="N2456" s="130"/>
      <c r="P2456" s="88"/>
    </row>
    <row r="2457" spans="6:16">
      <c r="F2457" s="81"/>
      <c r="G2457" s="130"/>
      <c r="I2457" s="88"/>
      <c r="N2457" s="130"/>
      <c r="P2457" s="88"/>
    </row>
    <row r="2458" spans="6:16">
      <c r="F2458" s="81"/>
      <c r="G2458" s="130"/>
      <c r="I2458" s="88"/>
      <c r="N2458" s="130"/>
      <c r="P2458" s="88"/>
    </row>
    <row r="2459" spans="6:16">
      <c r="F2459" s="81"/>
      <c r="G2459" s="130"/>
      <c r="I2459" s="88"/>
      <c r="N2459" s="130"/>
      <c r="P2459" s="88"/>
    </row>
    <row r="2460" spans="6:16">
      <c r="F2460" s="81"/>
      <c r="G2460" s="130"/>
      <c r="I2460" s="88"/>
      <c r="N2460" s="130"/>
      <c r="P2460" s="88"/>
    </row>
    <row r="2461" spans="6:16">
      <c r="F2461" s="81"/>
      <c r="G2461" s="130"/>
      <c r="I2461" s="88"/>
      <c r="N2461" s="130"/>
      <c r="P2461" s="88"/>
    </row>
    <row r="2462" spans="6:16">
      <c r="F2462" s="81"/>
      <c r="G2462" s="130"/>
      <c r="I2462" s="88"/>
      <c r="N2462" s="130"/>
      <c r="P2462" s="88"/>
    </row>
    <row r="2463" spans="6:16">
      <c r="F2463" s="81"/>
      <c r="G2463" s="130"/>
      <c r="I2463" s="88"/>
      <c r="N2463" s="130"/>
      <c r="P2463" s="88"/>
    </row>
    <row r="2464" spans="6:16">
      <c r="F2464" s="81"/>
      <c r="G2464" s="130"/>
      <c r="I2464" s="88"/>
      <c r="N2464" s="130"/>
      <c r="P2464" s="88"/>
    </row>
    <row r="2465" spans="6:16">
      <c r="F2465" s="81"/>
      <c r="G2465" s="130"/>
      <c r="I2465" s="88"/>
      <c r="N2465" s="130"/>
      <c r="P2465" s="88"/>
    </row>
    <row r="2466" spans="6:16">
      <c r="F2466" s="81"/>
      <c r="G2466" s="130"/>
      <c r="I2466" s="88"/>
      <c r="N2466" s="130"/>
      <c r="P2466" s="88"/>
    </row>
    <row r="2467" spans="6:16">
      <c r="F2467" s="81"/>
      <c r="G2467" s="130"/>
      <c r="I2467" s="88"/>
      <c r="N2467" s="130"/>
      <c r="P2467" s="88"/>
    </row>
    <row r="2468" spans="6:16">
      <c r="F2468" s="81"/>
      <c r="G2468" s="130"/>
      <c r="I2468" s="88"/>
      <c r="N2468" s="130"/>
      <c r="P2468" s="88"/>
    </row>
    <row r="2469" spans="6:16">
      <c r="F2469" s="81"/>
      <c r="G2469" s="130"/>
      <c r="I2469" s="88"/>
      <c r="N2469" s="130"/>
      <c r="P2469" s="88"/>
    </row>
    <row r="2470" spans="6:16">
      <c r="F2470" s="81"/>
      <c r="G2470" s="130"/>
      <c r="I2470" s="88"/>
      <c r="N2470" s="130"/>
      <c r="P2470" s="88"/>
    </row>
    <row r="2471" spans="6:16">
      <c r="F2471" s="81"/>
      <c r="G2471" s="130"/>
      <c r="I2471" s="88"/>
      <c r="N2471" s="130"/>
      <c r="P2471" s="88"/>
    </row>
    <row r="2472" spans="6:16">
      <c r="F2472" s="81"/>
      <c r="G2472" s="130"/>
      <c r="I2472" s="88"/>
      <c r="N2472" s="130"/>
      <c r="P2472" s="88"/>
    </row>
    <row r="2473" spans="6:16">
      <c r="F2473" s="81"/>
      <c r="G2473" s="130"/>
      <c r="I2473" s="88"/>
      <c r="N2473" s="130"/>
      <c r="P2473" s="88"/>
    </row>
    <row r="2474" spans="6:16">
      <c r="F2474" s="81"/>
      <c r="G2474" s="130"/>
      <c r="I2474" s="88"/>
      <c r="N2474" s="130"/>
      <c r="P2474" s="88"/>
    </row>
    <row r="2475" spans="6:16">
      <c r="F2475" s="81"/>
      <c r="G2475" s="130"/>
      <c r="I2475" s="88"/>
      <c r="N2475" s="130"/>
      <c r="P2475" s="88"/>
    </row>
    <row r="2476" spans="6:16">
      <c r="F2476" s="81"/>
      <c r="G2476" s="130"/>
      <c r="I2476" s="88"/>
      <c r="N2476" s="130"/>
      <c r="P2476" s="88"/>
    </row>
    <row r="2477" spans="6:16">
      <c r="F2477" s="81"/>
      <c r="G2477" s="130"/>
      <c r="I2477" s="88"/>
      <c r="N2477" s="130"/>
      <c r="P2477" s="88"/>
    </row>
    <row r="2478" spans="6:16">
      <c r="F2478" s="81"/>
      <c r="G2478" s="130"/>
      <c r="I2478" s="88"/>
      <c r="N2478" s="130"/>
      <c r="P2478" s="88"/>
    </row>
    <row r="2479" spans="6:16">
      <c r="F2479" s="81"/>
      <c r="G2479" s="130"/>
      <c r="I2479" s="88"/>
      <c r="N2479" s="130"/>
      <c r="P2479" s="88"/>
    </row>
    <row r="2480" spans="6:16">
      <c r="F2480" s="81"/>
      <c r="G2480" s="130"/>
      <c r="I2480" s="88"/>
      <c r="N2480" s="130"/>
      <c r="P2480" s="88"/>
    </row>
    <row r="2481" spans="6:16">
      <c r="F2481" s="81"/>
      <c r="G2481" s="130"/>
      <c r="I2481" s="88"/>
      <c r="N2481" s="130"/>
      <c r="P2481" s="88"/>
    </row>
    <row r="2482" spans="6:16">
      <c r="F2482" s="81"/>
      <c r="G2482" s="130"/>
      <c r="I2482" s="88"/>
      <c r="N2482" s="130"/>
      <c r="P2482" s="88"/>
    </row>
    <row r="2483" spans="6:16">
      <c r="F2483" s="81"/>
      <c r="G2483" s="130"/>
      <c r="I2483" s="88"/>
      <c r="N2483" s="130"/>
      <c r="P2483" s="88"/>
    </row>
    <row r="2484" spans="6:16">
      <c r="F2484" s="81"/>
      <c r="G2484" s="130"/>
      <c r="I2484" s="88"/>
      <c r="N2484" s="130"/>
      <c r="P2484" s="88"/>
    </row>
    <row r="2485" spans="6:16">
      <c r="F2485" s="81"/>
      <c r="G2485" s="130"/>
      <c r="I2485" s="88"/>
      <c r="N2485" s="130"/>
      <c r="P2485" s="88"/>
    </row>
    <row r="2486" spans="6:16">
      <c r="F2486" s="81"/>
      <c r="G2486" s="130"/>
      <c r="I2486" s="88"/>
      <c r="N2486" s="130"/>
      <c r="P2486" s="88"/>
    </row>
    <row r="2487" spans="6:16">
      <c r="F2487" s="81"/>
      <c r="G2487" s="130"/>
      <c r="I2487" s="88"/>
      <c r="N2487" s="130"/>
      <c r="P2487" s="88"/>
    </row>
    <row r="2488" spans="6:16">
      <c r="F2488" s="81"/>
      <c r="G2488" s="130"/>
      <c r="I2488" s="88"/>
      <c r="N2488" s="130"/>
      <c r="P2488" s="88"/>
    </row>
    <row r="2489" spans="6:16">
      <c r="F2489" s="81"/>
      <c r="G2489" s="130"/>
      <c r="I2489" s="88"/>
      <c r="N2489" s="130"/>
      <c r="P2489" s="88"/>
    </row>
    <row r="2490" spans="6:16">
      <c r="F2490" s="81"/>
      <c r="G2490" s="130"/>
      <c r="I2490" s="88"/>
      <c r="N2490" s="130"/>
      <c r="P2490" s="88"/>
    </row>
    <row r="2491" spans="6:16">
      <c r="F2491" s="81"/>
      <c r="G2491" s="130"/>
      <c r="I2491" s="88"/>
      <c r="N2491" s="130"/>
      <c r="P2491" s="88"/>
    </row>
    <row r="2492" spans="6:16">
      <c r="F2492" s="81"/>
      <c r="G2492" s="130"/>
      <c r="I2492" s="88"/>
      <c r="N2492" s="130"/>
      <c r="P2492" s="88"/>
    </row>
    <row r="2493" spans="6:16">
      <c r="F2493" s="81"/>
      <c r="G2493" s="130"/>
      <c r="I2493" s="88"/>
      <c r="N2493" s="130"/>
      <c r="P2493" s="88"/>
    </row>
    <row r="2494" spans="6:16">
      <c r="F2494" s="81"/>
      <c r="G2494" s="130"/>
      <c r="I2494" s="88"/>
      <c r="N2494" s="130"/>
      <c r="P2494" s="88"/>
    </row>
    <row r="2495" spans="6:16">
      <c r="F2495" s="81"/>
      <c r="G2495" s="130"/>
      <c r="I2495" s="88"/>
      <c r="N2495" s="130"/>
      <c r="P2495" s="88"/>
    </row>
    <row r="2496" spans="6:16">
      <c r="F2496" s="81"/>
      <c r="G2496" s="130"/>
      <c r="I2496" s="88"/>
      <c r="N2496" s="130"/>
      <c r="P2496" s="88"/>
    </row>
    <row r="2497" spans="6:16">
      <c r="F2497" s="81"/>
      <c r="G2497" s="130"/>
      <c r="I2497" s="88"/>
      <c r="N2497" s="130"/>
      <c r="P2497" s="88"/>
    </row>
    <row r="2498" spans="6:16">
      <c r="F2498" s="81"/>
      <c r="G2498" s="130"/>
      <c r="I2498" s="88"/>
      <c r="N2498" s="130"/>
      <c r="P2498" s="88"/>
    </row>
    <row r="2499" spans="6:16">
      <c r="F2499" s="81"/>
      <c r="G2499" s="130"/>
      <c r="I2499" s="88"/>
      <c r="N2499" s="130"/>
      <c r="P2499" s="88"/>
    </row>
    <row r="2500" spans="6:16">
      <c r="F2500" s="81"/>
      <c r="G2500" s="130"/>
      <c r="I2500" s="88"/>
      <c r="N2500" s="130"/>
      <c r="P2500" s="88"/>
    </row>
    <row r="2501" spans="6:16">
      <c r="F2501" s="81"/>
      <c r="G2501" s="130"/>
      <c r="I2501" s="88"/>
      <c r="N2501" s="130"/>
      <c r="P2501" s="88"/>
    </row>
    <row r="2502" spans="6:16">
      <c r="F2502" s="81"/>
      <c r="G2502" s="130"/>
      <c r="I2502" s="88"/>
      <c r="N2502" s="130"/>
      <c r="P2502" s="88"/>
    </row>
    <row r="2503" spans="6:16">
      <c r="F2503" s="81"/>
      <c r="G2503" s="130"/>
      <c r="I2503" s="88"/>
      <c r="N2503" s="130"/>
      <c r="P2503" s="88"/>
    </row>
    <row r="2504" spans="6:16">
      <c r="F2504" s="81"/>
      <c r="G2504" s="130"/>
      <c r="I2504" s="88"/>
      <c r="N2504" s="130"/>
      <c r="P2504" s="88"/>
    </row>
    <row r="2505" spans="6:16">
      <c r="F2505" s="81"/>
      <c r="G2505" s="130"/>
      <c r="I2505" s="88"/>
      <c r="N2505" s="130"/>
      <c r="P2505" s="88"/>
    </row>
    <row r="2506" spans="6:16">
      <c r="F2506" s="81"/>
      <c r="G2506" s="130"/>
      <c r="I2506" s="88"/>
      <c r="N2506" s="130"/>
      <c r="P2506" s="88"/>
    </row>
    <row r="2507" spans="6:16">
      <c r="F2507" s="81"/>
      <c r="G2507" s="130"/>
      <c r="I2507" s="88"/>
      <c r="N2507" s="130"/>
      <c r="P2507" s="88"/>
    </row>
    <row r="2508" spans="6:16">
      <c r="F2508" s="81"/>
      <c r="G2508" s="130"/>
      <c r="I2508" s="88"/>
      <c r="N2508" s="130"/>
      <c r="P2508" s="88"/>
    </row>
    <row r="2509" spans="6:16">
      <c r="F2509" s="81"/>
      <c r="G2509" s="130"/>
      <c r="I2509" s="88"/>
      <c r="N2509" s="130"/>
      <c r="P2509" s="88"/>
    </row>
    <row r="2510" spans="6:16">
      <c r="F2510" s="81"/>
      <c r="G2510" s="130"/>
      <c r="I2510" s="88"/>
      <c r="N2510" s="130"/>
      <c r="P2510" s="88"/>
    </row>
    <row r="2511" spans="6:16">
      <c r="F2511" s="81"/>
      <c r="G2511" s="130"/>
      <c r="I2511" s="88"/>
      <c r="N2511" s="130"/>
      <c r="P2511" s="88"/>
    </row>
    <row r="2512" spans="6:16">
      <c r="F2512" s="81"/>
      <c r="G2512" s="130"/>
      <c r="I2512" s="88"/>
      <c r="N2512" s="130"/>
      <c r="P2512" s="88"/>
    </row>
    <row r="2513" spans="6:16">
      <c r="F2513" s="81"/>
      <c r="G2513" s="130"/>
      <c r="I2513" s="88"/>
      <c r="N2513" s="130"/>
      <c r="P2513" s="88"/>
    </row>
    <row r="2514" spans="6:16">
      <c r="F2514" s="81"/>
      <c r="G2514" s="130"/>
      <c r="I2514" s="88"/>
      <c r="N2514" s="130"/>
      <c r="P2514" s="88"/>
    </row>
    <row r="2515" spans="6:16">
      <c r="F2515" s="81"/>
      <c r="G2515" s="130"/>
      <c r="I2515" s="88"/>
      <c r="N2515" s="130"/>
      <c r="P2515" s="88"/>
    </row>
    <row r="2516" spans="6:16">
      <c r="F2516" s="81"/>
      <c r="G2516" s="130"/>
      <c r="I2516" s="88"/>
      <c r="N2516" s="130"/>
      <c r="P2516" s="88"/>
    </row>
    <row r="2517" spans="6:16">
      <c r="F2517" s="81"/>
      <c r="G2517" s="130"/>
      <c r="I2517" s="88"/>
      <c r="N2517" s="130"/>
      <c r="P2517" s="88"/>
    </row>
    <row r="2518" spans="6:16">
      <c r="F2518" s="81"/>
      <c r="G2518" s="130"/>
      <c r="I2518" s="88"/>
      <c r="N2518" s="130"/>
      <c r="P2518" s="88"/>
    </row>
    <row r="2519" spans="6:16">
      <c r="F2519" s="81"/>
      <c r="G2519" s="130"/>
      <c r="I2519" s="88"/>
      <c r="N2519" s="130"/>
      <c r="P2519" s="88"/>
    </row>
    <row r="2520" spans="6:16">
      <c r="F2520" s="81"/>
      <c r="G2520" s="130"/>
      <c r="I2520" s="88"/>
      <c r="N2520" s="130"/>
      <c r="P2520" s="88"/>
    </row>
    <row r="2521" spans="6:16">
      <c r="F2521" s="81"/>
      <c r="G2521" s="130"/>
      <c r="I2521" s="88"/>
      <c r="N2521" s="130"/>
      <c r="P2521" s="88"/>
    </row>
    <row r="2522" spans="6:16">
      <c r="F2522" s="81"/>
      <c r="G2522" s="130"/>
      <c r="I2522" s="88"/>
      <c r="N2522" s="130"/>
      <c r="P2522" s="88"/>
    </row>
    <row r="2523" spans="6:16">
      <c r="F2523" s="81"/>
      <c r="G2523" s="130"/>
      <c r="I2523" s="88"/>
      <c r="N2523" s="130"/>
      <c r="P2523" s="88"/>
    </row>
    <row r="2524" spans="6:16">
      <c r="F2524" s="81"/>
      <c r="G2524" s="130"/>
      <c r="I2524" s="88"/>
      <c r="N2524" s="130"/>
      <c r="P2524" s="88"/>
    </row>
    <row r="2525" spans="6:16">
      <c r="F2525" s="81"/>
      <c r="G2525" s="130"/>
      <c r="I2525" s="88"/>
      <c r="N2525" s="130"/>
      <c r="P2525" s="88"/>
    </row>
    <row r="2526" spans="6:16">
      <c r="F2526" s="81"/>
      <c r="G2526" s="130"/>
      <c r="I2526" s="88"/>
      <c r="N2526" s="130"/>
      <c r="P2526" s="88"/>
    </row>
    <row r="2527" spans="6:16">
      <c r="F2527" s="81"/>
      <c r="G2527" s="130"/>
      <c r="I2527" s="88"/>
      <c r="N2527" s="130"/>
      <c r="P2527" s="88"/>
    </row>
    <row r="2528" spans="6:16">
      <c r="F2528" s="81"/>
      <c r="G2528" s="130"/>
      <c r="I2528" s="88"/>
      <c r="N2528" s="130"/>
      <c r="P2528" s="88"/>
    </row>
    <row r="2529" spans="6:16">
      <c r="F2529" s="81"/>
      <c r="G2529" s="130"/>
      <c r="I2529" s="88"/>
      <c r="N2529" s="130"/>
      <c r="P2529" s="88"/>
    </row>
    <row r="2530" spans="6:16">
      <c r="F2530" s="81"/>
      <c r="G2530" s="130"/>
      <c r="I2530" s="88"/>
      <c r="N2530" s="130"/>
      <c r="P2530" s="88"/>
    </row>
    <row r="2531" spans="6:16">
      <c r="F2531" s="81"/>
      <c r="G2531" s="130"/>
      <c r="I2531" s="88"/>
      <c r="N2531" s="130"/>
      <c r="P2531" s="88"/>
    </row>
    <row r="2532" spans="6:16">
      <c r="F2532" s="81"/>
      <c r="G2532" s="130"/>
      <c r="I2532" s="88"/>
      <c r="N2532" s="130"/>
      <c r="P2532" s="88"/>
    </row>
    <row r="2533" spans="6:16">
      <c r="F2533" s="81"/>
      <c r="G2533" s="130"/>
      <c r="I2533" s="88"/>
      <c r="N2533" s="130"/>
      <c r="P2533" s="88"/>
    </row>
    <row r="2534" spans="6:16">
      <c r="F2534" s="81"/>
      <c r="G2534" s="130"/>
      <c r="I2534" s="88"/>
      <c r="N2534" s="130"/>
      <c r="P2534" s="88"/>
    </row>
    <row r="2535" spans="6:16">
      <c r="F2535" s="81"/>
      <c r="G2535" s="130"/>
      <c r="I2535" s="88"/>
      <c r="N2535" s="130"/>
      <c r="P2535" s="88"/>
    </row>
    <row r="2536" spans="6:16">
      <c r="F2536" s="81"/>
      <c r="G2536" s="130"/>
      <c r="I2536" s="88"/>
      <c r="N2536" s="130"/>
      <c r="P2536" s="88"/>
    </row>
    <row r="2537" spans="6:16">
      <c r="F2537" s="81"/>
      <c r="G2537" s="130"/>
      <c r="I2537" s="88"/>
      <c r="N2537" s="130"/>
      <c r="P2537" s="88"/>
    </row>
    <row r="2538" spans="6:16">
      <c r="F2538" s="81"/>
      <c r="G2538" s="130"/>
      <c r="I2538" s="88"/>
      <c r="N2538" s="130"/>
      <c r="P2538" s="88"/>
    </row>
    <row r="2539" spans="6:16">
      <c r="F2539" s="81"/>
      <c r="G2539" s="130"/>
      <c r="I2539" s="88"/>
      <c r="N2539" s="130"/>
      <c r="P2539" s="88"/>
    </row>
    <row r="2540" spans="6:16">
      <c r="F2540" s="81"/>
      <c r="G2540" s="130"/>
      <c r="I2540" s="88"/>
      <c r="N2540" s="130"/>
      <c r="P2540" s="88"/>
    </row>
    <row r="2541" spans="6:16">
      <c r="F2541" s="81"/>
      <c r="G2541" s="130"/>
      <c r="I2541" s="88"/>
      <c r="N2541" s="130"/>
      <c r="P2541" s="88"/>
    </row>
    <row r="2542" spans="6:16">
      <c r="F2542" s="81"/>
      <c r="G2542" s="130"/>
      <c r="I2542" s="88"/>
      <c r="N2542" s="130"/>
      <c r="P2542" s="88"/>
    </row>
    <row r="2543" spans="6:16">
      <c r="F2543" s="81"/>
      <c r="G2543" s="130"/>
      <c r="I2543" s="88"/>
      <c r="N2543" s="130"/>
      <c r="P2543" s="88"/>
    </row>
    <row r="2544" spans="6:16">
      <c r="F2544" s="81"/>
      <c r="G2544" s="130"/>
      <c r="I2544" s="88"/>
      <c r="N2544" s="130"/>
      <c r="P2544" s="88"/>
    </row>
    <row r="2545" spans="6:16">
      <c r="F2545" s="81"/>
      <c r="G2545" s="130"/>
      <c r="I2545" s="88"/>
      <c r="N2545" s="130"/>
      <c r="P2545" s="88"/>
    </row>
    <row r="2546" spans="6:16">
      <c r="F2546" s="81"/>
      <c r="G2546" s="130"/>
      <c r="I2546" s="88"/>
      <c r="N2546" s="130"/>
      <c r="P2546" s="88"/>
    </row>
    <row r="2547" spans="6:16">
      <c r="F2547" s="81"/>
      <c r="G2547" s="130"/>
      <c r="I2547" s="88"/>
      <c r="N2547" s="130"/>
      <c r="P2547" s="88"/>
    </row>
    <row r="2548" spans="6:16">
      <c r="F2548" s="81"/>
      <c r="G2548" s="130"/>
      <c r="I2548" s="88"/>
      <c r="N2548" s="130"/>
      <c r="P2548" s="88"/>
    </row>
    <row r="2549" spans="6:16">
      <c r="F2549" s="81"/>
      <c r="G2549" s="130"/>
      <c r="I2549" s="88"/>
      <c r="N2549" s="130"/>
      <c r="P2549" s="88"/>
    </row>
    <row r="2550" spans="6:16">
      <c r="F2550" s="81"/>
      <c r="G2550" s="130"/>
      <c r="I2550" s="88"/>
      <c r="N2550" s="130"/>
      <c r="P2550" s="88"/>
    </row>
    <row r="2551" spans="6:16">
      <c r="F2551" s="81"/>
      <c r="G2551" s="130"/>
      <c r="I2551" s="88"/>
      <c r="N2551" s="130"/>
      <c r="P2551" s="88"/>
    </row>
    <row r="2552" spans="6:16">
      <c r="F2552" s="81"/>
      <c r="G2552" s="130"/>
      <c r="I2552" s="88"/>
      <c r="N2552" s="130"/>
      <c r="P2552" s="88"/>
    </row>
    <row r="2553" spans="6:16">
      <c r="F2553" s="81"/>
      <c r="G2553" s="130"/>
      <c r="I2553" s="88"/>
      <c r="N2553" s="130"/>
      <c r="P2553" s="88"/>
    </row>
    <row r="2554" spans="6:16">
      <c r="F2554" s="81"/>
      <c r="G2554" s="130"/>
      <c r="I2554" s="88"/>
      <c r="N2554" s="130"/>
      <c r="P2554" s="88"/>
    </row>
    <row r="2555" spans="6:16">
      <c r="F2555" s="81"/>
      <c r="G2555" s="130"/>
      <c r="I2555" s="88"/>
      <c r="N2555" s="130"/>
      <c r="P2555" s="88"/>
    </row>
    <row r="2556" spans="6:16">
      <c r="F2556" s="81"/>
      <c r="G2556" s="130"/>
      <c r="I2556" s="88"/>
      <c r="N2556" s="130"/>
      <c r="P2556" s="88"/>
    </row>
    <row r="2557" spans="6:16">
      <c r="F2557" s="81"/>
      <c r="G2557" s="130"/>
      <c r="I2557" s="88"/>
      <c r="N2557" s="130"/>
      <c r="P2557" s="88"/>
    </row>
    <row r="2558" spans="6:16">
      <c r="F2558" s="81"/>
      <c r="G2558" s="130"/>
      <c r="I2558" s="88"/>
      <c r="N2558" s="130"/>
      <c r="P2558" s="88"/>
    </row>
    <row r="2559" spans="6:16">
      <c r="F2559" s="81"/>
      <c r="G2559" s="130"/>
      <c r="I2559" s="88"/>
      <c r="N2559" s="130"/>
      <c r="P2559" s="88"/>
    </row>
    <row r="2560" spans="6:16">
      <c r="F2560" s="81"/>
      <c r="G2560" s="130"/>
      <c r="I2560" s="88"/>
      <c r="N2560" s="130"/>
      <c r="P2560" s="88"/>
    </row>
    <row r="2561" spans="6:16">
      <c r="F2561" s="81"/>
      <c r="G2561" s="130"/>
      <c r="I2561" s="88"/>
      <c r="N2561" s="130"/>
      <c r="P2561" s="88"/>
    </row>
    <row r="2562" spans="6:16">
      <c r="F2562" s="81"/>
      <c r="G2562" s="130"/>
      <c r="I2562" s="88"/>
      <c r="N2562" s="130"/>
      <c r="P2562" s="88"/>
    </row>
    <row r="2563" spans="6:16">
      <c r="F2563" s="81"/>
      <c r="G2563" s="130"/>
      <c r="I2563" s="88"/>
      <c r="N2563" s="130"/>
      <c r="P2563" s="88"/>
    </row>
    <row r="2564" spans="6:16">
      <c r="F2564" s="81"/>
      <c r="G2564" s="130"/>
      <c r="I2564" s="88"/>
      <c r="N2564" s="130"/>
      <c r="P2564" s="88"/>
    </row>
    <row r="2565" spans="6:16">
      <c r="F2565" s="81"/>
      <c r="G2565" s="130"/>
      <c r="I2565" s="88"/>
      <c r="N2565" s="130"/>
      <c r="P2565" s="88"/>
    </row>
    <row r="2566" spans="6:16">
      <c r="F2566" s="81"/>
      <c r="G2566" s="130"/>
      <c r="I2566" s="88"/>
      <c r="N2566" s="130"/>
      <c r="P2566" s="88"/>
    </row>
    <row r="2567" spans="6:16">
      <c r="F2567" s="81"/>
      <c r="G2567" s="130"/>
      <c r="I2567" s="88"/>
      <c r="N2567" s="130"/>
      <c r="P2567" s="88"/>
    </row>
    <row r="2568" spans="6:16">
      <c r="F2568" s="81"/>
      <c r="G2568" s="130"/>
      <c r="I2568" s="88"/>
      <c r="N2568" s="130"/>
      <c r="P2568" s="88"/>
    </row>
    <row r="2569" spans="6:16">
      <c r="F2569" s="81"/>
      <c r="G2569" s="130"/>
      <c r="I2569" s="88"/>
      <c r="N2569" s="130"/>
      <c r="P2569" s="88"/>
    </row>
    <row r="2570" spans="6:16">
      <c r="F2570" s="81"/>
      <c r="G2570" s="130"/>
      <c r="I2570" s="88"/>
      <c r="N2570" s="130"/>
      <c r="P2570" s="88"/>
    </row>
    <row r="2571" spans="6:16">
      <c r="F2571" s="81"/>
      <c r="G2571" s="130"/>
      <c r="I2571" s="88"/>
      <c r="N2571" s="130"/>
      <c r="P2571" s="88"/>
    </row>
    <row r="2572" spans="6:16">
      <c r="F2572" s="81"/>
      <c r="G2572" s="130"/>
      <c r="I2572" s="88"/>
      <c r="N2572" s="130"/>
      <c r="P2572" s="88"/>
    </row>
    <row r="2573" spans="6:16">
      <c r="F2573" s="81"/>
      <c r="G2573" s="130"/>
      <c r="I2573" s="88"/>
      <c r="N2573" s="130"/>
      <c r="P2573" s="88"/>
    </row>
    <row r="2574" spans="6:16">
      <c r="F2574" s="81"/>
      <c r="G2574" s="130"/>
      <c r="I2574" s="88"/>
      <c r="N2574" s="130"/>
      <c r="P2574" s="88"/>
    </row>
    <row r="2575" spans="6:16">
      <c r="F2575" s="81"/>
      <c r="G2575" s="130"/>
      <c r="I2575" s="88"/>
      <c r="N2575" s="130"/>
      <c r="P2575" s="88"/>
    </row>
    <row r="2576" spans="6:16">
      <c r="F2576" s="81"/>
      <c r="G2576" s="130"/>
      <c r="I2576" s="88"/>
      <c r="N2576" s="130"/>
      <c r="P2576" s="88"/>
    </row>
    <row r="2577" spans="6:16">
      <c r="F2577" s="81"/>
      <c r="G2577" s="130"/>
      <c r="I2577" s="88"/>
      <c r="N2577" s="130"/>
      <c r="P2577" s="88"/>
    </row>
    <row r="2578" spans="6:16">
      <c r="F2578" s="81"/>
      <c r="G2578" s="130"/>
      <c r="I2578" s="88"/>
      <c r="N2578" s="130"/>
      <c r="P2578" s="88"/>
    </row>
    <row r="2579" spans="6:16">
      <c r="F2579" s="81"/>
      <c r="G2579" s="130"/>
      <c r="I2579" s="88"/>
      <c r="N2579" s="130"/>
      <c r="P2579" s="88"/>
    </row>
    <row r="2580" spans="6:16">
      <c r="F2580" s="81"/>
      <c r="G2580" s="130"/>
      <c r="I2580" s="88"/>
      <c r="N2580" s="130"/>
      <c r="P2580" s="88"/>
    </row>
    <row r="2581" spans="6:16">
      <c r="F2581" s="81"/>
      <c r="G2581" s="130"/>
      <c r="I2581" s="88"/>
      <c r="N2581" s="130"/>
      <c r="P2581" s="88"/>
    </row>
    <row r="2582" spans="6:16">
      <c r="F2582" s="81"/>
      <c r="G2582" s="130"/>
      <c r="I2582" s="88"/>
      <c r="N2582" s="130"/>
      <c r="P2582" s="88"/>
    </row>
    <row r="2583" spans="6:16">
      <c r="F2583" s="81"/>
      <c r="G2583" s="130"/>
      <c r="I2583" s="88"/>
      <c r="N2583" s="130"/>
      <c r="P2583" s="88"/>
    </row>
    <row r="2584" spans="6:16">
      <c r="F2584" s="81"/>
      <c r="G2584" s="130"/>
      <c r="I2584" s="88"/>
      <c r="N2584" s="130"/>
      <c r="P2584" s="88"/>
    </row>
    <row r="2585" spans="6:16">
      <c r="F2585" s="81"/>
      <c r="G2585" s="130"/>
      <c r="I2585" s="88"/>
      <c r="N2585" s="130"/>
      <c r="P2585" s="88"/>
    </row>
    <row r="2586" spans="6:16">
      <c r="F2586" s="81"/>
      <c r="G2586" s="130"/>
      <c r="I2586" s="88"/>
      <c r="N2586" s="130"/>
      <c r="P2586" s="88"/>
    </row>
    <row r="2587" spans="6:16">
      <c r="F2587" s="81"/>
      <c r="G2587" s="130"/>
      <c r="I2587" s="88"/>
      <c r="N2587" s="130"/>
      <c r="P2587" s="88"/>
    </row>
    <row r="2588" spans="6:16">
      <c r="F2588" s="81"/>
      <c r="G2588" s="130"/>
      <c r="I2588" s="88"/>
      <c r="N2588" s="130"/>
      <c r="P2588" s="88"/>
    </row>
    <row r="2589" spans="6:16">
      <c r="F2589" s="81"/>
      <c r="G2589" s="130"/>
      <c r="I2589" s="88"/>
      <c r="N2589" s="130"/>
      <c r="P2589" s="88"/>
    </row>
    <row r="2590" spans="6:16">
      <c r="F2590" s="81"/>
      <c r="G2590" s="130"/>
      <c r="I2590" s="88"/>
      <c r="N2590" s="130"/>
      <c r="P2590" s="88"/>
    </row>
    <row r="2591" spans="6:16">
      <c r="F2591" s="81"/>
      <c r="G2591" s="130"/>
      <c r="I2591" s="88"/>
      <c r="N2591" s="130"/>
      <c r="P2591" s="88"/>
    </row>
    <row r="2592" spans="6:16">
      <c r="F2592" s="81"/>
      <c r="G2592" s="130"/>
      <c r="I2592" s="88"/>
      <c r="N2592" s="130"/>
      <c r="P2592" s="88"/>
    </row>
    <row r="2593" spans="6:16">
      <c r="F2593" s="81"/>
      <c r="G2593" s="130"/>
      <c r="I2593" s="88"/>
      <c r="N2593" s="130"/>
      <c r="P2593" s="88"/>
    </row>
    <row r="2594" spans="6:16">
      <c r="F2594" s="81"/>
      <c r="G2594" s="130"/>
      <c r="I2594" s="88"/>
      <c r="N2594" s="130"/>
      <c r="P2594" s="88"/>
    </row>
    <row r="2595" spans="6:16">
      <c r="F2595" s="81"/>
      <c r="G2595" s="130"/>
      <c r="I2595" s="88"/>
      <c r="N2595" s="130"/>
      <c r="P2595" s="88"/>
    </row>
    <row r="2596" spans="6:16">
      <c r="F2596" s="81"/>
      <c r="G2596" s="130"/>
      <c r="I2596" s="88"/>
      <c r="N2596" s="130"/>
      <c r="P2596" s="88"/>
    </row>
    <row r="2597" spans="6:16">
      <c r="F2597" s="81"/>
      <c r="G2597" s="130"/>
      <c r="I2597" s="88"/>
      <c r="N2597" s="130"/>
      <c r="P2597" s="88"/>
    </row>
    <row r="2598" spans="6:16">
      <c r="F2598" s="81"/>
      <c r="G2598" s="130"/>
      <c r="I2598" s="88"/>
      <c r="N2598" s="130"/>
      <c r="P2598" s="88"/>
    </row>
    <row r="2599" spans="6:16">
      <c r="F2599" s="81"/>
      <c r="G2599" s="130"/>
      <c r="I2599" s="88"/>
      <c r="N2599" s="130"/>
      <c r="P2599" s="88"/>
    </row>
    <row r="2600" spans="6:16">
      <c r="F2600" s="81"/>
      <c r="G2600" s="130"/>
      <c r="I2600" s="88"/>
      <c r="N2600" s="130"/>
      <c r="P2600" s="88"/>
    </row>
    <row r="2601" spans="6:16">
      <c r="F2601" s="81"/>
      <c r="G2601" s="130"/>
      <c r="I2601" s="88"/>
      <c r="N2601" s="130"/>
      <c r="P2601" s="88"/>
    </row>
    <row r="2602" spans="6:16">
      <c r="F2602" s="81"/>
      <c r="G2602" s="130"/>
      <c r="I2602" s="88"/>
      <c r="N2602" s="130"/>
      <c r="P2602" s="88"/>
    </row>
    <row r="2603" spans="6:16">
      <c r="F2603" s="81"/>
      <c r="G2603" s="130"/>
      <c r="I2603" s="88"/>
      <c r="N2603" s="130"/>
      <c r="P2603" s="88"/>
    </row>
    <row r="2604" spans="6:16">
      <c r="F2604" s="81"/>
      <c r="G2604" s="130"/>
      <c r="I2604" s="88"/>
      <c r="N2604" s="130"/>
      <c r="P2604" s="88"/>
    </row>
    <row r="2605" spans="6:16">
      <c r="F2605" s="81"/>
      <c r="G2605" s="130"/>
      <c r="I2605" s="88"/>
      <c r="N2605" s="130"/>
      <c r="P2605" s="88"/>
    </row>
    <row r="2606" spans="6:16">
      <c r="F2606" s="81"/>
      <c r="G2606" s="130"/>
      <c r="I2606" s="88"/>
      <c r="N2606" s="130"/>
      <c r="P2606" s="88"/>
    </row>
    <row r="2607" spans="6:16">
      <c r="F2607" s="81"/>
      <c r="G2607" s="130"/>
      <c r="I2607" s="88"/>
      <c r="N2607" s="130"/>
      <c r="P2607" s="88"/>
    </row>
    <row r="2608" spans="6:16">
      <c r="F2608" s="81"/>
      <c r="G2608" s="130"/>
      <c r="I2608" s="88"/>
      <c r="N2608" s="130"/>
      <c r="P2608" s="88"/>
    </row>
    <row r="2609" spans="6:16">
      <c r="F2609" s="81"/>
      <c r="G2609" s="130"/>
      <c r="I2609" s="88"/>
      <c r="N2609" s="130"/>
      <c r="P2609" s="88"/>
    </row>
    <row r="2610" spans="6:16">
      <c r="F2610" s="81"/>
      <c r="G2610" s="130"/>
      <c r="I2610" s="88"/>
      <c r="N2610" s="130"/>
      <c r="P2610" s="88"/>
    </row>
    <row r="2611" spans="6:16">
      <c r="F2611" s="81"/>
      <c r="G2611" s="130"/>
      <c r="I2611" s="88"/>
      <c r="N2611" s="130"/>
      <c r="P2611" s="88"/>
    </row>
    <row r="2612" spans="6:16">
      <c r="F2612" s="81"/>
      <c r="G2612" s="130"/>
      <c r="I2612" s="88"/>
      <c r="N2612" s="130"/>
      <c r="P2612" s="88"/>
    </row>
    <row r="2613" spans="6:16">
      <c r="F2613" s="81"/>
      <c r="G2613" s="130"/>
      <c r="I2613" s="88"/>
      <c r="N2613" s="130"/>
      <c r="P2613" s="88"/>
    </row>
    <row r="2614" spans="6:16">
      <c r="F2614" s="81"/>
      <c r="G2614" s="130"/>
      <c r="I2614" s="88"/>
      <c r="N2614" s="130"/>
      <c r="P2614" s="88"/>
    </row>
    <row r="2615" spans="6:16">
      <c r="F2615" s="81"/>
      <c r="G2615" s="130"/>
      <c r="I2615" s="88"/>
      <c r="N2615" s="130"/>
      <c r="P2615" s="88"/>
    </row>
    <row r="2616" spans="6:16">
      <c r="F2616" s="81"/>
      <c r="G2616" s="130"/>
      <c r="I2616" s="88"/>
      <c r="N2616" s="130"/>
      <c r="P2616" s="88"/>
    </row>
    <row r="2617" spans="6:16">
      <c r="F2617" s="81"/>
      <c r="G2617" s="130"/>
      <c r="I2617" s="88"/>
      <c r="N2617" s="130"/>
      <c r="P2617" s="88"/>
    </row>
    <row r="2618" spans="6:16">
      <c r="F2618" s="81"/>
      <c r="G2618" s="130"/>
      <c r="I2618" s="88"/>
      <c r="N2618" s="130"/>
      <c r="P2618" s="88"/>
    </row>
    <row r="2619" spans="6:16">
      <c r="F2619" s="81"/>
      <c r="G2619" s="130"/>
      <c r="I2619" s="88"/>
      <c r="N2619" s="130"/>
      <c r="P2619" s="88"/>
    </row>
    <row r="2620" spans="6:16">
      <c r="F2620" s="81"/>
      <c r="G2620" s="130"/>
      <c r="I2620" s="88"/>
      <c r="N2620" s="130"/>
      <c r="P2620" s="88"/>
    </row>
    <row r="2621" spans="6:16">
      <c r="F2621" s="81"/>
      <c r="G2621" s="130"/>
      <c r="I2621" s="88"/>
      <c r="N2621" s="130"/>
      <c r="P2621" s="88"/>
    </row>
    <row r="2622" spans="6:16">
      <c r="F2622" s="81"/>
      <c r="G2622" s="130"/>
      <c r="I2622" s="88"/>
      <c r="N2622" s="130"/>
      <c r="P2622" s="88"/>
    </row>
    <row r="2623" spans="6:16">
      <c r="F2623" s="81"/>
      <c r="G2623" s="130"/>
      <c r="I2623" s="88"/>
      <c r="N2623" s="130"/>
      <c r="P2623" s="88"/>
    </row>
    <row r="2624" spans="6:16">
      <c r="F2624" s="81"/>
      <c r="G2624" s="130"/>
      <c r="I2624" s="88"/>
      <c r="N2624" s="130"/>
      <c r="P2624" s="88"/>
    </row>
    <row r="2625" spans="6:16">
      <c r="F2625" s="81"/>
      <c r="G2625" s="130"/>
      <c r="I2625" s="88"/>
      <c r="N2625" s="130"/>
      <c r="P2625" s="88"/>
    </row>
    <row r="2626" spans="6:16">
      <c r="F2626" s="81"/>
      <c r="G2626" s="130"/>
      <c r="I2626" s="88"/>
      <c r="N2626" s="130"/>
      <c r="P2626" s="88"/>
    </row>
    <row r="2627" spans="6:16">
      <c r="F2627" s="81"/>
      <c r="G2627" s="130"/>
      <c r="I2627" s="88"/>
      <c r="N2627" s="130"/>
      <c r="P2627" s="88"/>
    </row>
    <row r="2628" spans="6:16">
      <c r="F2628" s="81"/>
      <c r="G2628" s="130"/>
      <c r="I2628" s="88"/>
      <c r="N2628" s="130"/>
      <c r="P2628" s="88"/>
    </row>
    <row r="2629" spans="6:16">
      <c r="F2629" s="81"/>
      <c r="G2629" s="130"/>
      <c r="I2629" s="88"/>
      <c r="N2629" s="130"/>
      <c r="P2629" s="88"/>
    </row>
    <row r="2630" spans="6:16">
      <c r="F2630" s="81"/>
      <c r="G2630" s="130"/>
      <c r="I2630" s="88"/>
      <c r="N2630" s="130"/>
      <c r="P2630" s="88"/>
    </row>
    <row r="2631" spans="6:16">
      <c r="F2631" s="81"/>
      <c r="G2631" s="130"/>
      <c r="I2631" s="88"/>
      <c r="N2631" s="130"/>
      <c r="P2631" s="88"/>
    </row>
    <row r="2632" spans="6:16">
      <c r="F2632" s="81"/>
      <c r="G2632" s="130"/>
      <c r="I2632" s="88"/>
      <c r="N2632" s="130"/>
      <c r="P2632" s="88"/>
    </row>
    <row r="2633" spans="6:16">
      <c r="F2633" s="81"/>
      <c r="G2633" s="130"/>
      <c r="I2633" s="88"/>
      <c r="N2633" s="130"/>
      <c r="P2633" s="88"/>
    </row>
    <row r="2634" spans="6:16">
      <c r="F2634" s="81"/>
      <c r="G2634" s="130"/>
      <c r="I2634" s="88"/>
      <c r="N2634" s="130"/>
      <c r="P2634" s="88"/>
    </row>
    <row r="2635" spans="6:16">
      <c r="F2635" s="81"/>
      <c r="G2635" s="130"/>
      <c r="I2635" s="88"/>
      <c r="N2635" s="130"/>
      <c r="P2635" s="88"/>
    </row>
    <row r="2636" spans="6:16">
      <c r="F2636" s="81"/>
      <c r="G2636" s="130"/>
      <c r="I2636" s="88"/>
      <c r="N2636" s="130"/>
      <c r="P2636" s="88"/>
    </row>
    <row r="2637" spans="6:16">
      <c r="F2637" s="81"/>
      <c r="G2637" s="130"/>
      <c r="I2637" s="88"/>
      <c r="N2637" s="130"/>
      <c r="P2637" s="88"/>
    </row>
    <row r="2638" spans="6:16">
      <c r="F2638" s="81"/>
      <c r="G2638" s="130"/>
      <c r="I2638" s="88"/>
      <c r="N2638" s="130"/>
      <c r="P2638" s="88"/>
    </row>
    <row r="2639" spans="6:16">
      <c r="F2639" s="81"/>
      <c r="G2639" s="130"/>
      <c r="I2639" s="88"/>
      <c r="N2639" s="130"/>
      <c r="P2639" s="88"/>
    </row>
    <row r="2640" spans="6:16">
      <c r="F2640" s="81"/>
      <c r="G2640" s="130"/>
      <c r="I2640" s="88"/>
      <c r="N2640" s="130"/>
      <c r="P2640" s="88"/>
    </row>
    <row r="2641" spans="6:16">
      <c r="F2641" s="81"/>
      <c r="G2641" s="130"/>
      <c r="I2641" s="88"/>
      <c r="N2641" s="130"/>
      <c r="P2641" s="88"/>
    </row>
    <row r="2642" spans="6:16">
      <c r="F2642" s="81"/>
      <c r="G2642" s="130"/>
      <c r="I2642" s="88"/>
      <c r="N2642" s="130"/>
      <c r="P2642" s="88"/>
    </row>
    <row r="2643" spans="6:16">
      <c r="F2643" s="81"/>
      <c r="G2643" s="130"/>
      <c r="I2643" s="88"/>
      <c r="N2643" s="130"/>
      <c r="P2643" s="88"/>
    </row>
    <row r="2644" spans="6:16">
      <c r="F2644" s="81"/>
      <c r="G2644" s="130"/>
      <c r="I2644" s="88"/>
      <c r="N2644" s="130"/>
      <c r="P2644" s="88"/>
    </row>
    <row r="2645" spans="6:16">
      <c r="F2645" s="81"/>
      <c r="G2645" s="130"/>
      <c r="I2645" s="88"/>
      <c r="N2645" s="130"/>
      <c r="P2645" s="88"/>
    </row>
    <row r="2646" spans="6:16">
      <c r="F2646" s="81"/>
      <c r="G2646" s="130"/>
      <c r="I2646" s="88"/>
      <c r="N2646" s="130"/>
      <c r="P2646" s="88"/>
    </row>
    <row r="2647" spans="6:16">
      <c r="F2647" s="81"/>
      <c r="G2647" s="130"/>
      <c r="I2647" s="88"/>
      <c r="N2647" s="130"/>
      <c r="P2647" s="88"/>
    </row>
    <row r="2648" spans="6:16">
      <c r="F2648" s="81"/>
      <c r="G2648" s="130"/>
      <c r="I2648" s="88"/>
      <c r="N2648" s="130"/>
      <c r="P2648" s="88"/>
    </row>
    <row r="2649" spans="6:16">
      <c r="F2649" s="81"/>
      <c r="G2649" s="130"/>
      <c r="I2649" s="88"/>
      <c r="N2649" s="130"/>
      <c r="P2649" s="88"/>
    </row>
    <row r="2650" spans="6:16">
      <c r="F2650" s="81"/>
      <c r="G2650" s="130"/>
      <c r="I2650" s="88"/>
      <c r="N2650" s="130"/>
      <c r="P2650" s="88"/>
    </row>
    <row r="2651" spans="6:16">
      <c r="F2651" s="81"/>
      <c r="G2651" s="130"/>
      <c r="I2651" s="88"/>
      <c r="N2651" s="130"/>
      <c r="P2651" s="88"/>
    </row>
    <row r="2652" spans="6:16">
      <c r="F2652" s="81"/>
      <c r="G2652" s="130"/>
      <c r="I2652" s="88"/>
      <c r="N2652" s="130"/>
      <c r="P2652" s="88"/>
    </row>
    <row r="2653" spans="6:16">
      <c r="F2653" s="81"/>
      <c r="G2653" s="130"/>
      <c r="I2653" s="88"/>
      <c r="N2653" s="130"/>
      <c r="P2653" s="88"/>
    </row>
    <row r="2654" spans="6:16">
      <c r="F2654" s="81"/>
      <c r="G2654" s="130"/>
      <c r="I2654" s="88"/>
      <c r="N2654" s="130"/>
      <c r="P2654" s="88"/>
    </row>
    <row r="2655" spans="6:16">
      <c r="F2655" s="81"/>
      <c r="G2655" s="130"/>
      <c r="I2655" s="88"/>
      <c r="N2655" s="130"/>
      <c r="P2655" s="88"/>
    </row>
    <row r="2656" spans="6:16">
      <c r="F2656" s="81"/>
      <c r="G2656" s="130"/>
      <c r="I2656" s="88"/>
      <c r="N2656" s="130"/>
      <c r="P2656" s="88"/>
    </row>
    <row r="2657" spans="6:16">
      <c r="F2657" s="81"/>
      <c r="G2657" s="130"/>
      <c r="I2657" s="88"/>
      <c r="N2657" s="130"/>
      <c r="P2657" s="88"/>
    </row>
    <row r="2658" spans="6:16">
      <c r="F2658" s="81"/>
      <c r="G2658" s="130"/>
      <c r="I2658" s="88"/>
      <c r="N2658" s="130"/>
      <c r="P2658" s="88"/>
    </row>
    <row r="2659" spans="6:16">
      <c r="F2659" s="81"/>
      <c r="G2659" s="130"/>
      <c r="I2659" s="88"/>
      <c r="N2659" s="130"/>
      <c r="P2659" s="88"/>
    </row>
    <row r="2660" spans="6:16">
      <c r="F2660" s="81"/>
      <c r="G2660" s="130"/>
      <c r="I2660" s="88"/>
      <c r="N2660" s="130"/>
      <c r="P2660" s="88"/>
    </row>
    <row r="2661" spans="6:16">
      <c r="F2661" s="81"/>
      <c r="G2661" s="130"/>
      <c r="I2661" s="88"/>
      <c r="N2661" s="130"/>
      <c r="P2661" s="88"/>
    </row>
    <row r="2662" spans="6:16">
      <c r="F2662" s="81"/>
      <c r="G2662" s="130"/>
      <c r="I2662" s="88"/>
      <c r="N2662" s="130"/>
      <c r="P2662" s="88"/>
    </row>
    <row r="2663" spans="6:16">
      <c r="F2663" s="81"/>
      <c r="G2663" s="130"/>
      <c r="I2663" s="88"/>
      <c r="N2663" s="130"/>
      <c r="P2663" s="88"/>
    </row>
    <row r="2664" spans="6:16">
      <c r="F2664" s="81"/>
      <c r="G2664" s="130"/>
      <c r="I2664" s="88"/>
      <c r="N2664" s="130"/>
      <c r="P2664" s="88"/>
    </row>
    <row r="2665" spans="6:16">
      <c r="F2665" s="81"/>
      <c r="G2665" s="130"/>
      <c r="I2665" s="88"/>
      <c r="N2665" s="130"/>
      <c r="P2665" s="88"/>
    </row>
    <row r="2666" spans="6:16">
      <c r="F2666" s="81"/>
      <c r="G2666" s="130"/>
      <c r="I2666" s="88"/>
      <c r="N2666" s="130"/>
      <c r="P2666" s="88"/>
    </row>
    <row r="2667" spans="6:16">
      <c r="F2667" s="81"/>
      <c r="G2667" s="130"/>
      <c r="I2667" s="88"/>
      <c r="N2667" s="130"/>
      <c r="P2667" s="88"/>
    </row>
    <row r="2668" spans="6:16">
      <c r="F2668" s="81"/>
      <c r="G2668" s="130"/>
      <c r="I2668" s="88"/>
      <c r="N2668" s="130"/>
      <c r="P2668" s="88"/>
    </row>
    <row r="2669" spans="6:16">
      <c r="F2669" s="81"/>
      <c r="G2669" s="130"/>
      <c r="I2669" s="88"/>
      <c r="N2669" s="130"/>
      <c r="P2669" s="88"/>
    </row>
    <row r="2670" spans="6:16">
      <c r="F2670" s="81"/>
      <c r="G2670" s="130"/>
      <c r="I2670" s="88"/>
      <c r="N2670" s="130"/>
      <c r="P2670" s="88"/>
    </row>
    <row r="2671" spans="6:16">
      <c r="F2671" s="81"/>
      <c r="G2671" s="130"/>
      <c r="I2671" s="88"/>
      <c r="N2671" s="130"/>
      <c r="P2671" s="88"/>
    </row>
    <row r="2672" spans="6:16">
      <c r="F2672" s="81"/>
      <c r="G2672" s="130"/>
      <c r="I2672" s="88"/>
      <c r="N2672" s="130"/>
      <c r="P2672" s="88"/>
    </row>
    <row r="2673" spans="6:16">
      <c r="F2673" s="81"/>
      <c r="G2673" s="130"/>
      <c r="I2673" s="88"/>
      <c r="N2673" s="130"/>
      <c r="P2673" s="88"/>
    </row>
    <row r="2674" spans="6:16">
      <c r="F2674" s="81"/>
      <c r="G2674" s="130"/>
      <c r="I2674" s="88"/>
      <c r="N2674" s="130"/>
      <c r="P2674" s="88"/>
    </row>
    <row r="2675" spans="6:16">
      <c r="F2675" s="81"/>
      <c r="G2675" s="130"/>
      <c r="I2675" s="88"/>
      <c r="N2675" s="130"/>
      <c r="P2675" s="88"/>
    </row>
    <row r="2676" spans="6:16">
      <c r="F2676" s="81"/>
      <c r="G2676" s="130"/>
      <c r="I2676" s="88"/>
      <c r="N2676" s="130"/>
      <c r="P2676" s="88"/>
    </row>
    <row r="2677" spans="6:16">
      <c r="F2677" s="81"/>
      <c r="G2677" s="130"/>
      <c r="I2677" s="88"/>
      <c r="N2677" s="130"/>
      <c r="P2677" s="88"/>
    </row>
    <row r="2678" spans="6:16">
      <c r="F2678" s="81"/>
      <c r="G2678" s="130"/>
      <c r="I2678" s="88"/>
      <c r="N2678" s="130"/>
      <c r="P2678" s="88"/>
    </row>
    <row r="2679" spans="6:16">
      <c r="F2679" s="81"/>
      <c r="G2679" s="130"/>
      <c r="I2679" s="88"/>
      <c r="N2679" s="130"/>
      <c r="P2679" s="88"/>
    </row>
    <row r="2680" spans="6:16">
      <c r="F2680" s="81"/>
      <c r="G2680" s="130"/>
      <c r="I2680" s="88"/>
      <c r="N2680" s="130"/>
      <c r="P2680" s="88"/>
    </row>
    <row r="2681" spans="6:16">
      <c r="F2681" s="81"/>
      <c r="G2681" s="130"/>
      <c r="I2681" s="88"/>
      <c r="N2681" s="130"/>
      <c r="P2681" s="88"/>
    </row>
    <row r="2682" spans="6:16">
      <c r="F2682" s="81"/>
      <c r="G2682" s="130"/>
      <c r="I2682" s="88"/>
      <c r="N2682" s="130"/>
      <c r="P2682" s="88"/>
    </row>
    <row r="2683" spans="6:16">
      <c r="F2683" s="81"/>
      <c r="G2683" s="130"/>
      <c r="I2683" s="88"/>
      <c r="N2683" s="130"/>
      <c r="P2683" s="88"/>
    </row>
    <row r="2684" spans="6:16">
      <c r="F2684" s="81"/>
      <c r="G2684" s="130"/>
      <c r="I2684" s="88"/>
      <c r="N2684" s="130"/>
      <c r="P2684" s="88"/>
    </row>
    <row r="2685" spans="6:16">
      <c r="F2685" s="81"/>
      <c r="G2685" s="130"/>
      <c r="I2685" s="88"/>
      <c r="N2685" s="130"/>
      <c r="P2685" s="88"/>
    </row>
    <row r="2686" spans="6:16">
      <c r="F2686" s="81"/>
      <c r="G2686" s="130"/>
      <c r="I2686" s="88"/>
      <c r="N2686" s="130"/>
      <c r="P2686" s="88"/>
    </row>
    <row r="2687" spans="6:16">
      <c r="F2687" s="81"/>
      <c r="G2687" s="130"/>
      <c r="I2687" s="88"/>
      <c r="N2687" s="130"/>
      <c r="P2687" s="88"/>
    </row>
    <row r="2688" spans="6:16">
      <c r="F2688" s="81"/>
      <c r="G2688" s="130"/>
      <c r="I2688" s="88"/>
      <c r="N2688" s="130"/>
      <c r="P2688" s="88"/>
    </row>
    <row r="2689" spans="6:16">
      <c r="F2689" s="81"/>
      <c r="G2689" s="130"/>
      <c r="I2689" s="88"/>
      <c r="N2689" s="130"/>
      <c r="P2689" s="88"/>
    </row>
    <row r="2690" spans="6:16">
      <c r="F2690" s="81"/>
      <c r="G2690" s="130"/>
      <c r="I2690" s="88"/>
      <c r="N2690" s="130"/>
      <c r="P2690" s="88"/>
    </row>
    <row r="2691" spans="6:16">
      <c r="F2691" s="81"/>
      <c r="G2691" s="130"/>
      <c r="I2691" s="88"/>
      <c r="N2691" s="130"/>
      <c r="P2691" s="88"/>
    </row>
    <row r="2692" spans="6:16">
      <c r="F2692" s="81"/>
      <c r="G2692" s="130"/>
      <c r="I2692" s="88"/>
      <c r="N2692" s="130"/>
      <c r="P2692" s="88"/>
    </row>
    <row r="2693" spans="6:16">
      <c r="F2693" s="81"/>
      <c r="G2693" s="130"/>
      <c r="I2693" s="88"/>
      <c r="N2693" s="130"/>
      <c r="P2693" s="88"/>
    </row>
    <row r="2694" spans="6:16">
      <c r="F2694" s="81"/>
      <c r="G2694" s="130"/>
      <c r="I2694" s="88"/>
      <c r="N2694" s="130"/>
      <c r="P2694" s="88"/>
    </row>
    <row r="2695" spans="6:16">
      <c r="F2695" s="81"/>
      <c r="G2695" s="130"/>
      <c r="I2695" s="88"/>
      <c r="N2695" s="130"/>
      <c r="P2695" s="88"/>
    </row>
    <row r="2696" spans="6:16">
      <c r="F2696" s="81"/>
      <c r="G2696" s="130"/>
      <c r="I2696" s="88"/>
      <c r="N2696" s="130"/>
      <c r="P2696" s="88"/>
    </row>
    <row r="2697" spans="6:16">
      <c r="F2697" s="81"/>
      <c r="G2697" s="130"/>
      <c r="I2697" s="88"/>
      <c r="N2697" s="130"/>
      <c r="P2697" s="88"/>
    </row>
    <row r="2698" spans="6:16">
      <c r="F2698" s="81"/>
      <c r="G2698" s="130"/>
      <c r="I2698" s="88"/>
      <c r="N2698" s="130"/>
      <c r="P2698" s="88"/>
    </row>
    <row r="2699" spans="6:16">
      <c r="F2699" s="81"/>
      <c r="G2699" s="130"/>
      <c r="I2699" s="88"/>
      <c r="N2699" s="130"/>
      <c r="P2699" s="88"/>
    </row>
    <row r="2700" spans="6:16">
      <c r="F2700" s="81"/>
      <c r="G2700" s="130"/>
      <c r="I2700" s="88"/>
      <c r="N2700" s="130"/>
      <c r="P2700" s="88"/>
    </row>
    <row r="2701" spans="6:16">
      <c r="F2701" s="81"/>
      <c r="G2701" s="130"/>
      <c r="I2701" s="88"/>
      <c r="N2701" s="130"/>
      <c r="P2701" s="88"/>
    </row>
    <row r="2702" spans="6:16">
      <c r="F2702" s="81"/>
      <c r="G2702" s="130"/>
      <c r="I2702" s="88"/>
      <c r="N2702" s="130"/>
      <c r="P2702" s="88"/>
    </row>
    <row r="2703" spans="6:16">
      <c r="F2703" s="81"/>
      <c r="G2703" s="130"/>
      <c r="I2703" s="88"/>
      <c r="N2703" s="130"/>
      <c r="P2703" s="88"/>
    </row>
    <row r="2704" spans="6:16">
      <c r="F2704" s="81"/>
      <c r="G2704" s="130"/>
      <c r="I2704" s="88"/>
      <c r="N2704" s="130"/>
      <c r="P2704" s="88"/>
    </row>
    <row r="2705" spans="6:16">
      <c r="F2705" s="81"/>
      <c r="G2705" s="130"/>
      <c r="I2705" s="88"/>
      <c r="N2705" s="130"/>
      <c r="P2705" s="88"/>
    </row>
    <row r="2706" spans="6:16">
      <c r="F2706" s="81"/>
      <c r="G2706" s="130"/>
      <c r="I2706" s="88"/>
      <c r="N2706" s="130"/>
      <c r="P2706" s="88"/>
    </row>
    <row r="2707" spans="6:16">
      <c r="F2707" s="81"/>
      <c r="G2707" s="130"/>
      <c r="I2707" s="88"/>
      <c r="N2707" s="130"/>
      <c r="P2707" s="88"/>
    </row>
    <row r="2708" spans="6:16">
      <c r="F2708" s="81"/>
      <c r="G2708" s="130"/>
      <c r="I2708" s="88"/>
      <c r="N2708" s="130"/>
      <c r="P2708" s="88"/>
    </row>
    <row r="2709" spans="6:16">
      <c r="F2709" s="81"/>
      <c r="G2709" s="130"/>
      <c r="I2709" s="88"/>
      <c r="N2709" s="130"/>
      <c r="P2709" s="88"/>
    </row>
    <row r="2710" spans="6:16">
      <c r="F2710" s="81"/>
      <c r="G2710" s="130"/>
      <c r="I2710" s="88"/>
      <c r="N2710" s="130"/>
      <c r="P2710" s="88"/>
    </row>
    <row r="2711" spans="6:16">
      <c r="F2711" s="81"/>
      <c r="G2711" s="130"/>
      <c r="I2711" s="88"/>
      <c r="N2711" s="130"/>
      <c r="P2711" s="88"/>
    </row>
    <row r="2712" spans="6:16">
      <c r="F2712" s="81"/>
      <c r="G2712" s="130"/>
      <c r="I2712" s="88"/>
      <c r="N2712" s="130"/>
      <c r="P2712" s="88"/>
    </row>
    <row r="2713" spans="6:16">
      <c r="F2713" s="81"/>
      <c r="G2713" s="130"/>
      <c r="I2713" s="88"/>
      <c r="N2713" s="130"/>
      <c r="P2713" s="88"/>
    </row>
    <row r="2714" spans="6:16">
      <c r="F2714" s="81"/>
      <c r="G2714" s="130"/>
      <c r="I2714" s="88"/>
      <c r="N2714" s="130"/>
      <c r="P2714" s="88"/>
    </row>
    <row r="2715" spans="6:16">
      <c r="F2715" s="81"/>
      <c r="G2715" s="130"/>
      <c r="I2715" s="88"/>
      <c r="N2715" s="130"/>
      <c r="P2715" s="88"/>
    </row>
    <row r="2716" spans="6:16">
      <c r="F2716" s="81"/>
      <c r="G2716" s="130"/>
      <c r="I2716" s="88"/>
      <c r="N2716" s="130"/>
      <c r="P2716" s="88"/>
    </row>
    <row r="2717" spans="6:16">
      <c r="F2717" s="81"/>
      <c r="G2717" s="130"/>
      <c r="I2717" s="88"/>
      <c r="N2717" s="130"/>
      <c r="P2717" s="88"/>
    </row>
    <row r="2718" spans="6:16">
      <c r="F2718" s="81"/>
      <c r="G2718" s="130"/>
      <c r="I2718" s="88"/>
      <c r="N2718" s="130"/>
      <c r="P2718" s="88"/>
    </row>
    <row r="2719" spans="6:16">
      <c r="F2719" s="81"/>
      <c r="G2719" s="130"/>
      <c r="I2719" s="88"/>
      <c r="N2719" s="130"/>
      <c r="P2719" s="88"/>
    </row>
    <row r="2720" spans="6:16">
      <c r="F2720" s="81"/>
      <c r="G2720" s="130"/>
      <c r="I2720" s="88"/>
      <c r="N2720" s="130"/>
      <c r="P2720" s="88"/>
    </row>
    <row r="2721" spans="6:16">
      <c r="F2721" s="81"/>
      <c r="G2721" s="130"/>
      <c r="I2721" s="88"/>
      <c r="N2721" s="130"/>
      <c r="P2721" s="88"/>
    </row>
    <row r="2722" spans="6:16">
      <c r="F2722" s="81"/>
      <c r="G2722" s="130"/>
      <c r="I2722" s="88"/>
      <c r="N2722" s="130"/>
      <c r="P2722" s="88"/>
    </row>
    <row r="2723" spans="6:16">
      <c r="F2723" s="81"/>
      <c r="G2723" s="130"/>
      <c r="I2723" s="88"/>
      <c r="N2723" s="130"/>
      <c r="P2723" s="88"/>
    </row>
    <row r="2724" spans="6:16">
      <c r="F2724" s="81"/>
      <c r="G2724" s="130"/>
      <c r="I2724" s="88"/>
      <c r="N2724" s="130"/>
      <c r="P2724" s="88"/>
    </row>
    <row r="2725" spans="6:16">
      <c r="F2725" s="81"/>
      <c r="G2725" s="130"/>
      <c r="I2725" s="88"/>
      <c r="N2725" s="130"/>
      <c r="P2725" s="88"/>
    </row>
    <row r="2726" spans="6:16">
      <c r="F2726" s="81"/>
      <c r="G2726" s="130"/>
      <c r="I2726" s="88"/>
      <c r="N2726" s="130"/>
      <c r="P2726" s="88"/>
    </row>
    <row r="2727" spans="6:16">
      <c r="F2727" s="81"/>
      <c r="G2727" s="130"/>
      <c r="I2727" s="88"/>
      <c r="N2727" s="130"/>
      <c r="P2727" s="88"/>
    </row>
    <row r="2728" spans="6:16">
      <c r="F2728" s="81"/>
      <c r="G2728" s="130"/>
      <c r="I2728" s="88"/>
      <c r="N2728" s="130"/>
      <c r="P2728" s="88"/>
    </row>
    <row r="2729" spans="6:16">
      <c r="F2729" s="81"/>
      <c r="G2729" s="130"/>
      <c r="I2729" s="88"/>
      <c r="N2729" s="130"/>
      <c r="P2729" s="88"/>
    </row>
    <row r="2730" spans="6:16">
      <c r="F2730" s="81"/>
      <c r="G2730" s="130"/>
      <c r="I2730" s="88"/>
      <c r="N2730" s="130"/>
      <c r="P2730" s="88"/>
    </row>
    <row r="2731" spans="6:16">
      <c r="F2731" s="81"/>
      <c r="G2731" s="130"/>
      <c r="I2731" s="88"/>
      <c r="N2731" s="130"/>
      <c r="P2731" s="88"/>
    </row>
    <row r="2732" spans="6:16">
      <c r="F2732" s="81"/>
      <c r="G2732" s="130"/>
      <c r="I2732" s="88"/>
      <c r="N2732" s="130"/>
      <c r="P2732" s="88"/>
    </row>
    <row r="2733" spans="6:16">
      <c r="F2733" s="81"/>
      <c r="G2733" s="130"/>
      <c r="I2733" s="88"/>
      <c r="N2733" s="130"/>
      <c r="P2733" s="88"/>
    </row>
    <row r="2734" spans="6:16">
      <c r="F2734" s="81"/>
      <c r="G2734" s="130"/>
      <c r="I2734" s="88"/>
      <c r="N2734" s="130"/>
      <c r="P2734" s="88"/>
    </row>
    <row r="2735" spans="6:16">
      <c r="F2735" s="81"/>
      <c r="G2735" s="130"/>
      <c r="I2735" s="88"/>
      <c r="N2735" s="130"/>
      <c r="P2735" s="88"/>
    </row>
    <row r="2736" spans="6:16">
      <c r="F2736" s="81"/>
      <c r="G2736" s="130"/>
      <c r="I2736" s="88"/>
      <c r="N2736" s="130"/>
      <c r="P2736" s="88"/>
    </row>
    <row r="2737" spans="6:16">
      <c r="F2737" s="81"/>
      <c r="G2737" s="130"/>
      <c r="I2737" s="88"/>
      <c r="N2737" s="130"/>
      <c r="P2737" s="88"/>
    </row>
    <row r="2738" spans="6:16">
      <c r="F2738" s="81"/>
      <c r="G2738" s="130"/>
      <c r="I2738" s="88"/>
      <c r="N2738" s="130"/>
      <c r="P2738" s="88"/>
    </row>
    <row r="2739" spans="6:16">
      <c r="F2739" s="81"/>
      <c r="G2739" s="130"/>
      <c r="I2739" s="88"/>
      <c r="N2739" s="130"/>
      <c r="P2739" s="88"/>
    </row>
    <row r="2740" spans="6:16">
      <c r="F2740" s="81"/>
      <c r="G2740" s="130"/>
      <c r="I2740" s="88"/>
      <c r="N2740" s="130"/>
      <c r="P2740" s="88"/>
    </row>
    <row r="2741" spans="6:16">
      <c r="F2741" s="81"/>
      <c r="G2741" s="130"/>
      <c r="I2741" s="88"/>
      <c r="N2741" s="130"/>
      <c r="P2741" s="88"/>
    </row>
    <row r="2742" spans="6:16">
      <c r="F2742" s="81"/>
      <c r="G2742" s="130"/>
      <c r="I2742" s="88"/>
      <c r="N2742" s="130"/>
      <c r="P2742" s="88"/>
    </row>
    <row r="2743" spans="6:16">
      <c r="F2743" s="81"/>
      <c r="G2743" s="130"/>
      <c r="I2743" s="88"/>
      <c r="N2743" s="130"/>
      <c r="P2743" s="88"/>
    </row>
    <row r="2744" spans="6:16">
      <c r="F2744" s="81"/>
      <c r="G2744" s="130"/>
      <c r="I2744" s="88"/>
      <c r="N2744" s="130"/>
      <c r="P2744" s="88"/>
    </row>
    <row r="2745" spans="6:16">
      <c r="F2745" s="81"/>
      <c r="G2745" s="130"/>
      <c r="I2745" s="88"/>
      <c r="N2745" s="130"/>
      <c r="P2745" s="88"/>
    </row>
    <row r="2746" spans="6:16">
      <c r="F2746" s="81"/>
      <c r="G2746" s="130"/>
      <c r="I2746" s="88"/>
      <c r="N2746" s="130"/>
      <c r="P2746" s="88"/>
    </row>
    <row r="2747" spans="6:16">
      <c r="F2747" s="81"/>
      <c r="G2747" s="130"/>
      <c r="I2747" s="88"/>
      <c r="N2747" s="130"/>
      <c r="P2747" s="88"/>
    </row>
    <row r="2748" spans="6:16">
      <c r="F2748" s="81"/>
      <c r="G2748" s="130"/>
      <c r="I2748" s="88"/>
      <c r="N2748" s="130"/>
      <c r="P2748" s="88"/>
    </row>
    <row r="2749" spans="6:16">
      <c r="F2749" s="81"/>
      <c r="G2749" s="130"/>
      <c r="I2749" s="88"/>
      <c r="N2749" s="130"/>
      <c r="P2749" s="88"/>
    </row>
    <row r="2750" spans="6:16">
      <c r="F2750" s="81"/>
      <c r="G2750" s="130"/>
      <c r="I2750" s="88"/>
      <c r="N2750" s="130"/>
      <c r="P2750" s="88"/>
    </row>
    <row r="2751" spans="6:16">
      <c r="F2751" s="81"/>
      <c r="G2751" s="130"/>
      <c r="I2751" s="88"/>
      <c r="N2751" s="130"/>
      <c r="P2751" s="88"/>
    </row>
    <row r="2752" spans="6:16">
      <c r="F2752" s="81"/>
      <c r="G2752" s="130"/>
      <c r="I2752" s="88"/>
      <c r="N2752" s="130"/>
      <c r="P2752" s="88"/>
    </row>
    <row r="2753" spans="6:16">
      <c r="F2753" s="81"/>
      <c r="G2753" s="130"/>
      <c r="I2753" s="88"/>
      <c r="N2753" s="130"/>
      <c r="P2753" s="88"/>
    </row>
    <row r="2754" spans="6:16">
      <c r="F2754" s="81"/>
      <c r="G2754" s="130"/>
      <c r="I2754" s="88"/>
      <c r="N2754" s="130"/>
      <c r="P2754" s="88"/>
    </row>
    <row r="2755" spans="6:16">
      <c r="F2755" s="81"/>
      <c r="G2755" s="130"/>
      <c r="I2755" s="88"/>
      <c r="N2755" s="130"/>
      <c r="P2755" s="88"/>
    </row>
    <row r="2756" spans="6:16">
      <c r="F2756" s="81"/>
      <c r="G2756" s="130"/>
      <c r="I2756" s="88"/>
      <c r="N2756" s="130"/>
      <c r="P2756" s="88"/>
    </row>
    <row r="2757" spans="6:16">
      <c r="F2757" s="81"/>
      <c r="G2757" s="130"/>
      <c r="I2757" s="88"/>
      <c r="N2757" s="130"/>
      <c r="P2757" s="88"/>
    </row>
    <row r="2758" spans="6:16">
      <c r="F2758" s="81"/>
      <c r="G2758" s="130"/>
      <c r="I2758" s="88"/>
      <c r="N2758" s="130"/>
      <c r="P2758" s="88"/>
    </row>
    <row r="2759" spans="6:16">
      <c r="F2759" s="81"/>
      <c r="G2759" s="130"/>
      <c r="I2759" s="88"/>
      <c r="N2759" s="130"/>
      <c r="P2759" s="88"/>
    </row>
    <row r="2760" spans="6:16">
      <c r="F2760" s="81"/>
      <c r="G2760" s="130"/>
      <c r="I2760" s="88"/>
      <c r="N2760" s="130"/>
      <c r="P2760" s="88"/>
    </row>
    <row r="2761" spans="6:16">
      <c r="F2761" s="81"/>
      <c r="G2761" s="130"/>
      <c r="I2761" s="88"/>
      <c r="N2761" s="130"/>
      <c r="P2761" s="88"/>
    </row>
    <row r="2762" spans="6:16">
      <c r="F2762" s="81"/>
      <c r="G2762" s="130"/>
      <c r="I2762" s="88"/>
      <c r="N2762" s="130"/>
      <c r="P2762" s="88"/>
    </row>
    <row r="2763" spans="6:16">
      <c r="F2763" s="81"/>
      <c r="G2763" s="130"/>
      <c r="I2763" s="88"/>
      <c r="N2763" s="130"/>
      <c r="P2763" s="88"/>
    </row>
    <row r="2764" spans="6:16">
      <c r="F2764" s="81"/>
      <c r="G2764" s="130"/>
      <c r="I2764" s="88"/>
      <c r="N2764" s="130"/>
      <c r="P2764" s="88"/>
    </row>
    <row r="2765" spans="6:16">
      <c r="F2765" s="81"/>
      <c r="G2765" s="130"/>
      <c r="I2765" s="88"/>
      <c r="N2765" s="130"/>
      <c r="P2765" s="88"/>
    </row>
    <row r="2766" spans="6:16">
      <c r="F2766" s="81"/>
      <c r="G2766" s="130"/>
      <c r="I2766" s="88"/>
      <c r="N2766" s="130"/>
      <c r="P2766" s="88"/>
    </row>
    <row r="2767" spans="6:16">
      <c r="F2767" s="81"/>
      <c r="G2767" s="130"/>
      <c r="I2767" s="88"/>
      <c r="N2767" s="130"/>
      <c r="P2767" s="88"/>
    </row>
    <row r="2768" spans="6:16">
      <c r="F2768" s="81"/>
      <c r="G2768" s="130"/>
      <c r="I2768" s="88"/>
      <c r="N2768" s="130"/>
      <c r="P2768" s="88"/>
    </row>
    <row r="2769" spans="6:16">
      <c r="F2769" s="81"/>
      <c r="G2769" s="130"/>
      <c r="I2769" s="88"/>
      <c r="N2769" s="130"/>
      <c r="P2769" s="88"/>
    </row>
    <row r="2770" spans="6:16">
      <c r="F2770" s="81"/>
      <c r="G2770" s="130"/>
      <c r="I2770" s="88"/>
      <c r="N2770" s="130"/>
      <c r="P2770" s="88"/>
    </row>
    <row r="2771" spans="6:16">
      <c r="F2771" s="81"/>
      <c r="G2771" s="130"/>
      <c r="I2771" s="88"/>
      <c r="N2771" s="130"/>
      <c r="P2771" s="88"/>
    </row>
    <row r="2772" spans="6:16">
      <c r="F2772" s="81"/>
      <c r="G2772" s="130"/>
      <c r="I2772" s="88"/>
      <c r="N2772" s="130"/>
      <c r="P2772" s="88"/>
    </row>
    <row r="2773" spans="6:16">
      <c r="F2773" s="81"/>
      <c r="G2773" s="130"/>
      <c r="I2773" s="88"/>
      <c r="N2773" s="130"/>
      <c r="P2773" s="88"/>
    </row>
    <row r="2774" spans="6:16">
      <c r="F2774" s="81"/>
      <c r="G2774" s="130"/>
      <c r="I2774" s="88"/>
      <c r="N2774" s="130"/>
      <c r="P2774" s="88"/>
    </row>
    <row r="2775" spans="6:16">
      <c r="F2775" s="81"/>
      <c r="G2775" s="130"/>
      <c r="I2775" s="88"/>
      <c r="N2775" s="130"/>
      <c r="P2775" s="88"/>
    </row>
    <row r="2776" spans="6:16">
      <c r="F2776" s="81"/>
      <c r="G2776" s="130"/>
      <c r="I2776" s="88"/>
      <c r="N2776" s="130"/>
      <c r="P2776" s="88"/>
    </row>
    <row r="2777" spans="6:16">
      <c r="F2777" s="81"/>
      <c r="G2777" s="130"/>
      <c r="I2777" s="88"/>
      <c r="N2777" s="130"/>
      <c r="P2777" s="88"/>
    </row>
    <row r="2778" spans="6:16">
      <c r="F2778" s="81"/>
      <c r="G2778" s="130"/>
      <c r="I2778" s="88"/>
      <c r="N2778" s="130"/>
      <c r="P2778" s="88"/>
    </row>
    <row r="2779" spans="6:16">
      <c r="F2779" s="81"/>
      <c r="G2779" s="130"/>
      <c r="I2779" s="88"/>
      <c r="N2779" s="130"/>
      <c r="P2779" s="88"/>
    </row>
    <row r="2780" spans="6:16">
      <c r="F2780" s="81"/>
      <c r="G2780" s="130"/>
      <c r="I2780" s="88"/>
      <c r="N2780" s="130"/>
      <c r="P2780" s="88"/>
    </row>
    <row r="2781" spans="6:16">
      <c r="F2781" s="81"/>
      <c r="G2781" s="130"/>
      <c r="I2781" s="88"/>
      <c r="N2781" s="130"/>
      <c r="P2781" s="88"/>
    </row>
    <row r="2782" spans="6:16">
      <c r="F2782" s="81"/>
      <c r="G2782" s="130"/>
      <c r="I2782" s="88"/>
      <c r="N2782" s="130"/>
      <c r="P2782" s="88"/>
    </row>
    <row r="2783" spans="6:16">
      <c r="F2783" s="81"/>
      <c r="G2783" s="130"/>
      <c r="I2783" s="88"/>
      <c r="N2783" s="130"/>
      <c r="P2783" s="88"/>
    </row>
    <row r="2784" spans="6:16">
      <c r="F2784" s="81"/>
      <c r="G2784" s="130"/>
      <c r="I2784" s="88"/>
      <c r="N2784" s="130"/>
      <c r="P2784" s="88"/>
    </row>
    <row r="2785" spans="6:16">
      <c r="F2785" s="81"/>
      <c r="G2785" s="130"/>
      <c r="I2785" s="88"/>
      <c r="N2785" s="130"/>
      <c r="P2785" s="88"/>
    </row>
    <row r="2786" spans="6:16">
      <c r="F2786" s="81"/>
      <c r="G2786" s="130"/>
      <c r="I2786" s="88"/>
      <c r="N2786" s="130"/>
      <c r="P2786" s="88"/>
    </row>
    <row r="2787" spans="6:16">
      <c r="F2787" s="81"/>
      <c r="G2787" s="130"/>
      <c r="I2787" s="88"/>
      <c r="N2787" s="130"/>
      <c r="P2787" s="88"/>
    </row>
    <row r="2788" spans="6:16">
      <c r="F2788" s="81"/>
      <c r="G2788" s="130"/>
      <c r="I2788" s="88"/>
      <c r="N2788" s="130"/>
      <c r="P2788" s="88"/>
    </row>
    <row r="2789" spans="6:16">
      <c r="F2789" s="81"/>
      <c r="G2789" s="130"/>
      <c r="I2789" s="88"/>
      <c r="N2789" s="130"/>
      <c r="P2789" s="88"/>
    </row>
    <row r="2790" spans="6:16">
      <c r="F2790" s="81"/>
      <c r="G2790" s="130"/>
      <c r="I2790" s="88"/>
      <c r="N2790" s="130"/>
      <c r="P2790" s="88"/>
    </row>
    <row r="2791" spans="6:16">
      <c r="F2791" s="81"/>
      <c r="G2791" s="130"/>
      <c r="I2791" s="88"/>
      <c r="N2791" s="130"/>
      <c r="P2791" s="88"/>
    </row>
    <row r="2792" spans="6:16">
      <c r="F2792" s="81"/>
      <c r="G2792" s="130"/>
      <c r="I2792" s="88"/>
      <c r="N2792" s="130"/>
      <c r="P2792" s="88"/>
    </row>
    <row r="2793" spans="6:16">
      <c r="F2793" s="81"/>
      <c r="G2793" s="130"/>
      <c r="I2793" s="88"/>
      <c r="N2793" s="130"/>
      <c r="P2793" s="88"/>
    </row>
    <row r="2794" spans="6:16">
      <c r="F2794" s="81"/>
      <c r="G2794" s="130"/>
      <c r="I2794" s="88"/>
      <c r="N2794" s="130"/>
      <c r="P2794" s="88"/>
    </row>
    <row r="2795" spans="6:16">
      <c r="F2795" s="81"/>
      <c r="G2795" s="130"/>
      <c r="I2795" s="88"/>
      <c r="N2795" s="130"/>
      <c r="P2795" s="88"/>
    </row>
    <row r="2796" spans="6:16">
      <c r="F2796" s="81"/>
      <c r="G2796" s="130"/>
      <c r="I2796" s="88"/>
      <c r="N2796" s="130"/>
      <c r="P2796" s="88"/>
    </row>
    <row r="2797" spans="6:16">
      <c r="F2797" s="81"/>
      <c r="G2797" s="130"/>
      <c r="I2797" s="88"/>
      <c r="N2797" s="130"/>
      <c r="P2797" s="88"/>
    </row>
    <row r="2798" spans="6:16">
      <c r="F2798" s="81"/>
      <c r="G2798" s="130"/>
      <c r="I2798" s="88"/>
      <c r="N2798" s="130"/>
      <c r="P2798" s="88"/>
    </row>
    <row r="2799" spans="6:16">
      <c r="F2799" s="81"/>
      <c r="G2799" s="130"/>
      <c r="I2799" s="88"/>
      <c r="N2799" s="130"/>
      <c r="P2799" s="88"/>
    </row>
    <row r="2800" spans="6:16">
      <c r="F2800" s="81"/>
      <c r="G2800" s="130"/>
      <c r="I2800" s="88"/>
      <c r="N2800" s="130"/>
      <c r="P2800" s="88"/>
    </row>
    <row r="2801" spans="6:16">
      <c r="F2801" s="81"/>
      <c r="G2801" s="130"/>
      <c r="I2801" s="88"/>
      <c r="N2801" s="130"/>
      <c r="P2801" s="88"/>
    </row>
    <row r="2802" spans="6:16">
      <c r="F2802" s="81"/>
      <c r="G2802" s="130"/>
      <c r="I2802" s="88"/>
      <c r="N2802" s="130"/>
      <c r="P2802" s="88"/>
    </row>
    <row r="2803" spans="6:16">
      <c r="F2803" s="81"/>
      <c r="G2803" s="130"/>
      <c r="I2803" s="88"/>
      <c r="N2803" s="130"/>
      <c r="P2803" s="88"/>
    </row>
    <row r="2804" spans="6:16">
      <c r="F2804" s="81"/>
      <c r="G2804" s="130"/>
      <c r="I2804" s="88"/>
      <c r="N2804" s="130"/>
      <c r="P2804" s="88"/>
    </row>
    <row r="2805" spans="6:16">
      <c r="F2805" s="81"/>
      <c r="G2805" s="130"/>
      <c r="I2805" s="88"/>
      <c r="N2805" s="130"/>
      <c r="P2805" s="88"/>
    </row>
    <row r="2806" spans="6:16">
      <c r="F2806" s="81"/>
      <c r="G2806" s="130"/>
      <c r="I2806" s="88"/>
      <c r="N2806" s="130"/>
      <c r="P2806" s="88"/>
    </row>
    <row r="2807" spans="6:16">
      <c r="F2807" s="81"/>
      <c r="G2807" s="130"/>
      <c r="I2807" s="88"/>
      <c r="N2807" s="130"/>
      <c r="P2807" s="88"/>
    </row>
    <row r="2808" spans="6:16">
      <c r="F2808" s="81"/>
      <c r="G2808" s="130"/>
      <c r="I2808" s="88"/>
      <c r="N2808" s="130"/>
      <c r="P2808" s="88"/>
    </row>
    <row r="2809" spans="6:16">
      <c r="F2809" s="81"/>
      <c r="G2809" s="130"/>
      <c r="I2809" s="88"/>
      <c r="N2809" s="130"/>
      <c r="P2809" s="88"/>
    </row>
    <row r="2810" spans="6:16">
      <c r="F2810" s="81"/>
      <c r="G2810" s="130"/>
      <c r="I2810" s="88"/>
      <c r="N2810" s="130"/>
      <c r="P2810" s="88"/>
    </row>
    <row r="2811" spans="6:16">
      <c r="F2811" s="81"/>
      <c r="G2811" s="130"/>
      <c r="I2811" s="88"/>
      <c r="N2811" s="130"/>
      <c r="P2811" s="88"/>
    </row>
    <row r="2812" spans="6:16">
      <c r="F2812" s="81"/>
      <c r="G2812" s="130"/>
      <c r="I2812" s="88"/>
      <c r="N2812" s="130"/>
      <c r="P2812" s="88"/>
    </row>
    <row r="2813" spans="6:16">
      <c r="F2813" s="81"/>
      <c r="G2813" s="130"/>
      <c r="I2813" s="88"/>
      <c r="N2813" s="130"/>
      <c r="P2813" s="88"/>
    </row>
    <row r="2814" spans="6:16">
      <c r="F2814" s="81"/>
      <c r="G2814" s="130"/>
      <c r="I2814" s="88"/>
      <c r="N2814" s="130"/>
      <c r="P2814" s="88"/>
    </row>
    <row r="2815" spans="6:16">
      <c r="F2815" s="81"/>
      <c r="G2815" s="130"/>
      <c r="I2815" s="88"/>
      <c r="N2815" s="130"/>
      <c r="P2815" s="88"/>
    </row>
    <row r="2816" spans="6:16">
      <c r="F2816" s="81"/>
      <c r="G2816" s="130"/>
      <c r="I2816" s="88"/>
      <c r="N2816" s="130"/>
      <c r="P2816" s="88"/>
    </row>
    <row r="2817" spans="6:16">
      <c r="F2817" s="81"/>
      <c r="G2817" s="130"/>
      <c r="I2817" s="88"/>
      <c r="N2817" s="130"/>
      <c r="P2817" s="88"/>
    </row>
    <row r="2818" spans="6:16">
      <c r="F2818" s="81"/>
      <c r="G2818" s="130"/>
      <c r="I2818" s="88"/>
      <c r="N2818" s="130"/>
      <c r="P2818" s="88"/>
    </row>
    <row r="2819" spans="6:16">
      <c r="F2819" s="81"/>
      <c r="G2819" s="130"/>
      <c r="I2819" s="88"/>
      <c r="N2819" s="130"/>
      <c r="P2819" s="88"/>
    </row>
    <row r="2820" spans="6:16">
      <c r="F2820" s="81"/>
      <c r="G2820" s="130"/>
      <c r="I2820" s="88"/>
      <c r="N2820" s="130"/>
      <c r="P2820" s="88"/>
    </row>
    <row r="2821" spans="6:16">
      <c r="F2821" s="81"/>
      <c r="G2821" s="130"/>
      <c r="I2821" s="88"/>
      <c r="N2821" s="130"/>
      <c r="P2821" s="88"/>
    </row>
    <row r="2822" spans="6:16">
      <c r="F2822" s="81"/>
      <c r="G2822" s="130"/>
      <c r="I2822" s="88"/>
      <c r="N2822" s="130"/>
      <c r="P2822" s="88"/>
    </row>
    <row r="2823" spans="6:16">
      <c r="F2823" s="81"/>
      <c r="G2823" s="130"/>
      <c r="I2823" s="88"/>
      <c r="N2823" s="130"/>
      <c r="P2823" s="88"/>
    </row>
    <row r="2824" spans="6:16">
      <c r="F2824" s="81"/>
      <c r="G2824" s="130"/>
      <c r="I2824" s="88"/>
      <c r="N2824" s="130"/>
      <c r="P2824" s="88"/>
    </row>
    <row r="2825" spans="6:16">
      <c r="F2825" s="81"/>
      <c r="G2825" s="130"/>
      <c r="I2825" s="88"/>
      <c r="N2825" s="130"/>
      <c r="P2825" s="88"/>
    </row>
    <row r="2826" spans="6:16">
      <c r="F2826" s="81"/>
      <c r="G2826" s="130"/>
      <c r="I2826" s="88"/>
      <c r="N2826" s="130"/>
      <c r="P2826" s="88"/>
    </row>
    <row r="2827" spans="6:16">
      <c r="F2827" s="81"/>
      <c r="G2827" s="130"/>
      <c r="I2827" s="88"/>
      <c r="N2827" s="130"/>
      <c r="P2827" s="88"/>
    </row>
    <row r="2828" spans="6:16">
      <c r="F2828" s="81"/>
      <c r="G2828" s="130"/>
      <c r="I2828" s="88"/>
      <c r="N2828" s="130"/>
      <c r="P2828" s="88"/>
    </row>
    <row r="2829" spans="6:16">
      <c r="F2829" s="81"/>
      <c r="G2829" s="130"/>
      <c r="I2829" s="88"/>
      <c r="N2829" s="130"/>
      <c r="P2829" s="88"/>
    </row>
    <row r="2830" spans="6:16">
      <c r="F2830" s="81"/>
      <c r="G2830" s="130"/>
      <c r="I2830" s="88"/>
      <c r="N2830" s="130"/>
      <c r="P2830" s="88"/>
    </row>
    <row r="2831" spans="6:16">
      <c r="F2831" s="81"/>
      <c r="G2831" s="130"/>
      <c r="I2831" s="88"/>
      <c r="N2831" s="130"/>
      <c r="P2831" s="88"/>
    </row>
    <row r="2832" spans="6:16">
      <c r="F2832" s="81"/>
      <c r="G2832" s="130"/>
      <c r="I2832" s="88"/>
      <c r="N2832" s="130"/>
      <c r="P2832" s="88"/>
    </row>
    <row r="2833" spans="6:16">
      <c r="F2833" s="81"/>
      <c r="G2833" s="130"/>
      <c r="I2833" s="88"/>
      <c r="N2833" s="130"/>
      <c r="P2833" s="88"/>
    </row>
    <row r="2834" spans="6:16">
      <c r="F2834" s="81"/>
      <c r="G2834" s="130"/>
      <c r="I2834" s="88"/>
      <c r="N2834" s="130"/>
      <c r="P2834" s="88"/>
    </row>
    <row r="2835" spans="6:16">
      <c r="F2835" s="81"/>
      <c r="G2835" s="130"/>
      <c r="I2835" s="88"/>
      <c r="N2835" s="130"/>
      <c r="P2835" s="88"/>
    </row>
    <row r="2836" spans="6:16">
      <c r="F2836" s="81"/>
      <c r="G2836" s="130"/>
      <c r="I2836" s="88"/>
      <c r="N2836" s="130"/>
      <c r="P2836" s="88"/>
    </row>
    <row r="2837" spans="6:16">
      <c r="F2837" s="81"/>
      <c r="G2837" s="130"/>
      <c r="I2837" s="88"/>
      <c r="N2837" s="130"/>
      <c r="P2837" s="88"/>
    </row>
    <row r="2838" spans="6:16">
      <c r="F2838" s="81"/>
      <c r="G2838" s="130"/>
      <c r="I2838" s="88"/>
      <c r="N2838" s="130"/>
      <c r="P2838" s="88"/>
    </row>
    <row r="2839" spans="6:16">
      <c r="F2839" s="81"/>
      <c r="G2839" s="130"/>
      <c r="I2839" s="88"/>
      <c r="N2839" s="130"/>
      <c r="P2839" s="88"/>
    </row>
    <row r="2840" spans="6:16">
      <c r="F2840" s="81"/>
      <c r="G2840" s="130"/>
      <c r="I2840" s="88"/>
      <c r="N2840" s="130"/>
      <c r="P2840" s="88"/>
    </row>
    <row r="2841" spans="6:16">
      <c r="F2841" s="81"/>
      <c r="G2841" s="130"/>
      <c r="I2841" s="88"/>
      <c r="N2841" s="130"/>
      <c r="P2841" s="88"/>
    </row>
    <row r="2842" spans="6:16">
      <c r="F2842" s="81"/>
      <c r="G2842" s="130"/>
      <c r="I2842" s="88"/>
      <c r="N2842" s="130"/>
      <c r="P2842" s="88"/>
    </row>
    <row r="2843" spans="6:16">
      <c r="F2843" s="81"/>
      <c r="G2843" s="130"/>
      <c r="I2843" s="88"/>
      <c r="N2843" s="130"/>
      <c r="P2843" s="88"/>
    </row>
    <row r="2844" spans="6:16">
      <c r="F2844" s="81"/>
      <c r="G2844" s="130"/>
      <c r="I2844" s="88"/>
      <c r="N2844" s="130"/>
      <c r="P2844" s="88"/>
    </row>
    <row r="2845" spans="6:16">
      <c r="F2845" s="81"/>
      <c r="G2845" s="130"/>
      <c r="I2845" s="88"/>
      <c r="N2845" s="130"/>
      <c r="P2845" s="88"/>
    </row>
    <row r="2846" spans="6:16">
      <c r="F2846" s="81"/>
      <c r="G2846" s="130"/>
      <c r="I2846" s="88"/>
      <c r="N2846" s="130"/>
      <c r="P2846" s="88"/>
    </row>
    <row r="2847" spans="6:16">
      <c r="F2847" s="81"/>
      <c r="G2847" s="130"/>
      <c r="I2847" s="88"/>
      <c r="N2847" s="130"/>
      <c r="P2847" s="88"/>
    </row>
    <row r="2848" spans="6:16">
      <c r="F2848" s="81"/>
      <c r="G2848" s="130"/>
      <c r="I2848" s="88"/>
      <c r="N2848" s="130"/>
      <c r="P2848" s="88"/>
    </row>
    <row r="2849" spans="6:16">
      <c r="F2849" s="81"/>
      <c r="G2849" s="130"/>
      <c r="I2849" s="88"/>
      <c r="N2849" s="130"/>
      <c r="P2849" s="88"/>
    </row>
    <row r="2850" spans="6:16">
      <c r="F2850" s="81"/>
      <c r="G2850" s="130"/>
      <c r="I2850" s="88"/>
      <c r="N2850" s="130"/>
      <c r="P2850" s="88"/>
    </row>
    <row r="2851" spans="6:16">
      <c r="F2851" s="81"/>
      <c r="G2851" s="130"/>
      <c r="I2851" s="88"/>
      <c r="N2851" s="130"/>
      <c r="P2851" s="88"/>
    </row>
    <row r="2852" spans="6:16">
      <c r="F2852" s="81"/>
      <c r="G2852" s="130"/>
      <c r="I2852" s="88"/>
      <c r="N2852" s="130"/>
      <c r="P2852" s="88"/>
    </row>
    <row r="2853" spans="6:16">
      <c r="F2853" s="81"/>
      <c r="G2853" s="130"/>
      <c r="I2853" s="88"/>
      <c r="N2853" s="130"/>
      <c r="P2853" s="88"/>
    </row>
    <row r="2854" spans="6:16">
      <c r="F2854" s="81"/>
      <c r="G2854" s="130"/>
      <c r="I2854" s="88"/>
      <c r="N2854" s="130"/>
      <c r="P2854" s="88"/>
    </row>
    <row r="2855" spans="6:16">
      <c r="F2855" s="81"/>
      <c r="G2855" s="130"/>
      <c r="I2855" s="88"/>
      <c r="N2855" s="130"/>
      <c r="P2855" s="88"/>
    </row>
    <row r="2856" spans="6:16">
      <c r="F2856" s="81"/>
      <c r="G2856" s="130"/>
      <c r="I2856" s="88"/>
      <c r="N2856" s="130"/>
      <c r="P2856" s="88"/>
    </row>
    <row r="2857" spans="6:16">
      <c r="F2857" s="81"/>
      <c r="G2857" s="130"/>
      <c r="I2857" s="88"/>
      <c r="N2857" s="130"/>
      <c r="P2857" s="88"/>
    </row>
    <row r="2858" spans="6:16">
      <c r="F2858" s="81"/>
      <c r="G2858" s="130"/>
      <c r="I2858" s="88"/>
      <c r="N2858" s="130"/>
      <c r="P2858" s="88"/>
    </row>
    <row r="2859" spans="6:16">
      <c r="F2859" s="81"/>
      <c r="G2859" s="130"/>
      <c r="I2859" s="88"/>
      <c r="N2859" s="130"/>
      <c r="P2859" s="88"/>
    </row>
    <row r="2860" spans="6:16">
      <c r="F2860" s="81"/>
      <c r="G2860" s="130"/>
      <c r="I2860" s="88"/>
      <c r="N2860" s="130"/>
      <c r="P2860" s="88"/>
    </row>
    <row r="2861" spans="6:16">
      <c r="F2861" s="81"/>
      <c r="G2861" s="130"/>
      <c r="I2861" s="88"/>
      <c r="N2861" s="130"/>
      <c r="P2861" s="88"/>
    </row>
    <row r="2862" spans="6:16">
      <c r="F2862" s="81"/>
      <c r="G2862" s="130"/>
      <c r="I2862" s="88"/>
      <c r="N2862" s="130"/>
      <c r="P2862" s="88"/>
    </row>
    <row r="2863" spans="6:16">
      <c r="F2863" s="81"/>
      <c r="G2863" s="130"/>
      <c r="I2863" s="88"/>
      <c r="N2863" s="130"/>
      <c r="P2863" s="88"/>
    </row>
    <row r="2864" spans="6:16">
      <c r="F2864" s="81"/>
      <c r="G2864" s="130"/>
      <c r="I2864" s="88"/>
      <c r="N2864" s="130"/>
      <c r="P2864" s="88"/>
    </row>
    <row r="2865" spans="6:16">
      <c r="F2865" s="81"/>
      <c r="G2865" s="130"/>
      <c r="I2865" s="88"/>
      <c r="N2865" s="130"/>
      <c r="P2865" s="88"/>
    </row>
    <row r="2866" spans="6:16">
      <c r="F2866" s="81"/>
      <c r="G2866" s="130"/>
      <c r="I2866" s="88"/>
      <c r="N2866" s="130"/>
      <c r="P2866" s="88"/>
    </row>
    <row r="2867" spans="6:16">
      <c r="F2867" s="81"/>
      <c r="G2867" s="130"/>
      <c r="I2867" s="88"/>
      <c r="N2867" s="130"/>
      <c r="P2867" s="88"/>
    </row>
    <row r="2868" spans="6:16">
      <c r="F2868" s="81"/>
      <c r="G2868" s="130"/>
      <c r="I2868" s="88"/>
      <c r="N2868" s="130"/>
      <c r="P2868" s="88"/>
    </row>
    <row r="2869" spans="6:16">
      <c r="F2869" s="81"/>
      <c r="G2869" s="130"/>
      <c r="I2869" s="88"/>
      <c r="N2869" s="130"/>
      <c r="P2869" s="88"/>
    </row>
    <row r="2870" spans="6:16">
      <c r="F2870" s="81"/>
      <c r="G2870" s="130"/>
      <c r="I2870" s="88"/>
      <c r="N2870" s="130"/>
      <c r="P2870" s="88"/>
    </row>
    <row r="2871" spans="6:16">
      <c r="F2871" s="81"/>
      <c r="G2871" s="130"/>
      <c r="I2871" s="88"/>
      <c r="N2871" s="130"/>
      <c r="P2871" s="88"/>
    </row>
    <row r="2872" spans="6:16">
      <c r="F2872" s="81"/>
      <c r="G2872" s="130"/>
      <c r="I2872" s="88"/>
      <c r="N2872" s="130"/>
      <c r="P2872" s="88"/>
    </row>
    <row r="2873" spans="6:16">
      <c r="F2873" s="81"/>
      <c r="G2873" s="130"/>
      <c r="I2873" s="88"/>
      <c r="N2873" s="130"/>
      <c r="P2873" s="88"/>
    </row>
    <row r="2874" spans="6:16">
      <c r="F2874" s="81"/>
      <c r="G2874" s="130"/>
      <c r="I2874" s="88"/>
      <c r="N2874" s="130"/>
      <c r="P2874" s="88"/>
    </row>
    <row r="2875" spans="6:16">
      <c r="F2875" s="81"/>
      <c r="G2875" s="130"/>
      <c r="I2875" s="88"/>
      <c r="N2875" s="130"/>
      <c r="P2875" s="88"/>
    </row>
    <row r="2876" spans="6:16">
      <c r="F2876" s="81"/>
      <c r="G2876" s="130"/>
      <c r="I2876" s="88"/>
      <c r="N2876" s="130"/>
      <c r="P2876" s="88"/>
    </row>
    <row r="2877" spans="6:16">
      <c r="F2877" s="81"/>
      <c r="G2877" s="130"/>
      <c r="I2877" s="88"/>
      <c r="N2877" s="130"/>
      <c r="P2877" s="88"/>
    </row>
    <row r="2878" spans="6:16">
      <c r="F2878" s="81"/>
      <c r="G2878" s="130"/>
      <c r="I2878" s="88"/>
      <c r="N2878" s="130"/>
      <c r="P2878" s="88"/>
    </row>
    <row r="2879" spans="6:16">
      <c r="F2879" s="81"/>
      <c r="G2879" s="130"/>
      <c r="I2879" s="88"/>
      <c r="N2879" s="130"/>
      <c r="P2879" s="88"/>
    </row>
    <row r="2880" spans="6:16">
      <c r="F2880" s="81"/>
      <c r="G2880" s="130"/>
      <c r="I2880" s="88"/>
      <c r="N2880" s="130"/>
      <c r="P2880" s="88"/>
    </row>
    <row r="2881" spans="6:16">
      <c r="F2881" s="81"/>
      <c r="G2881" s="130"/>
      <c r="I2881" s="88"/>
      <c r="N2881" s="130"/>
      <c r="P2881" s="88"/>
    </row>
    <row r="2882" spans="6:16">
      <c r="F2882" s="81"/>
      <c r="G2882" s="130"/>
      <c r="I2882" s="88"/>
      <c r="N2882" s="130"/>
      <c r="P2882" s="88"/>
    </row>
    <row r="2883" spans="6:16">
      <c r="F2883" s="81"/>
      <c r="G2883" s="130"/>
      <c r="I2883" s="88"/>
      <c r="N2883" s="130"/>
      <c r="P2883" s="88"/>
    </row>
    <row r="2884" spans="6:16">
      <c r="F2884" s="81"/>
      <c r="G2884" s="130"/>
      <c r="I2884" s="88"/>
      <c r="N2884" s="130"/>
      <c r="P2884" s="88"/>
    </row>
    <row r="2885" spans="6:16">
      <c r="F2885" s="81"/>
      <c r="G2885" s="130"/>
      <c r="I2885" s="88"/>
      <c r="N2885" s="130"/>
      <c r="P2885" s="88"/>
    </row>
    <row r="2886" spans="6:16">
      <c r="F2886" s="81"/>
      <c r="G2886" s="130"/>
      <c r="I2886" s="88"/>
      <c r="N2886" s="130"/>
      <c r="P2886" s="88"/>
    </row>
    <row r="2887" spans="6:16">
      <c r="F2887" s="81"/>
      <c r="G2887" s="130"/>
      <c r="I2887" s="88"/>
      <c r="N2887" s="130"/>
      <c r="P2887" s="88"/>
    </row>
    <row r="2888" spans="6:16">
      <c r="F2888" s="81"/>
      <c r="G2888" s="130"/>
      <c r="I2888" s="88"/>
      <c r="N2888" s="130"/>
      <c r="P2888" s="88"/>
    </row>
    <row r="2889" spans="6:16">
      <c r="F2889" s="81"/>
      <c r="G2889" s="130"/>
      <c r="I2889" s="88"/>
      <c r="N2889" s="130"/>
      <c r="P2889" s="88"/>
    </row>
    <row r="2890" spans="6:16">
      <c r="F2890" s="81"/>
      <c r="G2890" s="130"/>
      <c r="I2890" s="88"/>
      <c r="N2890" s="130"/>
      <c r="P2890" s="88"/>
    </row>
    <row r="2891" spans="6:16">
      <c r="F2891" s="81"/>
      <c r="G2891" s="130"/>
      <c r="I2891" s="88"/>
      <c r="N2891" s="130"/>
      <c r="P2891" s="88"/>
    </row>
    <row r="2892" spans="6:16">
      <c r="F2892" s="81"/>
      <c r="G2892" s="130"/>
      <c r="I2892" s="88"/>
      <c r="N2892" s="130"/>
      <c r="P2892" s="88"/>
    </row>
    <row r="2893" spans="6:16">
      <c r="F2893" s="81"/>
      <c r="G2893" s="130"/>
      <c r="I2893" s="88"/>
      <c r="N2893" s="130"/>
      <c r="P2893" s="88"/>
    </row>
    <row r="2894" spans="6:16">
      <c r="F2894" s="81"/>
      <c r="G2894" s="130"/>
      <c r="I2894" s="88"/>
      <c r="N2894" s="130"/>
      <c r="P2894" s="88"/>
    </row>
    <row r="2895" spans="6:16">
      <c r="F2895" s="81"/>
      <c r="G2895" s="130"/>
      <c r="I2895" s="88"/>
      <c r="N2895" s="130"/>
      <c r="P2895" s="88"/>
    </row>
    <row r="2896" spans="6:16">
      <c r="F2896" s="81"/>
      <c r="G2896" s="130"/>
      <c r="I2896" s="88"/>
      <c r="N2896" s="130"/>
      <c r="P2896" s="88"/>
    </row>
    <row r="2897" spans="6:16">
      <c r="F2897" s="81"/>
      <c r="G2897" s="130"/>
      <c r="I2897" s="88"/>
      <c r="N2897" s="130"/>
      <c r="P2897" s="88"/>
    </row>
    <row r="2898" spans="6:16">
      <c r="F2898" s="81"/>
      <c r="G2898" s="130"/>
      <c r="I2898" s="88"/>
      <c r="N2898" s="130"/>
      <c r="P2898" s="88"/>
    </row>
    <row r="2899" spans="6:16">
      <c r="F2899" s="81"/>
      <c r="G2899" s="130"/>
      <c r="I2899" s="88"/>
      <c r="N2899" s="130"/>
      <c r="P2899" s="88"/>
    </row>
    <row r="2900" spans="6:16">
      <c r="F2900" s="81"/>
      <c r="G2900" s="130"/>
      <c r="I2900" s="88"/>
      <c r="N2900" s="130"/>
      <c r="P2900" s="88"/>
    </row>
    <row r="2901" spans="6:16">
      <c r="F2901" s="81"/>
      <c r="G2901" s="130"/>
      <c r="I2901" s="88"/>
      <c r="N2901" s="130"/>
      <c r="P2901" s="88"/>
    </row>
    <row r="2902" spans="6:16">
      <c r="F2902" s="81"/>
      <c r="G2902" s="130"/>
      <c r="I2902" s="88"/>
      <c r="N2902" s="130"/>
      <c r="P2902" s="88"/>
    </row>
    <row r="2903" spans="6:16">
      <c r="F2903" s="81"/>
      <c r="G2903" s="130"/>
      <c r="I2903" s="88"/>
      <c r="N2903" s="130"/>
      <c r="P2903" s="88"/>
    </row>
    <row r="2904" spans="6:16">
      <c r="F2904" s="81"/>
      <c r="G2904" s="130"/>
      <c r="I2904" s="88"/>
      <c r="N2904" s="130"/>
      <c r="P2904" s="88"/>
    </row>
    <row r="2905" spans="6:16">
      <c r="F2905" s="81"/>
      <c r="G2905" s="130"/>
      <c r="I2905" s="88"/>
      <c r="N2905" s="130"/>
      <c r="P2905" s="88"/>
    </row>
    <row r="2906" spans="6:16">
      <c r="F2906" s="81"/>
      <c r="G2906" s="130"/>
      <c r="I2906" s="88"/>
      <c r="N2906" s="130"/>
      <c r="P2906" s="88"/>
    </row>
    <row r="2907" spans="6:16">
      <c r="F2907" s="81"/>
      <c r="G2907" s="130"/>
      <c r="I2907" s="88"/>
      <c r="N2907" s="130"/>
      <c r="P2907" s="88"/>
    </row>
    <row r="2908" spans="6:16">
      <c r="F2908" s="81"/>
      <c r="G2908" s="130"/>
      <c r="I2908" s="88"/>
      <c r="N2908" s="130"/>
      <c r="P2908" s="88"/>
    </row>
    <row r="2909" spans="6:16">
      <c r="F2909" s="81"/>
      <c r="G2909" s="130"/>
      <c r="I2909" s="88"/>
      <c r="N2909" s="130"/>
      <c r="P2909" s="88"/>
    </row>
    <row r="2910" spans="6:16">
      <c r="F2910" s="81"/>
      <c r="G2910" s="130"/>
      <c r="I2910" s="88"/>
      <c r="N2910" s="130"/>
      <c r="P2910" s="88"/>
    </row>
    <row r="2911" spans="6:16">
      <c r="F2911" s="81"/>
      <c r="G2911" s="130"/>
      <c r="I2911" s="88"/>
      <c r="N2911" s="130"/>
      <c r="P2911" s="88"/>
    </row>
    <row r="2912" spans="6:16">
      <c r="F2912" s="81"/>
      <c r="G2912" s="130"/>
      <c r="I2912" s="88"/>
      <c r="N2912" s="130"/>
      <c r="P2912" s="88"/>
    </row>
    <row r="2913" spans="6:16">
      <c r="F2913" s="81"/>
      <c r="G2913" s="130"/>
      <c r="I2913" s="88"/>
      <c r="N2913" s="130"/>
      <c r="P2913" s="88"/>
    </row>
    <row r="2914" spans="6:16">
      <c r="F2914" s="81"/>
      <c r="G2914" s="130"/>
      <c r="I2914" s="88"/>
      <c r="N2914" s="130"/>
      <c r="P2914" s="88"/>
    </row>
    <row r="2915" spans="6:16">
      <c r="F2915" s="81"/>
      <c r="G2915" s="130"/>
      <c r="I2915" s="88"/>
      <c r="N2915" s="130"/>
      <c r="P2915" s="88"/>
    </row>
    <row r="2916" spans="6:16">
      <c r="F2916" s="81"/>
      <c r="G2916" s="130"/>
      <c r="I2916" s="88"/>
      <c r="N2916" s="130"/>
      <c r="P2916" s="88"/>
    </row>
    <row r="2917" spans="6:16">
      <c r="F2917" s="81"/>
      <c r="G2917" s="130"/>
      <c r="I2917" s="88"/>
      <c r="N2917" s="130"/>
      <c r="P2917" s="88"/>
    </row>
    <row r="2918" spans="6:16">
      <c r="F2918" s="81"/>
      <c r="G2918" s="130"/>
      <c r="I2918" s="88"/>
      <c r="N2918" s="130"/>
      <c r="P2918" s="88"/>
    </row>
    <row r="2919" spans="6:16">
      <c r="F2919" s="81"/>
      <c r="G2919" s="130"/>
      <c r="I2919" s="88"/>
      <c r="N2919" s="130"/>
      <c r="P2919" s="88"/>
    </row>
    <row r="2920" spans="6:16">
      <c r="F2920" s="81"/>
      <c r="G2920" s="130"/>
      <c r="I2920" s="88"/>
      <c r="N2920" s="130"/>
      <c r="P2920" s="88"/>
    </row>
    <row r="2921" spans="6:16">
      <c r="F2921" s="81"/>
      <c r="G2921" s="130"/>
      <c r="I2921" s="88"/>
      <c r="N2921" s="130"/>
      <c r="P2921" s="88"/>
    </row>
    <row r="2922" spans="6:16">
      <c r="F2922" s="81"/>
      <c r="G2922" s="130"/>
      <c r="I2922" s="88"/>
      <c r="N2922" s="130"/>
      <c r="P2922" s="88"/>
    </row>
    <row r="2923" spans="6:16">
      <c r="F2923" s="81"/>
      <c r="G2923" s="130"/>
      <c r="I2923" s="88"/>
      <c r="N2923" s="130"/>
      <c r="P2923" s="88"/>
    </row>
    <row r="2924" spans="6:16">
      <c r="F2924" s="81"/>
      <c r="G2924" s="130"/>
      <c r="I2924" s="88"/>
      <c r="N2924" s="130"/>
      <c r="P2924" s="88"/>
    </row>
    <row r="2925" spans="6:16">
      <c r="F2925" s="81"/>
      <c r="G2925" s="130"/>
      <c r="I2925" s="88"/>
      <c r="N2925" s="130"/>
      <c r="P2925" s="88"/>
    </row>
    <row r="2926" spans="6:16">
      <c r="F2926" s="81"/>
      <c r="G2926" s="130"/>
      <c r="I2926" s="88"/>
      <c r="N2926" s="130"/>
      <c r="P2926" s="88"/>
    </row>
    <row r="2927" spans="6:16">
      <c r="F2927" s="81"/>
      <c r="G2927" s="130"/>
      <c r="I2927" s="88"/>
      <c r="N2927" s="130"/>
      <c r="P2927" s="88"/>
    </row>
    <row r="2928" spans="6:16">
      <c r="F2928" s="81"/>
      <c r="G2928" s="130"/>
      <c r="I2928" s="88"/>
      <c r="N2928" s="130"/>
      <c r="P2928" s="88"/>
    </row>
    <row r="2929" spans="6:16">
      <c r="F2929" s="81"/>
      <c r="G2929" s="130"/>
      <c r="I2929" s="88"/>
      <c r="N2929" s="130"/>
      <c r="P2929" s="88"/>
    </row>
    <row r="2930" spans="6:16">
      <c r="F2930" s="81"/>
      <c r="G2930" s="130"/>
      <c r="I2930" s="88"/>
      <c r="N2930" s="130"/>
      <c r="P2930" s="88"/>
    </row>
    <row r="2931" spans="6:16">
      <c r="F2931" s="81"/>
      <c r="G2931" s="130"/>
      <c r="I2931" s="88"/>
      <c r="N2931" s="130"/>
      <c r="P2931" s="88"/>
    </row>
    <row r="2932" spans="6:16">
      <c r="F2932" s="81"/>
      <c r="G2932" s="130"/>
      <c r="I2932" s="88"/>
      <c r="N2932" s="130"/>
      <c r="P2932" s="88"/>
    </row>
    <row r="2933" spans="6:16">
      <c r="F2933" s="81"/>
      <c r="G2933" s="130"/>
      <c r="I2933" s="88"/>
      <c r="N2933" s="130"/>
      <c r="P2933" s="88"/>
    </row>
    <row r="2934" spans="6:16">
      <c r="F2934" s="81"/>
      <c r="G2934" s="130"/>
      <c r="I2934" s="88"/>
      <c r="N2934" s="130"/>
      <c r="P2934" s="88"/>
    </row>
    <row r="2935" spans="6:16">
      <c r="F2935" s="81"/>
      <c r="G2935" s="130"/>
      <c r="I2935" s="88"/>
      <c r="N2935" s="130"/>
      <c r="P2935" s="88"/>
    </row>
    <row r="2936" spans="6:16">
      <c r="F2936" s="81"/>
      <c r="G2936" s="130"/>
      <c r="I2936" s="88"/>
      <c r="N2936" s="130"/>
      <c r="P2936" s="88"/>
    </row>
    <row r="2937" spans="6:16">
      <c r="F2937" s="81"/>
      <c r="G2937" s="130"/>
      <c r="I2937" s="88"/>
      <c r="N2937" s="130"/>
      <c r="P2937" s="88"/>
    </row>
    <row r="2938" spans="6:16">
      <c r="F2938" s="81"/>
      <c r="G2938" s="130"/>
      <c r="I2938" s="88"/>
      <c r="N2938" s="130"/>
      <c r="P2938" s="88"/>
    </row>
    <row r="2939" spans="6:16">
      <c r="F2939" s="81"/>
      <c r="G2939" s="130"/>
      <c r="I2939" s="88"/>
      <c r="N2939" s="130"/>
      <c r="P2939" s="88"/>
    </row>
    <row r="2940" spans="6:16">
      <c r="F2940" s="81"/>
      <c r="G2940" s="130"/>
      <c r="I2940" s="88"/>
      <c r="N2940" s="130"/>
      <c r="P2940" s="88"/>
    </row>
    <row r="2941" spans="6:16">
      <c r="F2941" s="81"/>
      <c r="G2941" s="130"/>
      <c r="I2941" s="88"/>
      <c r="N2941" s="130"/>
      <c r="P2941" s="88"/>
    </row>
    <row r="2942" spans="6:16">
      <c r="F2942" s="81"/>
      <c r="G2942" s="130"/>
      <c r="I2942" s="88"/>
      <c r="N2942" s="130"/>
      <c r="P2942" s="88"/>
    </row>
    <row r="2943" spans="6:16">
      <c r="F2943" s="81"/>
      <c r="G2943" s="130"/>
      <c r="I2943" s="88"/>
      <c r="N2943" s="130"/>
      <c r="P2943" s="88"/>
    </row>
    <row r="2944" spans="6:16">
      <c r="F2944" s="81"/>
      <c r="G2944" s="130"/>
      <c r="I2944" s="88"/>
      <c r="N2944" s="130"/>
      <c r="P2944" s="88"/>
    </row>
    <row r="2945" spans="6:16">
      <c r="F2945" s="81"/>
      <c r="G2945" s="130"/>
      <c r="I2945" s="88"/>
      <c r="N2945" s="130"/>
      <c r="P2945" s="88"/>
    </row>
    <row r="2946" spans="6:16">
      <c r="F2946" s="81"/>
      <c r="G2946" s="130"/>
      <c r="I2946" s="88"/>
      <c r="N2946" s="130"/>
      <c r="P2946" s="88"/>
    </row>
    <row r="2947" spans="6:16">
      <c r="F2947" s="81"/>
      <c r="G2947" s="130"/>
      <c r="I2947" s="88"/>
      <c r="N2947" s="130"/>
      <c r="P2947" s="88"/>
    </row>
    <row r="2948" spans="6:16">
      <c r="F2948" s="81"/>
      <c r="G2948" s="130"/>
      <c r="I2948" s="88"/>
      <c r="N2948" s="130"/>
      <c r="P2948" s="88"/>
    </row>
    <row r="2949" spans="6:16">
      <c r="F2949" s="81"/>
      <c r="G2949" s="130"/>
      <c r="I2949" s="88"/>
      <c r="N2949" s="130"/>
      <c r="P2949" s="88"/>
    </row>
    <row r="2950" spans="6:16">
      <c r="F2950" s="81"/>
      <c r="G2950" s="130"/>
      <c r="I2950" s="88"/>
      <c r="N2950" s="130"/>
      <c r="P2950" s="88"/>
    </row>
    <row r="2951" spans="6:16">
      <c r="F2951" s="81"/>
      <c r="G2951" s="130"/>
      <c r="I2951" s="88"/>
      <c r="N2951" s="130"/>
      <c r="P2951" s="88"/>
    </row>
    <row r="2952" spans="6:16">
      <c r="F2952" s="81"/>
      <c r="G2952" s="130"/>
      <c r="I2952" s="88"/>
      <c r="N2952" s="130"/>
      <c r="P2952" s="88"/>
    </row>
    <row r="2953" spans="6:16">
      <c r="F2953" s="81"/>
      <c r="G2953" s="130"/>
      <c r="I2953" s="88"/>
      <c r="N2953" s="130"/>
      <c r="P2953" s="88"/>
    </row>
    <row r="2954" spans="6:16">
      <c r="F2954" s="81"/>
      <c r="G2954" s="130"/>
      <c r="I2954" s="88"/>
      <c r="N2954" s="130"/>
      <c r="P2954" s="88"/>
    </row>
    <row r="2955" spans="6:16">
      <c r="F2955" s="81"/>
      <c r="G2955" s="130"/>
      <c r="I2955" s="88"/>
      <c r="N2955" s="130"/>
      <c r="P2955" s="88"/>
    </row>
    <row r="2956" spans="6:16">
      <c r="F2956" s="81"/>
      <c r="G2956" s="130"/>
      <c r="I2956" s="88"/>
      <c r="N2956" s="130"/>
      <c r="P2956" s="88"/>
    </row>
    <row r="2957" spans="6:16">
      <c r="F2957" s="81"/>
      <c r="G2957" s="130"/>
      <c r="I2957" s="88"/>
      <c r="N2957" s="130"/>
      <c r="P2957" s="88"/>
    </row>
    <row r="2958" spans="6:16">
      <c r="F2958" s="81"/>
      <c r="G2958" s="130"/>
      <c r="I2958" s="88"/>
      <c r="N2958" s="130"/>
      <c r="P2958" s="88"/>
    </row>
    <row r="2959" spans="6:16">
      <c r="F2959" s="81"/>
      <c r="G2959" s="130"/>
      <c r="I2959" s="88"/>
      <c r="N2959" s="130"/>
      <c r="P2959" s="88"/>
    </row>
    <row r="2960" spans="6:16">
      <c r="F2960" s="81"/>
      <c r="G2960" s="130"/>
      <c r="I2960" s="88"/>
      <c r="N2960" s="130"/>
      <c r="P2960" s="88"/>
    </row>
    <row r="2961" spans="6:16">
      <c r="F2961" s="81"/>
      <c r="G2961" s="130"/>
      <c r="I2961" s="88"/>
      <c r="N2961" s="130"/>
      <c r="P2961" s="88"/>
    </row>
    <row r="2962" spans="6:16">
      <c r="F2962" s="81"/>
      <c r="G2962" s="130"/>
      <c r="I2962" s="88"/>
      <c r="N2962" s="130"/>
      <c r="P2962" s="88"/>
    </row>
    <row r="2963" spans="6:16">
      <c r="F2963" s="81"/>
      <c r="G2963" s="130"/>
      <c r="I2963" s="88"/>
      <c r="N2963" s="130"/>
      <c r="P2963" s="88"/>
    </row>
    <row r="2964" spans="6:16">
      <c r="F2964" s="81"/>
      <c r="G2964" s="130"/>
      <c r="I2964" s="88"/>
      <c r="N2964" s="130"/>
      <c r="P2964" s="88"/>
    </row>
    <row r="2965" spans="6:16">
      <c r="F2965" s="81"/>
      <c r="G2965" s="130"/>
      <c r="I2965" s="88"/>
      <c r="N2965" s="130"/>
      <c r="P2965" s="88"/>
    </row>
    <row r="2966" spans="6:16">
      <c r="F2966" s="81"/>
      <c r="G2966" s="130"/>
      <c r="I2966" s="88"/>
      <c r="N2966" s="130"/>
      <c r="P2966" s="88"/>
    </row>
    <row r="2967" spans="6:16">
      <c r="F2967" s="81"/>
      <c r="G2967" s="130"/>
      <c r="I2967" s="88"/>
      <c r="N2967" s="130"/>
      <c r="P2967" s="88"/>
    </row>
    <row r="2968" spans="6:16">
      <c r="F2968" s="81"/>
      <c r="G2968" s="130"/>
      <c r="I2968" s="88"/>
      <c r="N2968" s="130"/>
      <c r="P2968" s="88"/>
    </row>
    <row r="2969" spans="6:16">
      <c r="F2969" s="81"/>
      <c r="G2969" s="130"/>
      <c r="I2969" s="88"/>
      <c r="N2969" s="130"/>
      <c r="P2969" s="88"/>
    </row>
    <row r="2970" spans="6:16">
      <c r="F2970" s="81"/>
      <c r="G2970" s="130"/>
      <c r="I2970" s="88"/>
      <c r="N2970" s="130"/>
      <c r="P2970" s="88"/>
    </row>
    <row r="2971" spans="6:16">
      <c r="F2971" s="81"/>
      <c r="G2971" s="130"/>
      <c r="I2971" s="88"/>
      <c r="N2971" s="130"/>
      <c r="P2971" s="88"/>
    </row>
    <row r="2972" spans="6:16">
      <c r="F2972" s="81"/>
      <c r="G2972" s="130"/>
      <c r="I2972" s="88"/>
      <c r="N2972" s="130"/>
      <c r="P2972" s="88"/>
    </row>
    <row r="2973" spans="6:16">
      <c r="F2973" s="81"/>
      <c r="G2973" s="130"/>
      <c r="I2973" s="88"/>
      <c r="N2973" s="130"/>
      <c r="P2973" s="88"/>
    </row>
    <row r="2974" spans="6:16">
      <c r="F2974" s="81"/>
      <c r="G2974" s="130"/>
      <c r="I2974" s="88"/>
      <c r="N2974" s="130"/>
      <c r="P2974" s="88"/>
    </row>
    <row r="2975" spans="6:16">
      <c r="F2975" s="81"/>
      <c r="G2975" s="130"/>
      <c r="I2975" s="88"/>
      <c r="N2975" s="130"/>
      <c r="P2975" s="88"/>
    </row>
    <row r="2976" spans="6:16">
      <c r="F2976" s="81"/>
      <c r="G2976" s="130"/>
      <c r="I2976" s="88"/>
      <c r="N2976" s="130"/>
      <c r="P2976" s="88"/>
    </row>
    <row r="2977" spans="6:16">
      <c r="F2977" s="81"/>
      <c r="G2977" s="130"/>
      <c r="I2977" s="88"/>
      <c r="N2977" s="130"/>
      <c r="P2977" s="88"/>
    </row>
    <row r="2978" spans="6:16">
      <c r="F2978" s="81"/>
      <c r="G2978" s="130"/>
      <c r="I2978" s="88"/>
      <c r="N2978" s="130"/>
      <c r="P2978" s="88"/>
    </row>
    <row r="2979" spans="6:16">
      <c r="F2979" s="81"/>
      <c r="G2979" s="130"/>
      <c r="I2979" s="88"/>
      <c r="N2979" s="130"/>
      <c r="P2979" s="88"/>
    </row>
    <row r="2980" spans="6:16">
      <c r="F2980" s="81"/>
      <c r="G2980" s="130"/>
      <c r="I2980" s="88"/>
      <c r="N2980" s="130"/>
      <c r="P2980" s="88"/>
    </row>
    <row r="2981" spans="6:16">
      <c r="F2981" s="81"/>
      <c r="G2981" s="130"/>
      <c r="I2981" s="88"/>
      <c r="N2981" s="130"/>
      <c r="P2981" s="88"/>
    </row>
    <row r="2982" spans="6:16">
      <c r="F2982" s="81"/>
      <c r="G2982" s="130"/>
      <c r="I2982" s="88"/>
      <c r="N2982" s="130"/>
      <c r="P2982" s="88"/>
    </row>
    <row r="2983" spans="6:16">
      <c r="F2983" s="81"/>
      <c r="G2983" s="130"/>
      <c r="I2983" s="88"/>
      <c r="N2983" s="130"/>
      <c r="P2983" s="88"/>
    </row>
    <row r="2984" spans="6:16">
      <c r="F2984" s="81"/>
      <c r="G2984" s="130"/>
      <c r="I2984" s="88"/>
      <c r="N2984" s="130"/>
      <c r="P2984" s="88"/>
    </row>
    <row r="2985" spans="6:16">
      <c r="F2985" s="81"/>
      <c r="G2985" s="130"/>
      <c r="I2985" s="88"/>
      <c r="N2985" s="130"/>
      <c r="P2985" s="88"/>
    </row>
    <row r="2986" spans="6:16">
      <c r="F2986" s="81"/>
      <c r="G2986" s="130"/>
      <c r="I2986" s="88"/>
      <c r="N2986" s="130"/>
      <c r="P2986" s="88"/>
    </row>
    <row r="2987" spans="6:16">
      <c r="F2987" s="81"/>
      <c r="G2987" s="130"/>
      <c r="I2987" s="88"/>
      <c r="N2987" s="130"/>
      <c r="P2987" s="88"/>
    </row>
    <row r="2988" spans="6:16">
      <c r="F2988" s="81"/>
      <c r="G2988" s="130"/>
      <c r="I2988" s="88"/>
      <c r="N2988" s="130"/>
      <c r="P2988" s="88"/>
    </row>
    <row r="2989" spans="6:16">
      <c r="F2989" s="81"/>
      <c r="G2989" s="130"/>
      <c r="I2989" s="88"/>
      <c r="N2989" s="130"/>
      <c r="P2989" s="88"/>
    </row>
    <row r="2990" spans="6:16">
      <c r="F2990" s="81"/>
      <c r="G2990" s="130"/>
      <c r="I2990" s="88"/>
      <c r="N2990" s="130"/>
      <c r="P2990" s="88"/>
    </row>
    <row r="2991" spans="6:16">
      <c r="F2991" s="81"/>
      <c r="G2991" s="130"/>
      <c r="I2991" s="88"/>
      <c r="N2991" s="130"/>
      <c r="P2991" s="88"/>
    </row>
    <row r="2992" spans="6:16">
      <c r="F2992" s="81"/>
      <c r="G2992" s="130"/>
      <c r="I2992" s="88"/>
      <c r="N2992" s="130"/>
      <c r="P2992" s="88"/>
    </row>
    <row r="2993" spans="6:16">
      <c r="F2993" s="81"/>
      <c r="G2993" s="130"/>
      <c r="I2993" s="88"/>
      <c r="N2993" s="130"/>
      <c r="P2993" s="88"/>
    </row>
    <row r="2994" spans="6:16">
      <c r="F2994" s="81"/>
      <c r="G2994" s="130"/>
      <c r="I2994" s="88"/>
      <c r="N2994" s="130"/>
      <c r="P2994" s="88"/>
    </row>
    <row r="2995" spans="6:16">
      <c r="F2995" s="81"/>
      <c r="G2995" s="130"/>
      <c r="I2995" s="88"/>
      <c r="N2995" s="130"/>
      <c r="P2995" s="88"/>
    </row>
    <row r="2996" spans="6:16">
      <c r="F2996" s="81"/>
      <c r="G2996" s="130"/>
      <c r="I2996" s="88"/>
      <c r="N2996" s="130"/>
      <c r="P2996" s="88"/>
    </row>
    <row r="2997" spans="6:16">
      <c r="F2997" s="81"/>
      <c r="G2997" s="130"/>
      <c r="I2997" s="88"/>
      <c r="N2997" s="130"/>
      <c r="P2997" s="88"/>
    </row>
    <row r="2998" spans="6:16">
      <c r="F2998" s="81"/>
      <c r="G2998" s="130"/>
      <c r="I2998" s="88"/>
      <c r="N2998" s="130"/>
      <c r="P2998" s="88"/>
    </row>
    <row r="2999" spans="6:16">
      <c r="F2999" s="81"/>
      <c r="G2999" s="130"/>
      <c r="I2999" s="88"/>
      <c r="N2999" s="130"/>
      <c r="P2999" s="88"/>
    </row>
    <row r="3000" spans="6:16">
      <c r="F3000" s="81"/>
      <c r="G3000" s="130"/>
      <c r="I3000" s="88"/>
      <c r="N3000" s="130"/>
      <c r="P3000" s="88"/>
    </row>
    <row r="3001" spans="6:16">
      <c r="F3001" s="81"/>
      <c r="G3001" s="130"/>
      <c r="I3001" s="88"/>
      <c r="N3001" s="130"/>
      <c r="P3001" s="88"/>
    </row>
    <row r="3002" spans="6:16">
      <c r="F3002" s="81"/>
      <c r="G3002" s="130"/>
      <c r="I3002" s="88"/>
      <c r="N3002" s="130"/>
      <c r="P3002" s="88"/>
    </row>
    <row r="3003" spans="6:16">
      <c r="F3003" s="81"/>
      <c r="G3003" s="130"/>
      <c r="I3003" s="88"/>
      <c r="N3003" s="130"/>
      <c r="P3003" s="88"/>
    </row>
    <row r="3004" spans="6:16">
      <c r="F3004" s="81"/>
      <c r="G3004" s="130"/>
      <c r="I3004" s="88"/>
      <c r="N3004" s="130"/>
      <c r="P3004" s="88"/>
    </row>
    <row r="3005" spans="6:16">
      <c r="F3005" s="81"/>
      <c r="G3005" s="130"/>
      <c r="I3005" s="88"/>
      <c r="N3005" s="130"/>
      <c r="P3005" s="88"/>
    </row>
    <row r="3006" spans="6:16">
      <c r="F3006" s="81"/>
      <c r="G3006" s="130"/>
      <c r="I3006" s="88"/>
      <c r="N3006" s="130"/>
      <c r="P3006" s="88"/>
    </row>
    <row r="3007" spans="6:16">
      <c r="F3007" s="81"/>
      <c r="G3007" s="130"/>
      <c r="I3007" s="88"/>
      <c r="N3007" s="130"/>
      <c r="P3007" s="88"/>
    </row>
    <row r="3008" spans="6:16">
      <c r="F3008" s="81"/>
      <c r="G3008" s="130"/>
      <c r="I3008" s="88"/>
      <c r="N3008" s="130"/>
      <c r="P3008" s="88"/>
    </row>
    <row r="3009" spans="6:16">
      <c r="F3009" s="81"/>
      <c r="G3009" s="130"/>
      <c r="I3009" s="88"/>
      <c r="N3009" s="130"/>
      <c r="P3009" s="88"/>
    </row>
    <row r="3010" spans="6:16">
      <c r="F3010" s="81"/>
      <c r="G3010" s="130"/>
      <c r="I3010" s="88"/>
      <c r="N3010" s="130"/>
      <c r="P3010" s="88"/>
    </row>
    <row r="3011" spans="6:16">
      <c r="F3011" s="81"/>
      <c r="G3011" s="130"/>
      <c r="I3011" s="88"/>
      <c r="N3011" s="130"/>
      <c r="P3011" s="88"/>
    </row>
    <row r="3012" spans="6:16">
      <c r="F3012" s="81"/>
      <c r="G3012" s="130"/>
      <c r="I3012" s="88"/>
      <c r="N3012" s="130"/>
      <c r="P3012" s="88"/>
    </row>
    <row r="3013" spans="6:16">
      <c r="F3013" s="81"/>
      <c r="G3013" s="130"/>
      <c r="I3013" s="88"/>
      <c r="N3013" s="130"/>
      <c r="P3013" s="88"/>
    </row>
    <row r="3014" spans="6:16">
      <c r="F3014" s="81"/>
      <c r="G3014" s="130"/>
      <c r="I3014" s="88"/>
      <c r="N3014" s="130"/>
      <c r="P3014" s="88"/>
    </row>
    <row r="3015" spans="6:16">
      <c r="F3015" s="81"/>
      <c r="G3015" s="130"/>
      <c r="I3015" s="88"/>
      <c r="N3015" s="130"/>
      <c r="P3015" s="88"/>
    </row>
    <row r="3016" spans="6:16">
      <c r="F3016" s="81"/>
      <c r="G3016" s="130"/>
      <c r="I3016" s="88"/>
      <c r="N3016" s="130"/>
      <c r="P3016" s="88"/>
    </row>
    <row r="3017" spans="6:16">
      <c r="F3017" s="81"/>
      <c r="G3017" s="130"/>
      <c r="I3017" s="88"/>
      <c r="N3017" s="130"/>
      <c r="P3017" s="88"/>
    </row>
    <row r="3018" spans="6:16">
      <c r="F3018" s="81"/>
      <c r="G3018" s="130"/>
      <c r="I3018" s="88"/>
      <c r="N3018" s="130"/>
      <c r="P3018" s="88"/>
    </row>
    <row r="3019" spans="6:16">
      <c r="F3019" s="81"/>
      <c r="G3019" s="130"/>
      <c r="I3019" s="88"/>
      <c r="N3019" s="130"/>
      <c r="P3019" s="88"/>
    </row>
    <row r="3020" spans="6:16">
      <c r="F3020" s="81"/>
      <c r="G3020" s="130"/>
      <c r="I3020" s="88"/>
      <c r="N3020" s="130"/>
      <c r="P3020" s="88"/>
    </row>
    <row r="3021" spans="6:16">
      <c r="F3021" s="81"/>
      <c r="G3021" s="130"/>
      <c r="I3021" s="88"/>
      <c r="N3021" s="130"/>
      <c r="P3021" s="88"/>
    </row>
    <row r="3022" spans="6:16">
      <c r="F3022" s="81"/>
      <c r="G3022" s="130"/>
      <c r="I3022" s="88"/>
      <c r="N3022" s="130"/>
      <c r="P3022" s="88"/>
    </row>
    <row r="3023" spans="6:16">
      <c r="F3023" s="81"/>
      <c r="G3023" s="130"/>
      <c r="I3023" s="88"/>
      <c r="N3023" s="130"/>
      <c r="P3023" s="88"/>
    </row>
    <row r="3024" spans="6:16">
      <c r="F3024" s="81"/>
      <c r="G3024" s="130"/>
      <c r="I3024" s="88"/>
      <c r="N3024" s="130"/>
      <c r="P3024" s="88"/>
    </row>
    <row r="3025" spans="6:16">
      <c r="F3025" s="81"/>
      <c r="G3025" s="130"/>
      <c r="I3025" s="88"/>
      <c r="N3025" s="130"/>
      <c r="P3025" s="88"/>
    </row>
    <row r="3026" spans="6:16">
      <c r="F3026" s="81"/>
      <c r="G3026" s="130"/>
      <c r="I3026" s="88"/>
      <c r="N3026" s="130"/>
      <c r="P3026" s="88"/>
    </row>
    <row r="3027" spans="6:16">
      <c r="F3027" s="81"/>
      <c r="G3027" s="130"/>
      <c r="I3027" s="88"/>
      <c r="N3027" s="130"/>
      <c r="P3027" s="88"/>
    </row>
    <row r="3028" spans="6:16">
      <c r="F3028" s="81"/>
      <c r="G3028" s="130"/>
      <c r="I3028" s="88"/>
      <c r="N3028" s="130"/>
      <c r="P3028" s="88"/>
    </row>
    <row r="3029" spans="6:16">
      <c r="F3029" s="81"/>
      <c r="G3029" s="130"/>
      <c r="I3029" s="88"/>
      <c r="N3029" s="130"/>
      <c r="P3029" s="88"/>
    </row>
    <row r="3030" spans="6:16">
      <c r="F3030" s="81"/>
      <c r="G3030" s="130"/>
      <c r="I3030" s="88"/>
      <c r="N3030" s="130"/>
      <c r="P3030" s="88"/>
    </row>
    <row r="3031" spans="6:16">
      <c r="F3031" s="81"/>
      <c r="G3031" s="130"/>
      <c r="I3031" s="88"/>
      <c r="N3031" s="130"/>
      <c r="P3031" s="88"/>
    </row>
    <row r="3032" spans="6:16">
      <c r="F3032" s="81"/>
      <c r="G3032" s="130"/>
      <c r="I3032" s="88"/>
      <c r="N3032" s="130"/>
      <c r="P3032" s="88"/>
    </row>
    <row r="3033" spans="6:16">
      <c r="F3033" s="81"/>
      <c r="G3033" s="130"/>
      <c r="I3033" s="88"/>
      <c r="N3033" s="130"/>
      <c r="P3033" s="88"/>
    </row>
    <row r="3034" spans="6:16">
      <c r="F3034" s="81"/>
      <c r="G3034" s="130"/>
      <c r="I3034" s="88"/>
      <c r="N3034" s="130"/>
      <c r="P3034" s="88"/>
    </row>
    <row r="3035" spans="6:16">
      <c r="F3035" s="81"/>
      <c r="G3035" s="130"/>
      <c r="I3035" s="88"/>
      <c r="N3035" s="130"/>
      <c r="P3035" s="88"/>
    </row>
    <row r="3036" spans="6:16">
      <c r="F3036" s="81"/>
      <c r="G3036" s="130"/>
      <c r="I3036" s="88"/>
      <c r="N3036" s="130"/>
      <c r="P3036" s="88"/>
    </row>
    <row r="3037" spans="6:16">
      <c r="F3037" s="81"/>
      <c r="G3037" s="130"/>
      <c r="I3037" s="88"/>
      <c r="N3037" s="130"/>
      <c r="P3037" s="88"/>
    </row>
    <row r="3038" spans="6:16">
      <c r="F3038" s="81"/>
      <c r="G3038" s="130"/>
      <c r="I3038" s="88"/>
      <c r="N3038" s="130"/>
      <c r="P3038" s="88"/>
    </row>
    <row r="3039" spans="6:16">
      <c r="F3039" s="81"/>
      <c r="G3039" s="130"/>
      <c r="I3039" s="88"/>
      <c r="N3039" s="130"/>
      <c r="P3039" s="88"/>
    </row>
    <row r="3040" spans="6:16">
      <c r="F3040" s="81"/>
      <c r="G3040" s="130"/>
      <c r="I3040" s="88"/>
      <c r="N3040" s="130"/>
      <c r="P3040" s="88"/>
    </row>
    <row r="3041" spans="6:16">
      <c r="F3041" s="81"/>
      <c r="G3041" s="130"/>
      <c r="I3041" s="88"/>
      <c r="N3041" s="130"/>
      <c r="P3041" s="88"/>
    </row>
    <row r="3042" spans="6:16">
      <c r="F3042" s="81"/>
      <c r="G3042" s="130"/>
      <c r="I3042" s="88"/>
      <c r="N3042" s="130"/>
      <c r="P3042" s="88"/>
    </row>
    <row r="3043" spans="6:16">
      <c r="F3043" s="81"/>
      <c r="G3043" s="130"/>
      <c r="I3043" s="88"/>
      <c r="N3043" s="130"/>
      <c r="P3043" s="88"/>
    </row>
    <row r="3044" spans="6:16">
      <c r="F3044" s="81"/>
      <c r="G3044" s="130"/>
      <c r="I3044" s="88"/>
      <c r="N3044" s="130"/>
      <c r="P3044" s="88"/>
    </row>
    <row r="3045" spans="6:16">
      <c r="F3045" s="81"/>
      <c r="G3045" s="130"/>
      <c r="I3045" s="88"/>
      <c r="N3045" s="130"/>
      <c r="P3045" s="88"/>
    </row>
    <row r="3046" spans="6:16">
      <c r="F3046" s="81"/>
      <c r="G3046" s="130"/>
      <c r="I3046" s="88"/>
      <c r="N3046" s="130"/>
      <c r="P3046" s="88"/>
    </row>
    <row r="3047" spans="6:16">
      <c r="F3047" s="81"/>
      <c r="G3047" s="130"/>
      <c r="I3047" s="88"/>
      <c r="N3047" s="130"/>
      <c r="P3047" s="88"/>
    </row>
    <row r="3048" spans="6:16">
      <c r="F3048" s="81"/>
      <c r="G3048" s="130"/>
      <c r="I3048" s="88"/>
      <c r="N3048" s="130"/>
      <c r="P3048" s="88"/>
    </row>
    <row r="3049" spans="6:16">
      <c r="F3049" s="81"/>
      <c r="G3049" s="130"/>
      <c r="I3049" s="88"/>
      <c r="N3049" s="130"/>
      <c r="P3049" s="88"/>
    </row>
    <row r="3050" spans="6:16">
      <c r="F3050" s="81"/>
      <c r="G3050" s="130"/>
      <c r="I3050" s="88"/>
      <c r="N3050" s="130"/>
      <c r="P3050" s="88"/>
    </row>
    <row r="3051" spans="6:16">
      <c r="F3051" s="81"/>
      <c r="G3051" s="130"/>
      <c r="I3051" s="88"/>
      <c r="N3051" s="130"/>
      <c r="P3051" s="88"/>
    </row>
    <row r="3052" spans="6:16">
      <c r="F3052" s="81"/>
      <c r="G3052" s="130"/>
      <c r="I3052" s="88"/>
      <c r="N3052" s="130"/>
      <c r="P3052" s="88"/>
    </row>
    <row r="3053" spans="6:16">
      <c r="F3053" s="81"/>
      <c r="G3053" s="130"/>
      <c r="I3053" s="88"/>
      <c r="N3053" s="130"/>
      <c r="P3053" s="88"/>
    </row>
    <row r="3054" spans="6:16">
      <c r="F3054" s="81"/>
      <c r="G3054" s="130"/>
      <c r="I3054" s="88"/>
      <c r="N3054" s="130"/>
      <c r="P3054" s="88"/>
    </row>
    <row r="3055" spans="6:16">
      <c r="F3055" s="81"/>
      <c r="G3055" s="130"/>
      <c r="I3055" s="88"/>
      <c r="N3055" s="130"/>
      <c r="P3055" s="88"/>
    </row>
    <row r="3056" spans="6:16">
      <c r="F3056" s="81"/>
      <c r="G3056" s="130"/>
      <c r="I3056" s="88"/>
      <c r="N3056" s="130"/>
      <c r="P3056" s="88"/>
    </row>
    <row r="3057" spans="6:16">
      <c r="F3057" s="81"/>
      <c r="G3057" s="130"/>
      <c r="I3057" s="88"/>
      <c r="N3057" s="130"/>
      <c r="P3057" s="88"/>
    </row>
    <row r="3058" spans="6:16">
      <c r="F3058" s="81"/>
      <c r="G3058" s="130"/>
      <c r="I3058" s="88"/>
      <c r="N3058" s="130"/>
      <c r="P3058" s="88"/>
    </row>
    <row r="3059" spans="6:16">
      <c r="F3059" s="81"/>
      <c r="G3059" s="130"/>
      <c r="I3059" s="88"/>
      <c r="N3059" s="130"/>
      <c r="P3059" s="88"/>
    </row>
    <row r="3060" spans="6:16">
      <c r="F3060" s="81"/>
      <c r="G3060" s="130"/>
      <c r="I3060" s="88"/>
      <c r="N3060" s="130"/>
      <c r="P3060" s="88"/>
    </row>
    <row r="3061" spans="6:16">
      <c r="F3061" s="81"/>
      <c r="G3061" s="130"/>
      <c r="I3061" s="88"/>
      <c r="N3061" s="130"/>
      <c r="P3061" s="88"/>
    </row>
    <row r="3062" spans="6:16">
      <c r="F3062" s="81"/>
      <c r="G3062" s="130"/>
      <c r="I3062" s="88"/>
      <c r="N3062" s="130"/>
      <c r="P3062" s="88"/>
    </row>
    <row r="3063" spans="6:16">
      <c r="F3063" s="81"/>
      <c r="G3063" s="130"/>
      <c r="I3063" s="88"/>
      <c r="N3063" s="130"/>
      <c r="P3063" s="88"/>
    </row>
    <row r="3064" spans="6:16">
      <c r="F3064" s="81"/>
      <c r="G3064" s="130"/>
      <c r="I3064" s="88"/>
      <c r="N3064" s="130"/>
      <c r="P3064" s="88"/>
    </row>
    <row r="3065" spans="6:16">
      <c r="F3065" s="81"/>
      <c r="G3065" s="130"/>
      <c r="I3065" s="88"/>
      <c r="N3065" s="130"/>
      <c r="P3065" s="88"/>
    </row>
    <row r="3066" spans="6:16">
      <c r="F3066" s="81"/>
      <c r="G3066" s="130"/>
      <c r="I3066" s="88"/>
      <c r="N3066" s="130"/>
      <c r="P3066" s="88"/>
    </row>
    <row r="3067" spans="6:16">
      <c r="F3067" s="81"/>
      <c r="G3067" s="130"/>
      <c r="I3067" s="88"/>
      <c r="N3067" s="130"/>
      <c r="P3067" s="88"/>
    </row>
    <row r="3068" spans="6:16">
      <c r="F3068" s="81"/>
      <c r="G3068" s="130"/>
      <c r="I3068" s="88"/>
      <c r="N3068" s="130"/>
      <c r="P3068" s="88"/>
    </row>
    <row r="3069" spans="6:16">
      <c r="F3069" s="81"/>
      <c r="G3069" s="130"/>
      <c r="I3069" s="88"/>
      <c r="N3069" s="130"/>
      <c r="P3069" s="88"/>
    </row>
    <row r="3070" spans="6:16">
      <c r="F3070" s="81"/>
      <c r="G3070" s="130"/>
      <c r="I3070" s="88"/>
      <c r="N3070" s="130"/>
      <c r="P3070" s="88"/>
    </row>
    <row r="3071" spans="6:16">
      <c r="F3071" s="81"/>
      <c r="G3071" s="130"/>
      <c r="I3071" s="88"/>
      <c r="N3071" s="130"/>
      <c r="P3071" s="88"/>
    </row>
    <row r="3072" spans="6:16">
      <c r="F3072" s="81"/>
      <c r="G3072" s="130"/>
      <c r="I3072" s="88"/>
      <c r="N3072" s="130"/>
      <c r="P3072" s="88"/>
    </row>
    <row r="3073" spans="6:16">
      <c r="F3073" s="81"/>
      <c r="G3073" s="130"/>
      <c r="I3073" s="88"/>
      <c r="N3073" s="130"/>
      <c r="P3073" s="88"/>
    </row>
    <row r="3074" spans="6:16">
      <c r="F3074" s="81"/>
      <c r="G3074" s="130"/>
      <c r="I3074" s="88"/>
      <c r="N3074" s="130"/>
      <c r="P3074" s="88"/>
    </row>
    <row r="3075" spans="6:16">
      <c r="F3075" s="81"/>
      <c r="G3075" s="130"/>
      <c r="I3075" s="88"/>
      <c r="N3075" s="130"/>
      <c r="P3075" s="88"/>
    </row>
    <row r="3076" spans="6:16">
      <c r="F3076" s="81"/>
      <c r="G3076" s="130"/>
      <c r="I3076" s="88"/>
      <c r="N3076" s="130"/>
      <c r="P3076" s="88"/>
    </row>
    <row r="3077" spans="6:16">
      <c r="F3077" s="81"/>
      <c r="G3077" s="130"/>
      <c r="I3077" s="88"/>
      <c r="N3077" s="130"/>
      <c r="P3077" s="88"/>
    </row>
    <row r="3078" spans="6:16">
      <c r="F3078" s="81"/>
      <c r="G3078" s="130"/>
      <c r="I3078" s="88"/>
      <c r="N3078" s="130"/>
      <c r="P3078" s="88"/>
    </row>
    <row r="3079" spans="6:16">
      <c r="F3079" s="81"/>
      <c r="G3079" s="130"/>
      <c r="I3079" s="88"/>
      <c r="N3079" s="130"/>
      <c r="P3079" s="88"/>
    </row>
    <row r="3080" spans="6:16">
      <c r="F3080" s="81"/>
      <c r="G3080" s="130"/>
      <c r="I3080" s="88"/>
      <c r="N3080" s="130"/>
      <c r="P3080" s="88"/>
    </row>
    <row r="3081" spans="6:16">
      <c r="F3081" s="81"/>
      <c r="G3081" s="130"/>
      <c r="I3081" s="88"/>
      <c r="N3081" s="130"/>
      <c r="P3081" s="88"/>
    </row>
    <row r="3082" spans="6:16">
      <c r="F3082" s="81"/>
      <c r="G3082" s="130"/>
      <c r="I3082" s="88"/>
      <c r="N3082" s="130"/>
      <c r="P3082" s="88"/>
    </row>
    <row r="3083" spans="6:16">
      <c r="F3083" s="81"/>
      <c r="G3083" s="130"/>
      <c r="I3083" s="88"/>
      <c r="N3083" s="130"/>
      <c r="P3083" s="88"/>
    </row>
    <row r="3084" spans="6:16">
      <c r="F3084" s="81"/>
      <c r="G3084" s="130"/>
      <c r="I3084" s="88"/>
      <c r="N3084" s="130"/>
      <c r="P3084" s="88"/>
    </row>
    <row r="3085" spans="6:16">
      <c r="F3085" s="81"/>
      <c r="G3085" s="130"/>
      <c r="I3085" s="88"/>
      <c r="N3085" s="130"/>
      <c r="P3085" s="88"/>
    </row>
    <row r="3086" spans="6:16">
      <c r="F3086" s="81"/>
      <c r="G3086" s="130"/>
      <c r="I3086" s="88"/>
      <c r="N3086" s="130"/>
      <c r="P3086" s="88"/>
    </row>
    <row r="3087" spans="6:16">
      <c r="F3087" s="81"/>
      <c r="G3087" s="130"/>
      <c r="I3087" s="88"/>
      <c r="N3087" s="130"/>
      <c r="P3087" s="88"/>
    </row>
    <row r="3088" spans="6:16">
      <c r="F3088" s="81"/>
      <c r="G3088" s="130"/>
      <c r="I3088" s="88"/>
      <c r="N3088" s="130"/>
      <c r="P3088" s="88"/>
    </row>
    <row r="3089" spans="6:16">
      <c r="F3089" s="81"/>
      <c r="G3089" s="130"/>
      <c r="I3089" s="88"/>
      <c r="N3089" s="130"/>
      <c r="P3089" s="88"/>
    </row>
    <row r="3090" spans="6:16">
      <c r="F3090" s="81"/>
      <c r="G3090" s="130"/>
      <c r="I3090" s="88"/>
      <c r="N3090" s="130"/>
      <c r="P3090" s="88"/>
    </row>
    <row r="3091" spans="6:16">
      <c r="F3091" s="81"/>
      <c r="G3091" s="130"/>
      <c r="I3091" s="88"/>
      <c r="N3091" s="130"/>
      <c r="P3091" s="88"/>
    </row>
    <row r="3092" spans="6:16">
      <c r="F3092" s="81"/>
      <c r="G3092" s="130"/>
      <c r="I3092" s="88"/>
      <c r="N3092" s="130"/>
      <c r="P3092" s="88"/>
    </row>
    <row r="3093" spans="6:16">
      <c r="F3093" s="81"/>
      <c r="G3093" s="130"/>
      <c r="I3093" s="88"/>
      <c r="N3093" s="130"/>
      <c r="P3093" s="88"/>
    </row>
    <row r="3094" spans="6:16">
      <c r="F3094" s="81"/>
      <c r="G3094" s="130"/>
      <c r="I3094" s="88"/>
      <c r="N3094" s="130"/>
      <c r="P3094" s="88"/>
    </row>
    <row r="3095" spans="6:16">
      <c r="F3095" s="81"/>
      <c r="G3095" s="130"/>
      <c r="I3095" s="88"/>
      <c r="N3095" s="130"/>
      <c r="P3095" s="88"/>
    </row>
    <row r="3096" spans="6:16">
      <c r="F3096" s="81"/>
      <c r="G3096" s="130"/>
      <c r="I3096" s="88"/>
      <c r="N3096" s="130"/>
      <c r="P3096" s="88"/>
    </row>
    <row r="3097" spans="6:16">
      <c r="F3097" s="81"/>
      <c r="G3097" s="130"/>
      <c r="I3097" s="88"/>
      <c r="N3097" s="130"/>
      <c r="P3097" s="88"/>
    </row>
    <row r="3098" spans="6:16">
      <c r="F3098" s="81"/>
      <c r="G3098" s="130"/>
      <c r="I3098" s="88"/>
      <c r="N3098" s="130"/>
      <c r="P3098" s="88"/>
    </row>
    <row r="3099" spans="6:16">
      <c r="F3099" s="81"/>
      <c r="G3099" s="130"/>
      <c r="I3099" s="88"/>
      <c r="N3099" s="130"/>
      <c r="P3099" s="88"/>
    </row>
    <row r="3100" spans="6:16">
      <c r="F3100" s="81"/>
      <c r="G3100" s="130"/>
      <c r="I3100" s="88"/>
      <c r="N3100" s="130"/>
      <c r="P3100" s="88"/>
    </row>
    <row r="3101" spans="6:16">
      <c r="F3101" s="81"/>
      <c r="G3101" s="130"/>
      <c r="I3101" s="88"/>
      <c r="N3101" s="130"/>
      <c r="P3101" s="88"/>
    </row>
    <row r="3102" spans="6:16">
      <c r="F3102" s="81"/>
      <c r="G3102" s="130"/>
      <c r="I3102" s="88"/>
      <c r="N3102" s="130"/>
      <c r="P3102" s="88"/>
    </row>
    <row r="3103" spans="6:16">
      <c r="F3103" s="81"/>
      <c r="G3103" s="130"/>
      <c r="I3103" s="88"/>
      <c r="N3103" s="130"/>
      <c r="P3103" s="88"/>
    </row>
    <row r="3104" spans="6:16">
      <c r="F3104" s="81"/>
      <c r="G3104" s="130"/>
      <c r="I3104" s="88"/>
      <c r="N3104" s="130"/>
      <c r="P3104" s="88"/>
    </row>
    <row r="3105" spans="6:16">
      <c r="F3105" s="81"/>
      <c r="G3105" s="130"/>
      <c r="I3105" s="88"/>
      <c r="N3105" s="130"/>
      <c r="P3105" s="88"/>
    </row>
    <row r="3106" spans="6:16">
      <c r="F3106" s="81"/>
      <c r="G3106" s="130"/>
      <c r="I3106" s="88"/>
      <c r="N3106" s="130"/>
      <c r="P3106" s="88"/>
    </row>
    <row r="3107" spans="6:16">
      <c r="F3107" s="81"/>
      <c r="G3107" s="130"/>
      <c r="I3107" s="88"/>
      <c r="N3107" s="130"/>
      <c r="P3107" s="88"/>
    </row>
    <row r="3108" spans="6:16">
      <c r="F3108" s="81"/>
      <c r="G3108" s="130"/>
      <c r="I3108" s="88"/>
      <c r="N3108" s="130"/>
      <c r="P3108" s="88"/>
    </row>
    <row r="3109" spans="6:16">
      <c r="F3109" s="81"/>
      <c r="G3109" s="130"/>
      <c r="I3109" s="88"/>
      <c r="N3109" s="130"/>
      <c r="P3109" s="88"/>
    </row>
    <row r="3110" spans="6:16">
      <c r="F3110" s="81"/>
      <c r="G3110" s="130"/>
      <c r="I3110" s="88"/>
      <c r="N3110" s="130"/>
      <c r="P3110" s="88"/>
    </row>
    <row r="3111" spans="6:16">
      <c r="F3111" s="81"/>
      <c r="G3111" s="130"/>
      <c r="I3111" s="88"/>
      <c r="N3111" s="130"/>
      <c r="P3111" s="88"/>
    </row>
    <row r="3112" spans="6:16">
      <c r="F3112" s="81"/>
      <c r="G3112" s="130"/>
      <c r="I3112" s="88"/>
      <c r="N3112" s="130"/>
      <c r="P3112" s="88"/>
    </row>
    <row r="3113" spans="6:16">
      <c r="F3113" s="81"/>
      <c r="G3113" s="130"/>
      <c r="I3113" s="88"/>
      <c r="N3113" s="130"/>
      <c r="P3113" s="88"/>
    </row>
    <row r="3114" spans="6:16">
      <c r="F3114" s="81"/>
      <c r="G3114" s="130"/>
      <c r="I3114" s="88"/>
      <c r="N3114" s="130"/>
      <c r="P3114" s="88"/>
    </row>
    <row r="3115" spans="6:16">
      <c r="F3115" s="81"/>
      <c r="G3115" s="130"/>
      <c r="I3115" s="88"/>
      <c r="N3115" s="130"/>
      <c r="P3115" s="88"/>
    </row>
    <row r="3116" spans="6:16">
      <c r="F3116" s="81"/>
      <c r="G3116" s="130"/>
      <c r="I3116" s="88"/>
      <c r="N3116" s="130"/>
      <c r="P3116" s="88"/>
    </row>
    <row r="3117" spans="6:16">
      <c r="F3117" s="81"/>
      <c r="G3117" s="130"/>
      <c r="I3117" s="88"/>
      <c r="N3117" s="130"/>
      <c r="P3117" s="88"/>
    </row>
    <row r="3118" spans="6:16">
      <c r="F3118" s="81"/>
      <c r="G3118" s="130"/>
      <c r="I3118" s="88"/>
      <c r="N3118" s="130"/>
      <c r="P3118" s="88"/>
    </row>
    <row r="3119" spans="6:16">
      <c r="F3119" s="81"/>
      <c r="G3119" s="130"/>
      <c r="I3119" s="88"/>
      <c r="N3119" s="130"/>
      <c r="P3119" s="88"/>
    </row>
    <row r="3120" spans="6:16">
      <c r="F3120" s="81"/>
      <c r="G3120" s="130"/>
      <c r="I3120" s="88"/>
      <c r="N3120" s="130"/>
      <c r="P3120" s="88"/>
    </row>
    <row r="3121" spans="6:16">
      <c r="F3121" s="81"/>
      <c r="G3121" s="130"/>
      <c r="I3121" s="88"/>
      <c r="N3121" s="130"/>
      <c r="P3121" s="88"/>
    </row>
    <row r="3122" spans="6:16">
      <c r="F3122" s="81"/>
      <c r="G3122" s="130"/>
      <c r="I3122" s="88"/>
      <c r="N3122" s="130"/>
      <c r="P3122" s="88"/>
    </row>
    <row r="3123" spans="6:16">
      <c r="F3123" s="81"/>
      <c r="G3123" s="130"/>
      <c r="I3123" s="88"/>
      <c r="N3123" s="130"/>
      <c r="P3123" s="88"/>
    </row>
    <row r="3124" spans="6:16">
      <c r="F3124" s="81"/>
      <c r="G3124" s="130"/>
      <c r="I3124" s="88"/>
      <c r="N3124" s="130"/>
      <c r="P3124" s="88"/>
    </row>
    <row r="3125" spans="6:16">
      <c r="F3125" s="81"/>
      <c r="G3125" s="130"/>
      <c r="I3125" s="88"/>
      <c r="N3125" s="130"/>
      <c r="P3125" s="88"/>
    </row>
    <row r="3126" spans="6:16">
      <c r="F3126" s="81"/>
      <c r="G3126" s="130"/>
      <c r="I3126" s="88"/>
      <c r="N3126" s="130"/>
      <c r="P3126" s="88"/>
    </row>
    <row r="3127" spans="6:16">
      <c r="F3127" s="81"/>
      <c r="G3127" s="130"/>
      <c r="I3127" s="88"/>
      <c r="N3127" s="130"/>
      <c r="P3127" s="88"/>
    </row>
    <row r="3128" spans="6:16">
      <c r="F3128" s="81"/>
      <c r="G3128" s="130"/>
      <c r="I3128" s="88"/>
      <c r="N3128" s="130"/>
      <c r="P3128" s="88"/>
    </row>
    <row r="3129" spans="6:16">
      <c r="F3129" s="81"/>
      <c r="G3129" s="130"/>
      <c r="I3129" s="88"/>
      <c r="N3129" s="130"/>
      <c r="P3129" s="88"/>
    </row>
    <row r="3130" spans="6:16">
      <c r="F3130" s="81"/>
      <c r="G3130" s="130"/>
      <c r="I3130" s="88"/>
      <c r="N3130" s="130"/>
      <c r="P3130" s="88"/>
    </row>
    <row r="3131" spans="6:16">
      <c r="F3131" s="81"/>
      <c r="G3131" s="130"/>
      <c r="I3131" s="88"/>
      <c r="N3131" s="130"/>
      <c r="P3131" s="88"/>
    </row>
    <row r="3132" spans="6:16">
      <c r="F3132" s="81"/>
      <c r="G3132" s="130"/>
      <c r="I3132" s="88"/>
      <c r="N3132" s="130"/>
      <c r="P3132" s="88"/>
    </row>
    <row r="3133" spans="6:16">
      <c r="F3133" s="81"/>
      <c r="G3133" s="130"/>
      <c r="I3133" s="88"/>
      <c r="N3133" s="130"/>
      <c r="P3133" s="88"/>
    </row>
    <row r="3134" spans="6:16">
      <c r="F3134" s="81"/>
      <c r="G3134" s="130"/>
      <c r="I3134" s="88"/>
      <c r="N3134" s="130"/>
      <c r="P3134" s="88"/>
    </row>
    <row r="3135" spans="6:16">
      <c r="F3135" s="81"/>
      <c r="G3135" s="130"/>
      <c r="I3135" s="88"/>
      <c r="N3135" s="130"/>
      <c r="P3135" s="88"/>
    </row>
    <row r="3136" spans="6:16">
      <c r="F3136" s="81"/>
      <c r="G3136" s="130"/>
      <c r="I3136" s="88"/>
      <c r="N3136" s="130"/>
      <c r="P3136" s="88"/>
    </row>
    <row r="3137" spans="6:16">
      <c r="F3137" s="81"/>
      <c r="G3137" s="130"/>
      <c r="I3137" s="88"/>
      <c r="N3137" s="130"/>
      <c r="P3137" s="88"/>
    </row>
    <row r="3138" spans="6:16">
      <c r="F3138" s="81"/>
      <c r="G3138" s="130"/>
      <c r="I3138" s="88"/>
      <c r="N3138" s="130"/>
      <c r="P3138" s="88"/>
    </row>
    <row r="3139" spans="6:16">
      <c r="F3139" s="81"/>
      <c r="G3139" s="130"/>
      <c r="I3139" s="88"/>
      <c r="N3139" s="130"/>
      <c r="P3139" s="88"/>
    </row>
    <row r="3140" spans="6:16">
      <c r="F3140" s="81"/>
      <c r="G3140" s="130"/>
      <c r="I3140" s="88"/>
      <c r="N3140" s="130"/>
      <c r="P3140" s="88"/>
    </row>
    <row r="3141" spans="6:16">
      <c r="F3141" s="81"/>
      <c r="G3141" s="130"/>
      <c r="I3141" s="88"/>
      <c r="N3141" s="130"/>
      <c r="P3141" s="88"/>
    </row>
    <row r="3142" spans="6:16">
      <c r="F3142" s="81"/>
      <c r="G3142" s="130"/>
      <c r="I3142" s="88"/>
      <c r="N3142" s="130"/>
      <c r="P3142" s="88"/>
    </row>
    <row r="3143" spans="6:16">
      <c r="F3143" s="81"/>
      <c r="G3143" s="130"/>
      <c r="I3143" s="88"/>
      <c r="N3143" s="130"/>
      <c r="P3143" s="88"/>
    </row>
    <row r="3144" spans="6:16">
      <c r="F3144" s="81"/>
      <c r="G3144" s="130"/>
      <c r="I3144" s="88"/>
      <c r="N3144" s="130"/>
      <c r="P3144" s="88"/>
    </row>
    <row r="3145" spans="6:16">
      <c r="F3145" s="81"/>
      <c r="G3145" s="130"/>
      <c r="I3145" s="88"/>
      <c r="N3145" s="130"/>
      <c r="P3145" s="88"/>
    </row>
    <row r="3146" spans="6:16">
      <c r="F3146" s="81"/>
      <c r="G3146" s="130"/>
      <c r="I3146" s="88"/>
      <c r="N3146" s="130"/>
      <c r="P3146" s="88"/>
    </row>
    <row r="3147" spans="6:16">
      <c r="F3147" s="81"/>
      <c r="G3147" s="130"/>
      <c r="I3147" s="88"/>
      <c r="N3147" s="130"/>
      <c r="P3147" s="88"/>
    </row>
    <row r="3148" spans="6:16">
      <c r="F3148" s="81"/>
      <c r="G3148" s="130"/>
      <c r="I3148" s="88"/>
      <c r="N3148" s="130"/>
      <c r="P3148" s="88"/>
    </row>
    <row r="3149" spans="6:16">
      <c r="F3149" s="81"/>
      <c r="G3149" s="130"/>
      <c r="I3149" s="88"/>
      <c r="N3149" s="130"/>
      <c r="P3149" s="88"/>
    </row>
    <row r="3150" spans="6:16">
      <c r="F3150" s="81"/>
      <c r="G3150" s="130"/>
      <c r="I3150" s="88"/>
      <c r="N3150" s="130"/>
      <c r="P3150" s="88"/>
    </row>
    <row r="3151" spans="6:16">
      <c r="F3151" s="81"/>
      <c r="G3151" s="130"/>
      <c r="I3151" s="88"/>
      <c r="N3151" s="130"/>
      <c r="P3151" s="88"/>
    </row>
    <row r="3152" spans="6:16">
      <c r="F3152" s="81"/>
      <c r="G3152" s="130"/>
      <c r="I3152" s="88"/>
      <c r="N3152" s="130"/>
      <c r="P3152" s="88"/>
    </row>
    <row r="3153" spans="6:16">
      <c r="F3153" s="81"/>
      <c r="G3153" s="130"/>
      <c r="I3153" s="88"/>
      <c r="N3153" s="130"/>
      <c r="P3153" s="88"/>
    </row>
    <row r="3154" spans="6:16">
      <c r="F3154" s="81"/>
      <c r="G3154" s="130"/>
      <c r="I3154" s="88"/>
      <c r="N3154" s="130"/>
      <c r="P3154" s="88"/>
    </row>
    <row r="3155" spans="6:16">
      <c r="F3155" s="81"/>
      <c r="G3155" s="130"/>
      <c r="I3155" s="88"/>
      <c r="N3155" s="130"/>
      <c r="P3155" s="88"/>
    </row>
    <row r="3156" spans="6:16">
      <c r="F3156" s="81"/>
      <c r="G3156" s="130"/>
      <c r="I3156" s="88"/>
      <c r="N3156" s="130"/>
      <c r="P3156" s="88"/>
    </row>
    <row r="3157" spans="6:16">
      <c r="F3157" s="81"/>
      <c r="G3157" s="130"/>
      <c r="I3157" s="88"/>
      <c r="N3157" s="130"/>
      <c r="P3157" s="88"/>
    </row>
    <row r="3158" spans="6:16">
      <c r="F3158" s="81"/>
      <c r="G3158" s="130"/>
      <c r="I3158" s="88"/>
      <c r="N3158" s="130"/>
      <c r="P3158" s="88"/>
    </row>
    <row r="3159" spans="6:16">
      <c r="F3159" s="81"/>
      <c r="G3159" s="130"/>
      <c r="I3159" s="88"/>
      <c r="N3159" s="130"/>
      <c r="P3159" s="88"/>
    </row>
    <row r="3160" spans="6:16">
      <c r="F3160" s="81"/>
      <c r="G3160" s="130"/>
      <c r="I3160" s="88"/>
      <c r="N3160" s="130"/>
      <c r="P3160" s="88"/>
    </row>
    <row r="3161" spans="6:16">
      <c r="F3161" s="81"/>
      <c r="G3161" s="130"/>
      <c r="I3161" s="88"/>
      <c r="N3161" s="130"/>
      <c r="P3161" s="88"/>
    </row>
    <row r="3162" spans="6:16">
      <c r="F3162" s="81"/>
      <c r="G3162" s="130"/>
      <c r="I3162" s="88"/>
      <c r="N3162" s="130"/>
      <c r="P3162" s="88"/>
    </row>
    <row r="3163" spans="6:16">
      <c r="F3163" s="81"/>
      <c r="G3163" s="130"/>
      <c r="I3163" s="88"/>
      <c r="N3163" s="130"/>
      <c r="P3163" s="88"/>
    </row>
    <row r="3164" spans="6:16">
      <c r="F3164" s="81"/>
      <c r="G3164" s="130"/>
      <c r="I3164" s="88"/>
      <c r="N3164" s="130"/>
      <c r="P3164" s="88"/>
    </row>
    <row r="3165" spans="6:16">
      <c r="F3165" s="81"/>
      <c r="G3165" s="130"/>
      <c r="I3165" s="88"/>
      <c r="N3165" s="130"/>
      <c r="P3165" s="88"/>
    </row>
    <row r="3166" spans="6:16">
      <c r="F3166" s="81"/>
      <c r="G3166" s="130"/>
      <c r="I3166" s="88"/>
      <c r="N3166" s="130"/>
      <c r="P3166" s="88"/>
    </row>
    <row r="3167" spans="6:16">
      <c r="F3167" s="81"/>
      <c r="G3167" s="130"/>
      <c r="I3167" s="88"/>
      <c r="N3167" s="130"/>
      <c r="P3167" s="88"/>
    </row>
    <row r="3168" spans="6:16">
      <c r="F3168" s="81"/>
      <c r="G3168" s="130"/>
      <c r="I3168" s="88"/>
      <c r="N3168" s="130"/>
      <c r="P3168" s="88"/>
    </row>
    <row r="3169" spans="6:16">
      <c r="F3169" s="81"/>
      <c r="G3169" s="130"/>
      <c r="I3169" s="88"/>
      <c r="N3169" s="130"/>
      <c r="P3169" s="88"/>
    </row>
    <row r="3170" spans="6:16">
      <c r="F3170" s="81"/>
      <c r="G3170" s="130"/>
      <c r="I3170" s="88"/>
      <c r="N3170" s="130"/>
      <c r="P3170" s="88"/>
    </row>
    <row r="3171" spans="6:16">
      <c r="F3171" s="81"/>
      <c r="G3171" s="130"/>
      <c r="I3171" s="88"/>
      <c r="N3171" s="130"/>
      <c r="P3171" s="88"/>
    </row>
    <row r="3172" spans="6:16">
      <c r="F3172" s="81"/>
      <c r="G3172" s="130"/>
      <c r="I3172" s="88"/>
      <c r="N3172" s="130"/>
      <c r="P3172" s="88"/>
    </row>
    <row r="3173" spans="6:16">
      <c r="F3173" s="81"/>
      <c r="G3173" s="130"/>
      <c r="I3173" s="88"/>
      <c r="N3173" s="130"/>
      <c r="P3173" s="88"/>
    </row>
    <row r="3174" spans="6:16">
      <c r="F3174" s="81"/>
      <c r="G3174" s="130"/>
      <c r="I3174" s="88"/>
      <c r="N3174" s="130"/>
      <c r="P3174" s="88"/>
    </row>
    <row r="3175" spans="6:16">
      <c r="F3175" s="81"/>
      <c r="G3175" s="130"/>
      <c r="I3175" s="88"/>
      <c r="N3175" s="130"/>
      <c r="P3175" s="88"/>
    </row>
    <row r="3176" spans="6:16">
      <c r="F3176" s="81"/>
      <c r="G3176" s="130"/>
      <c r="I3176" s="88"/>
      <c r="N3176" s="130"/>
      <c r="P3176" s="88"/>
    </row>
    <row r="3177" spans="6:16">
      <c r="F3177" s="81"/>
      <c r="G3177" s="130"/>
      <c r="I3177" s="88"/>
      <c r="N3177" s="130"/>
      <c r="P3177" s="88"/>
    </row>
    <row r="3178" spans="6:16">
      <c r="F3178" s="81"/>
      <c r="G3178" s="130"/>
      <c r="I3178" s="88"/>
      <c r="N3178" s="130"/>
      <c r="P3178" s="88"/>
    </row>
    <row r="3179" spans="6:16">
      <c r="F3179" s="81"/>
      <c r="G3179" s="130"/>
      <c r="I3179" s="88"/>
      <c r="N3179" s="130"/>
      <c r="P3179" s="88"/>
    </row>
    <row r="3180" spans="6:16">
      <c r="F3180" s="81"/>
      <c r="G3180" s="130"/>
      <c r="I3180" s="88"/>
      <c r="N3180" s="130"/>
      <c r="P3180" s="88"/>
    </row>
    <row r="3181" spans="6:16">
      <c r="F3181" s="81"/>
      <c r="G3181" s="130"/>
      <c r="I3181" s="88"/>
      <c r="N3181" s="130"/>
      <c r="P3181" s="88"/>
    </row>
    <row r="3182" spans="6:16">
      <c r="F3182" s="81"/>
      <c r="G3182" s="130"/>
      <c r="I3182" s="88"/>
      <c r="N3182" s="130"/>
      <c r="P3182" s="88"/>
    </row>
    <row r="3183" spans="6:16">
      <c r="F3183" s="81"/>
      <c r="G3183" s="130"/>
      <c r="I3183" s="88"/>
      <c r="N3183" s="130"/>
      <c r="P3183" s="88"/>
    </row>
    <row r="3184" spans="6:16">
      <c r="F3184" s="81"/>
      <c r="G3184" s="130"/>
      <c r="I3184" s="88"/>
      <c r="N3184" s="130"/>
      <c r="P3184" s="88"/>
    </row>
    <row r="3185" spans="6:16">
      <c r="F3185" s="81"/>
      <c r="G3185" s="130"/>
      <c r="I3185" s="88"/>
      <c r="N3185" s="130"/>
      <c r="P3185" s="88"/>
    </row>
    <row r="3186" spans="6:16">
      <c r="F3186" s="81"/>
      <c r="G3186" s="130"/>
      <c r="I3186" s="88"/>
      <c r="N3186" s="130"/>
      <c r="P3186" s="88"/>
    </row>
    <row r="3187" spans="6:16">
      <c r="F3187" s="81"/>
      <c r="G3187" s="130"/>
      <c r="I3187" s="88"/>
      <c r="N3187" s="130"/>
      <c r="P3187" s="88"/>
    </row>
    <row r="3188" spans="6:16">
      <c r="F3188" s="81"/>
      <c r="G3188" s="130"/>
      <c r="I3188" s="88"/>
      <c r="N3188" s="130"/>
      <c r="P3188" s="88"/>
    </row>
    <row r="3189" spans="6:16">
      <c r="F3189" s="81"/>
      <c r="G3189" s="130"/>
      <c r="I3189" s="88"/>
      <c r="N3189" s="130"/>
      <c r="P3189" s="88"/>
    </row>
    <row r="3190" spans="6:16">
      <c r="F3190" s="81"/>
      <c r="G3190" s="130"/>
      <c r="I3190" s="88"/>
      <c r="N3190" s="130"/>
      <c r="P3190" s="88"/>
    </row>
    <row r="3191" spans="6:16">
      <c r="F3191" s="81"/>
      <c r="G3191" s="130"/>
      <c r="I3191" s="88"/>
      <c r="N3191" s="130"/>
      <c r="P3191" s="88"/>
    </row>
    <row r="3192" spans="6:16">
      <c r="F3192" s="81"/>
      <c r="G3192" s="130"/>
      <c r="I3192" s="88"/>
      <c r="N3192" s="130"/>
      <c r="P3192" s="88"/>
    </row>
    <row r="3193" spans="6:16">
      <c r="F3193" s="81"/>
      <c r="G3193" s="130"/>
      <c r="I3193" s="88"/>
      <c r="N3193" s="130"/>
      <c r="P3193" s="88"/>
    </row>
    <row r="3194" spans="6:16">
      <c r="F3194" s="81"/>
      <c r="G3194" s="130"/>
      <c r="I3194" s="88"/>
      <c r="N3194" s="130"/>
      <c r="P3194" s="88"/>
    </row>
    <row r="3195" spans="6:16">
      <c r="F3195" s="81"/>
      <c r="G3195" s="130"/>
      <c r="I3195" s="88"/>
      <c r="N3195" s="130"/>
      <c r="P3195" s="88"/>
    </row>
    <row r="3196" spans="6:16">
      <c r="F3196" s="81"/>
      <c r="G3196" s="130"/>
      <c r="I3196" s="88"/>
      <c r="N3196" s="130"/>
      <c r="P3196" s="88"/>
    </row>
    <row r="3197" spans="6:16">
      <c r="F3197" s="81"/>
      <c r="G3197" s="130"/>
      <c r="I3197" s="88"/>
      <c r="N3197" s="130"/>
      <c r="P3197" s="88"/>
    </row>
    <row r="3198" spans="6:16">
      <c r="F3198" s="81"/>
      <c r="G3198" s="130"/>
      <c r="I3198" s="88"/>
      <c r="N3198" s="130"/>
      <c r="P3198" s="88"/>
    </row>
    <row r="3199" spans="6:16">
      <c r="F3199" s="81"/>
      <c r="G3199" s="130"/>
      <c r="I3199" s="88"/>
      <c r="N3199" s="130"/>
      <c r="P3199" s="88"/>
    </row>
    <row r="3200" spans="6:16">
      <c r="F3200" s="81"/>
      <c r="G3200" s="130"/>
      <c r="I3200" s="88"/>
      <c r="N3200" s="130"/>
      <c r="P3200" s="88"/>
    </row>
    <row r="3201" spans="6:16">
      <c r="F3201" s="81"/>
      <c r="G3201" s="130"/>
      <c r="I3201" s="88"/>
      <c r="N3201" s="130"/>
      <c r="P3201" s="88"/>
    </row>
    <row r="3202" spans="6:16">
      <c r="F3202" s="81"/>
      <c r="G3202" s="130"/>
      <c r="I3202" s="88"/>
      <c r="N3202" s="130"/>
      <c r="P3202" s="88"/>
    </row>
    <row r="3203" spans="6:16">
      <c r="F3203" s="81"/>
      <c r="G3203" s="130"/>
      <c r="I3203" s="88"/>
      <c r="N3203" s="130"/>
      <c r="P3203" s="88"/>
    </row>
    <row r="3204" spans="6:16">
      <c r="F3204" s="81"/>
      <c r="G3204" s="130"/>
      <c r="I3204" s="88"/>
      <c r="N3204" s="130"/>
      <c r="P3204" s="88"/>
    </row>
    <row r="3205" spans="6:16">
      <c r="F3205" s="81"/>
      <c r="G3205" s="130"/>
      <c r="I3205" s="88"/>
      <c r="N3205" s="130"/>
      <c r="P3205" s="88"/>
    </row>
    <row r="3206" spans="6:16">
      <c r="F3206" s="81"/>
      <c r="G3206" s="130"/>
      <c r="I3206" s="88"/>
      <c r="N3206" s="130"/>
      <c r="P3206" s="88"/>
    </row>
    <row r="3207" spans="6:16">
      <c r="F3207" s="81"/>
      <c r="G3207" s="130"/>
      <c r="I3207" s="88"/>
      <c r="N3207" s="130"/>
      <c r="P3207" s="88"/>
    </row>
    <row r="3208" spans="6:16">
      <c r="F3208" s="81"/>
      <c r="G3208" s="130"/>
      <c r="I3208" s="88"/>
      <c r="N3208" s="130"/>
      <c r="P3208" s="88"/>
    </row>
    <row r="3209" spans="6:16">
      <c r="F3209" s="81"/>
      <c r="G3209" s="130"/>
      <c r="I3209" s="88"/>
      <c r="N3209" s="130"/>
      <c r="P3209" s="88"/>
    </row>
    <row r="3210" spans="6:16">
      <c r="F3210" s="81"/>
      <c r="G3210" s="130"/>
      <c r="I3210" s="88"/>
      <c r="N3210" s="130"/>
      <c r="P3210" s="88"/>
    </row>
    <row r="3211" spans="6:16">
      <c r="F3211" s="81"/>
      <c r="G3211" s="130"/>
      <c r="I3211" s="88"/>
      <c r="N3211" s="130"/>
      <c r="P3211" s="88"/>
    </row>
    <row r="3212" spans="6:16">
      <c r="F3212" s="81"/>
      <c r="G3212" s="130"/>
      <c r="I3212" s="88"/>
      <c r="N3212" s="130"/>
      <c r="P3212" s="88"/>
    </row>
    <row r="3213" spans="6:16">
      <c r="F3213" s="81"/>
      <c r="G3213" s="130"/>
      <c r="I3213" s="88"/>
      <c r="N3213" s="130"/>
      <c r="P3213" s="88"/>
    </row>
    <row r="3214" spans="6:16">
      <c r="F3214" s="81"/>
      <c r="G3214" s="130"/>
      <c r="I3214" s="88"/>
      <c r="N3214" s="130"/>
      <c r="P3214" s="88"/>
    </row>
    <row r="3215" spans="6:16">
      <c r="F3215" s="81"/>
      <c r="G3215" s="130"/>
      <c r="I3215" s="88"/>
      <c r="N3215" s="130"/>
      <c r="P3215" s="88"/>
    </row>
    <row r="3216" spans="6:16">
      <c r="F3216" s="81"/>
      <c r="G3216" s="130"/>
      <c r="I3216" s="88"/>
      <c r="N3216" s="130"/>
      <c r="P3216" s="88"/>
    </row>
    <row r="3217" spans="6:16">
      <c r="F3217" s="81"/>
      <c r="G3217" s="130"/>
      <c r="I3217" s="88"/>
      <c r="N3217" s="130"/>
      <c r="P3217" s="88"/>
    </row>
    <row r="3218" spans="6:16">
      <c r="F3218" s="81"/>
      <c r="G3218" s="130"/>
      <c r="I3218" s="88"/>
      <c r="N3218" s="130"/>
      <c r="P3218" s="88"/>
    </row>
    <row r="3219" spans="6:16">
      <c r="F3219" s="81"/>
      <c r="G3219" s="130"/>
      <c r="I3219" s="88"/>
      <c r="N3219" s="130"/>
      <c r="P3219" s="88"/>
    </row>
    <row r="3220" spans="6:16">
      <c r="F3220" s="81"/>
      <c r="G3220" s="130"/>
      <c r="I3220" s="88"/>
      <c r="N3220" s="130"/>
      <c r="P3220" s="88"/>
    </row>
    <row r="3221" spans="6:16">
      <c r="F3221" s="81"/>
      <c r="G3221" s="130"/>
      <c r="I3221" s="88"/>
      <c r="N3221" s="130"/>
      <c r="P3221" s="88"/>
    </row>
    <row r="3222" spans="6:16">
      <c r="F3222" s="81"/>
      <c r="G3222" s="130"/>
      <c r="I3222" s="88"/>
      <c r="N3222" s="130"/>
      <c r="P3222" s="88"/>
    </row>
    <row r="3223" spans="6:16">
      <c r="F3223" s="81"/>
      <c r="G3223" s="130"/>
      <c r="I3223" s="88"/>
      <c r="N3223" s="130"/>
      <c r="P3223" s="88"/>
    </row>
    <row r="3224" spans="6:16">
      <c r="F3224" s="81"/>
      <c r="G3224" s="130"/>
      <c r="I3224" s="88"/>
      <c r="N3224" s="130"/>
      <c r="P3224" s="88"/>
    </row>
    <row r="3225" spans="6:16">
      <c r="F3225" s="81"/>
      <c r="G3225" s="130"/>
      <c r="I3225" s="88"/>
      <c r="N3225" s="130"/>
      <c r="P3225" s="88"/>
    </row>
    <row r="3226" spans="6:16">
      <c r="F3226" s="81"/>
      <c r="G3226" s="130"/>
      <c r="I3226" s="88"/>
      <c r="N3226" s="130"/>
      <c r="P3226" s="88"/>
    </row>
    <row r="3227" spans="6:16">
      <c r="F3227" s="81"/>
      <c r="G3227" s="130"/>
      <c r="I3227" s="88"/>
      <c r="N3227" s="130"/>
      <c r="P3227" s="88"/>
    </row>
    <row r="3228" spans="6:16">
      <c r="F3228" s="81"/>
      <c r="G3228" s="130"/>
      <c r="I3228" s="88"/>
      <c r="N3228" s="130"/>
      <c r="P3228" s="88"/>
    </row>
    <row r="3229" spans="6:16">
      <c r="F3229" s="81"/>
      <c r="G3229" s="130"/>
      <c r="I3229" s="88"/>
      <c r="N3229" s="130"/>
      <c r="P3229" s="88"/>
    </row>
    <row r="3230" spans="6:16">
      <c r="F3230" s="81"/>
      <c r="G3230" s="130"/>
      <c r="I3230" s="88"/>
      <c r="N3230" s="130"/>
      <c r="P3230" s="88"/>
    </row>
    <row r="3231" spans="6:16">
      <c r="F3231" s="81"/>
      <c r="G3231" s="130"/>
      <c r="I3231" s="88"/>
      <c r="N3231" s="130"/>
      <c r="P3231" s="88"/>
    </row>
    <row r="3232" spans="6:16">
      <c r="F3232" s="81"/>
      <c r="G3232" s="130"/>
      <c r="I3232" s="88"/>
      <c r="N3232" s="130"/>
      <c r="P3232" s="88"/>
    </row>
    <row r="3233" spans="6:16">
      <c r="F3233" s="81"/>
      <c r="G3233" s="130"/>
      <c r="I3233" s="88"/>
      <c r="N3233" s="130"/>
      <c r="P3233" s="88"/>
    </row>
    <row r="3234" spans="6:16">
      <c r="F3234" s="81"/>
      <c r="G3234" s="130"/>
      <c r="I3234" s="88"/>
      <c r="N3234" s="130"/>
      <c r="P3234" s="88"/>
    </row>
    <row r="3235" spans="6:16">
      <c r="F3235" s="81"/>
      <c r="G3235" s="130"/>
      <c r="I3235" s="88"/>
      <c r="N3235" s="130"/>
      <c r="P3235" s="88"/>
    </row>
    <row r="3236" spans="6:16">
      <c r="F3236" s="81"/>
      <c r="G3236" s="130"/>
      <c r="I3236" s="88"/>
      <c r="N3236" s="130"/>
      <c r="P3236" s="88"/>
    </row>
    <row r="3237" spans="6:16">
      <c r="F3237" s="81"/>
      <c r="G3237" s="130"/>
      <c r="I3237" s="88"/>
      <c r="N3237" s="130"/>
      <c r="P3237" s="88"/>
    </row>
    <row r="3238" spans="6:16">
      <c r="F3238" s="81"/>
      <c r="G3238" s="130"/>
      <c r="I3238" s="88"/>
      <c r="N3238" s="130"/>
      <c r="P3238" s="88"/>
    </row>
    <row r="3239" spans="6:16">
      <c r="F3239" s="81"/>
      <c r="G3239" s="130"/>
      <c r="I3239" s="88"/>
      <c r="N3239" s="130"/>
      <c r="P3239" s="88"/>
    </row>
    <row r="3240" spans="6:16">
      <c r="F3240" s="81"/>
      <c r="G3240" s="130"/>
      <c r="I3240" s="88"/>
      <c r="N3240" s="130"/>
      <c r="P3240" s="88"/>
    </row>
    <row r="3241" spans="6:16">
      <c r="F3241" s="81"/>
      <c r="G3241" s="130"/>
      <c r="I3241" s="88"/>
      <c r="N3241" s="130"/>
      <c r="P3241" s="88"/>
    </row>
    <row r="3242" spans="6:16">
      <c r="F3242" s="81"/>
      <c r="G3242" s="130"/>
      <c r="I3242" s="88"/>
      <c r="N3242" s="130"/>
      <c r="P3242" s="88"/>
    </row>
    <row r="3243" spans="6:16">
      <c r="F3243" s="81"/>
      <c r="G3243" s="130"/>
      <c r="I3243" s="88"/>
      <c r="N3243" s="130"/>
      <c r="P3243" s="88"/>
    </row>
    <row r="3244" spans="6:16">
      <c r="F3244" s="81"/>
      <c r="G3244" s="130"/>
      <c r="I3244" s="88"/>
      <c r="N3244" s="130"/>
      <c r="P3244" s="88"/>
    </row>
    <row r="3245" spans="6:16">
      <c r="F3245" s="81"/>
      <c r="G3245" s="130"/>
      <c r="I3245" s="88"/>
      <c r="N3245" s="130"/>
      <c r="P3245" s="88"/>
    </row>
    <row r="3246" spans="6:16">
      <c r="F3246" s="81"/>
      <c r="G3246" s="130"/>
      <c r="I3246" s="88"/>
      <c r="N3246" s="130"/>
      <c r="P3246" s="88"/>
    </row>
    <row r="3247" spans="6:16">
      <c r="F3247" s="81"/>
      <c r="G3247" s="130"/>
      <c r="I3247" s="88"/>
      <c r="N3247" s="130"/>
      <c r="P3247" s="88"/>
    </row>
    <row r="3248" spans="6:16">
      <c r="F3248" s="81"/>
      <c r="G3248" s="130"/>
      <c r="I3248" s="88"/>
      <c r="N3248" s="130"/>
      <c r="P3248" s="88"/>
    </row>
    <row r="3249" spans="6:16">
      <c r="F3249" s="81"/>
      <c r="G3249" s="130"/>
      <c r="I3249" s="88"/>
      <c r="N3249" s="130"/>
      <c r="P3249" s="88"/>
    </row>
    <row r="3250" spans="6:16">
      <c r="F3250" s="81"/>
      <c r="G3250" s="130"/>
      <c r="I3250" s="88"/>
      <c r="N3250" s="130"/>
      <c r="P3250" s="88"/>
    </row>
    <row r="3251" spans="6:16">
      <c r="F3251" s="81"/>
      <c r="G3251" s="130"/>
      <c r="I3251" s="88"/>
      <c r="N3251" s="130"/>
      <c r="P3251" s="88"/>
    </row>
    <row r="3252" spans="6:16">
      <c r="F3252" s="81"/>
      <c r="G3252" s="130"/>
      <c r="I3252" s="88"/>
      <c r="N3252" s="130"/>
      <c r="P3252" s="88"/>
    </row>
    <row r="3253" spans="6:16">
      <c r="F3253" s="81"/>
      <c r="G3253" s="130"/>
      <c r="I3253" s="88"/>
      <c r="N3253" s="130"/>
      <c r="P3253" s="88"/>
    </row>
    <row r="3254" spans="6:16">
      <c r="F3254" s="81"/>
      <c r="G3254" s="130"/>
      <c r="I3254" s="88"/>
      <c r="N3254" s="130"/>
      <c r="P3254" s="88"/>
    </row>
    <row r="3255" spans="6:16">
      <c r="F3255" s="81"/>
      <c r="G3255" s="130"/>
      <c r="I3255" s="88"/>
      <c r="N3255" s="130"/>
      <c r="P3255" s="88"/>
    </row>
    <row r="3256" spans="6:16">
      <c r="F3256" s="81"/>
      <c r="G3256" s="130"/>
      <c r="I3256" s="88"/>
      <c r="N3256" s="130"/>
      <c r="P3256" s="88"/>
    </row>
    <row r="3257" spans="6:16">
      <c r="F3257" s="81"/>
      <c r="G3257" s="130"/>
      <c r="I3257" s="88"/>
      <c r="N3257" s="130"/>
      <c r="P3257" s="88"/>
    </row>
    <row r="3258" spans="6:16">
      <c r="F3258" s="81"/>
      <c r="G3258" s="130"/>
      <c r="I3258" s="88"/>
      <c r="N3258" s="130"/>
      <c r="P3258" s="88"/>
    </row>
    <row r="3259" spans="6:16">
      <c r="F3259" s="81"/>
      <c r="G3259" s="130"/>
      <c r="I3259" s="88"/>
      <c r="N3259" s="130"/>
      <c r="P3259" s="88"/>
    </row>
    <row r="3260" spans="6:16">
      <c r="F3260" s="81"/>
      <c r="G3260" s="130"/>
      <c r="I3260" s="88"/>
      <c r="N3260" s="130"/>
      <c r="P3260" s="88"/>
    </row>
    <row r="3261" spans="6:16">
      <c r="F3261" s="81"/>
      <c r="G3261" s="130"/>
      <c r="I3261" s="88"/>
      <c r="N3261" s="130"/>
      <c r="P3261" s="88"/>
    </row>
    <row r="3262" spans="6:16">
      <c r="F3262" s="81"/>
      <c r="G3262" s="130"/>
      <c r="I3262" s="88"/>
      <c r="N3262" s="130"/>
      <c r="P3262" s="88"/>
    </row>
    <row r="3263" spans="6:16">
      <c r="F3263" s="81"/>
      <c r="G3263" s="130"/>
      <c r="I3263" s="88"/>
      <c r="N3263" s="130"/>
      <c r="P3263" s="88"/>
    </row>
    <row r="3264" spans="6:16">
      <c r="F3264" s="81"/>
      <c r="G3264" s="130"/>
      <c r="I3264" s="88"/>
      <c r="N3264" s="130"/>
      <c r="P3264" s="88"/>
    </row>
    <row r="3265" spans="6:16">
      <c r="F3265" s="81"/>
      <c r="G3265" s="130"/>
      <c r="I3265" s="88"/>
      <c r="N3265" s="130"/>
      <c r="P3265" s="88"/>
    </row>
    <row r="3266" spans="6:16">
      <c r="F3266" s="81"/>
      <c r="G3266" s="130"/>
      <c r="I3266" s="88"/>
      <c r="N3266" s="130"/>
      <c r="P3266" s="88"/>
    </row>
    <row r="3267" spans="6:16">
      <c r="F3267" s="81"/>
      <c r="G3267" s="130"/>
      <c r="I3267" s="88"/>
      <c r="N3267" s="130"/>
      <c r="P3267" s="88"/>
    </row>
    <row r="3268" spans="6:16">
      <c r="F3268" s="81"/>
      <c r="G3268" s="130"/>
      <c r="I3268" s="88"/>
      <c r="N3268" s="130"/>
      <c r="P3268" s="88"/>
    </row>
    <row r="3269" spans="6:16">
      <c r="F3269" s="81"/>
      <c r="G3269" s="130"/>
      <c r="I3269" s="88"/>
      <c r="N3269" s="130"/>
      <c r="P3269" s="88"/>
    </row>
    <row r="3270" spans="6:16">
      <c r="F3270" s="81"/>
      <c r="G3270" s="130"/>
      <c r="I3270" s="88"/>
      <c r="N3270" s="130"/>
      <c r="P3270" s="88"/>
    </row>
    <row r="3271" spans="6:16">
      <c r="F3271" s="81"/>
      <c r="G3271" s="130"/>
      <c r="I3271" s="88"/>
      <c r="N3271" s="130"/>
      <c r="P3271" s="88"/>
    </row>
    <row r="3272" spans="6:16">
      <c r="F3272" s="81"/>
      <c r="G3272" s="130"/>
      <c r="I3272" s="88"/>
      <c r="N3272" s="130"/>
      <c r="P3272" s="88"/>
    </row>
    <row r="3273" spans="6:16">
      <c r="F3273" s="81"/>
      <c r="G3273" s="130"/>
      <c r="I3273" s="88"/>
      <c r="N3273" s="130"/>
      <c r="P3273" s="88"/>
    </row>
    <row r="3274" spans="6:16">
      <c r="F3274" s="81"/>
      <c r="G3274" s="130"/>
      <c r="I3274" s="88"/>
      <c r="N3274" s="130"/>
      <c r="P3274" s="88"/>
    </row>
    <row r="3275" spans="6:16">
      <c r="F3275" s="81"/>
      <c r="G3275" s="130"/>
      <c r="I3275" s="88"/>
      <c r="N3275" s="130"/>
      <c r="P3275" s="88"/>
    </row>
    <row r="3276" spans="6:16">
      <c r="F3276" s="81"/>
      <c r="G3276" s="130"/>
      <c r="I3276" s="88"/>
      <c r="N3276" s="130"/>
      <c r="P3276" s="88"/>
    </row>
    <row r="3277" spans="6:16">
      <c r="F3277" s="81"/>
      <c r="G3277" s="130"/>
      <c r="I3277" s="88"/>
      <c r="N3277" s="130"/>
      <c r="P3277" s="88"/>
    </row>
    <row r="3278" spans="6:16">
      <c r="F3278" s="81"/>
      <c r="G3278" s="130"/>
      <c r="I3278" s="88"/>
      <c r="N3278" s="130"/>
      <c r="P3278" s="88"/>
    </row>
    <row r="3279" spans="6:16">
      <c r="F3279" s="81"/>
      <c r="G3279" s="130"/>
      <c r="I3279" s="88"/>
      <c r="N3279" s="130"/>
      <c r="P3279" s="88"/>
    </row>
    <row r="3280" spans="6:16">
      <c r="F3280" s="81"/>
      <c r="G3280" s="130"/>
      <c r="I3280" s="88"/>
      <c r="N3280" s="130"/>
      <c r="P3280" s="88"/>
    </row>
    <row r="3281" spans="6:16">
      <c r="F3281" s="81"/>
      <c r="G3281" s="130"/>
      <c r="I3281" s="88"/>
      <c r="N3281" s="130"/>
      <c r="P3281" s="88"/>
    </row>
    <row r="3282" spans="6:16">
      <c r="F3282" s="81"/>
      <c r="G3282" s="130"/>
      <c r="I3282" s="88"/>
      <c r="N3282" s="130"/>
      <c r="P3282" s="88"/>
    </row>
    <row r="3283" spans="6:16">
      <c r="F3283" s="81"/>
      <c r="G3283" s="130"/>
      <c r="I3283" s="88"/>
      <c r="N3283" s="130"/>
      <c r="P3283" s="88"/>
    </row>
    <row r="3284" spans="6:16">
      <c r="F3284" s="81"/>
      <c r="G3284" s="130"/>
      <c r="I3284" s="88"/>
      <c r="N3284" s="130"/>
      <c r="P3284" s="88"/>
    </row>
    <row r="3285" spans="6:16">
      <c r="F3285" s="81"/>
      <c r="G3285" s="130"/>
      <c r="I3285" s="88"/>
      <c r="N3285" s="130"/>
      <c r="P3285" s="88"/>
    </row>
    <row r="3286" spans="6:16">
      <c r="F3286" s="81"/>
      <c r="G3286" s="130"/>
      <c r="I3286" s="88"/>
      <c r="N3286" s="130"/>
      <c r="P3286" s="88"/>
    </row>
    <row r="3287" spans="6:16">
      <c r="F3287" s="81"/>
      <c r="G3287" s="130"/>
      <c r="I3287" s="88"/>
      <c r="N3287" s="130"/>
      <c r="P3287" s="88"/>
    </row>
    <row r="3288" spans="6:16">
      <c r="F3288" s="81"/>
      <c r="G3288" s="130"/>
      <c r="I3288" s="88"/>
      <c r="N3288" s="130"/>
      <c r="P3288" s="88"/>
    </row>
    <row r="3289" spans="6:16">
      <c r="F3289" s="81"/>
      <c r="G3289" s="130"/>
      <c r="I3289" s="88"/>
      <c r="N3289" s="130"/>
      <c r="P3289" s="88"/>
    </row>
    <row r="3290" spans="6:16">
      <c r="F3290" s="81"/>
      <c r="G3290" s="130"/>
      <c r="I3290" s="88"/>
      <c r="N3290" s="130"/>
      <c r="P3290" s="88"/>
    </row>
    <row r="3291" spans="6:16">
      <c r="F3291" s="81"/>
      <c r="G3291" s="130"/>
      <c r="I3291" s="88"/>
      <c r="N3291" s="130"/>
      <c r="P3291" s="88"/>
    </row>
    <row r="3292" spans="6:16">
      <c r="F3292" s="81"/>
      <c r="G3292" s="130"/>
      <c r="I3292" s="88"/>
      <c r="N3292" s="130"/>
      <c r="P3292" s="88"/>
    </row>
    <row r="3293" spans="6:16">
      <c r="F3293" s="81"/>
      <c r="G3293" s="130"/>
      <c r="I3293" s="88"/>
      <c r="N3293" s="130"/>
      <c r="P3293" s="88"/>
    </row>
    <row r="3294" spans="6:16">
      <c r="F3294" s="81"/>
      <c r="G3294" s="130"/>
      <c r="I3294" s="88"/>
      <c r="N3294" s="130"/>
      <c r="P3294" s="88"/>
    </row>
    <row r="3295" spans="6:16">
      <c r="F3295" s="81"/>
      <c r="G3295" s="130"/>
      <c r="I3295" s="88"/>
      <c r="N3295" s="130"/>
      <c r="P3295" s="88"/>
    </row>
    <row r="3296" spans="6:16">
      <c r="F3296" s="81"/>
      <c r="G3296" s="130"/>
      <c r="I3296" s="88"/>
      <c r="N3296" s="130"/>
      <c r="P3296" s="88"/>
    </row>
    <row r="3297" spans="6:16">
      <c r="F3297" s="81"/>
      <c r="G3297" s="130"/>
      <c r="I3297" s="88"/>
      <c r="N3297" s="130"/>
      <c r="P3297" s="88"/>
    </row>
    <row r="3298" spans="6:16">
      <c r="F3298" s="81"/>
      <c r="G3298" s="130"/>
      <c r="I3298" s="88"/>
      <c r="N3298" s="130"/>
      <c r="P3298" s="88"/>
    </row>
    <row r="3299" spans="6:16">
      <c r="F3299" s="81"/>
      <c r="G3299" s="130"/>
      <c r="I3299" s="88"/>
      <c r="N3299" s="130"/>
      <c r="P3299" s="88"/>
    </row>
    <row r="3300" spans="6:16">
      <c r="F3300" s="81"/>
      <c r="G3300" s="130"/>
      <c r="I3300" s="88"/>
      <c r="N3300" s="130"/>
      <c r="P3300" s="88"/>
    </row>
    <row r="3301" spans="6:16">
      <c r="F3301" s="81"/>
      <c r="G3301" s="130"/>
      <c r="I3301" s="88"/>
      <c r="N3301" s="130"/>
      <c r="P3301" s="88"/>
    </row>
    <row r="3302" spans="6:16">
      <c r="F3302" s="81"/>
      <c r="G3302" s="130"/>
      <c r="I3302" s="88"/>
      <c r="N3302" s="130"/>
      <c r="P3302" s="88"/>
    </row>
    <row r="3303" spans="6:16">
      <c r="F3303" s="81"/>
      <c r="G3303" s="130"/>
      <c r="I3303" s="88"/>
      <c r="N3303" s="130"/>
      <c r="P3303" s="88"/>
    </row>
    <row r="3304" spans="6:16">
      <c r="F3304" s="81"/>
      <c r="G3304" s="130"/>
      <c r="I3304" s="88"/>
      <c r="N3304" s="130"/>
      <c r="P3304" s="88"/>
    </row>
    <row r="3305" spans="6:16">
      <c r="F3305" s="81"/>
      <c r="G3305" s="130"/>
      <c r="I3305" s="88"/>
      <c r="N3305" s="130"/>
      <c r="P3305" s="88"/>
    </row>
    <row r="3306" spans="6:16">
      <c r="F3306" s="81"/>
      <c r="G3306" s="130"/>
      <c r="I3306" s="88"/>
      <c r="N3306" s="130"/>
      <c r="P3306" s="88"/>
    </row>
    <row r="3307" spans="6:16">
      <c r="F3307" s="81"/>
      <c r="G3307" s="130"/>
      <c r="I3307" s="88"/>
      <c r="N3307" s="130"/>
      <c r="P3307" s="88"/>
    </row>
    <row r="3308" spans="6:16">
      <c r="F3308" s="81"/>
      <c r="G3308" s="130"/>
      <c r="I3308" s="88"/>
      <c r="N3308" s="130"/>
      <c r="P3308" s="88"/>
    </row>
    <row r="3309" spans="6:16">
      <c r="F3309" s="81"/>
      <c r="G3309" s="130"/>
      <c r="I3309" s="88"/>
      <c r="N3309" s="130"/>
      <c r="P3309" s="88"/>
    </row>
    <row r="3310" spans="6:16">
      <c r="F3310" s="81"/>
      <c r="G3310" s="130"/>
      <c r="I3310" s="88"/>
      <c r="N3310" s="130"/>
      <c r="P3310" s="88"/>
    </row>
    <row r="3311" spans="6:16">
      <c r="F3311" s="81"/>
      <c r="G3311" s="130"/>
      <c r="I3311" s="88"/>
      <c r="N3311" s="130"/>
      <c r="P3311" s="88"/>
    </row>
    <row r="3312" spans="6:16">
      <c r="F3312" s="81"/>
      <c r="G3312" s="130"/>
      <c r="I3312" s="88"/>
      <c r="N3312" s="130"/>
      <c r="P3312" s="88"/>
    </row>
    <row r="3313" spans="6:16">
      <c r="F3313" s="81"/>
      <c r="G3313" s="130"/>
      <c r="I3313" s="88"/>
      <c r="N3313" s="130"/>
      <c r="P3313" s="88"/>
    </row>
    <row r="3314" spans="6:16">
      <c r="F3314" s="81"/>
      <c r="G3314" s="130"/>
      <c r="I3314" s="88"/>
      <c r="N3314" s="130"/>
      <c r="P3314" s="88"/>
    </row>
    <row r="3315" spans="6:16">
      <c r="F3315" s="81"/>
      <c r="G3315" s="130"/>
      <c r="I3315" s="88"/>
      <c r="N3315" s="130"/>
      <c r="P3315" s="88"/>
    </row>
    <row r="3316" spans="6:16">
      <c r="F3316" s="81"/>
      <c r="G3316" s="130"/>
      <c r="I3316" s="88"/>
      <c r="N3316" s="130"/>
      <c r="P3316" s="88"/>
    </row>
    <row r="3317" spans="6:16">
      <c r="F3317" s="81"/>
      <c r="G3317" s="130"/>
      <c r="I3317" s="88"/>
      <c r="N3317" s="130"/>
      <c r="P3317" s="88"/>
    </row>
    <row r="3318" spans="6:16">
      <c r="F3318" s="81"/>
      <c r="G3318" s="130"/>
      <c r="I3318" s="88"/>
      <c r="N3318" s="130"/>
      <c r="P3318" s="88"/>
    </row>
    <row r="3319" spans="6:16">
      <c r="F3319" s="81"/>
      <c r="G3319" s="130"/>
      <c r="I3319" s="88"/>
      <c r="N3319" s="130"/>
      <c r="P3319" s="88"/>
    </row>
    <row r="3320" spans="6:16">
      <c r="F3320" s="81"/>
      <c r="G3320" s="130"/>
      <c r="I3320" s="88"/>
      <c r="N3320" s="130"/>
      <c r="P3320" s="88"/>
    </row>
    <row r="3321" spans="6:16">
      <c r="F3321" s="81"/>
      <c r="G3321" s="130"/>
      <c r="I3321" s="88"/>
      <c r="N3321" s="130"/>
      <c r="P3321" s="88"/>
    </row>
    <row r="3322" spans="6:16">
      <c r="F3322" s="81"/>
      <c r="G3322" s="130"/>
      <c r="I3322" s="88"/>
      <c r="N3322" s="130"/>
      <c r="P3322" s="88"/>
    </row>
    <row r="3323" spans="6:16">
      <c r="F3323" s="81"/>
      <c r="G3323" s="130"/>
      <c r="I3323" s="88"/>
      <c r="N3323" s="130"/>
      <c r="P3323" s="88"/>
    </row>
    <row r="3324" spans="6:16">
      <c r="F3324" s="81"/>
      <c r="G3324" s="130"/>
      <c r="I3324" s="88"/>
      <c r="N3324" s="130"/>
      <c r="P3324" s="88"/>
    </row>
    <row r="3325" spans="6:16">
      <c r="F3325" s="81"/>
      <c r="G3325" s="130"/>
      <c r="I3325" s="88"/>
      <c r="N3325" s="130"/>
      <c r="P3325" s="88"/>
    </row>
    <row r="3326" spans="6:16">
      <c r="F3326" s="81"/>
      <c r="G3326" s="130"/>
      <c r="I3326" s="88"/>
      <c r="N3326" s="130"/>
      <c r="P3326" s="88"/>
    </row>
    <row r="3327" spans="6:16">
      <c r="F3327" s="81"/>
      <c r="G3327" s="130"/>
      <c r="I3327" s="88"/>
      <c r="N3327" s="130"/>
      <c r="P3327" s="88"/>
    </row>
    <row r="3328" spans="6:16">
      <c r="F3328" s="81"/>
      <c r="G3328" s="130"/>
      <c r="I3328" s="88"/>
      <c r="N3328" s="130"/>
      <c r="P3328" s="88"/>
    </row>
    <row r="3329" spans="6:16">
      <c r="F3329" s="81"/>
      <c r="G3329" s="130"/>
      <c r="I3329" s="88"/>
      <c r="N3329" s="130"/>
      <c r="P3329" s="88"/>
    </row>
    <row r="3330" spans="6:16">
      <c r="F3330" s="81"/>
      <c r="G3330" s="130"/>
      <c r="I3330" s="88"/>
      <c r="N3330" s="130"/>
      <c r="P3330" s="88"/>
    </row>
    <row r="3331" spans="6:16">
      <c r="F3331" s="81"/>
      <c r="G3331" s="130"/>
      <c r="I3331" s="88"/>
      <c r="N3331" s="130"/>
      <c r="P3331" s="88"/>
    </row>
    <row r="3332" spans="6:16">
      <c r="F3332" s="81"/>
      <c r="G3332" s="130"/>
      <c r="I3332" s="88"/>
      <c r="N3332" s="130"/>
      <c r="P3332" s="88"/>
    </row>
    <row r="3333" spans="6:16">
      <c r="F3333" s="81"/>
      <c r="G3333" s="130"/>
      <c r="I3333" s="88"/>
      <c r="N3333" s="130"/>
      <c r="P3333" s="88"/>
    </row>
    <row r="3334" spans="6:16">
      <c r="F3334" s="81"/>
      <c r="G3334" s="130"/>
      <c r="I3334" s="88"/>
      <c r="N3334" s="130"/>
      <c r="P3334" s="88"/>
    </row>
    <row r="3335" spans="6:16">
      <c r="F3335" s="81"/>
      <c r="G3335" s="130"/>
      <c r="I3335" s="88"/>
      <c r="N3335" s="130"/>
      <c r="P3335" s="88"/>
    </row>
    <row r="3336" spans="6:16">
      <c r="F3336" s="81"/>
      <c r="G3336" s="130"/>
      <c r="I3336" s="88"/>
      <c r="N3336" s="130"/>
      <c r="P3336" s="88"/>
    </row>
    <row r="3337" spans="6:16">
      <c r="F3337" s="81"/>
      <c r="G3337" s="130"/>
      <c r="I3337" s="88"/>
      <c r="N3337" s="130"/>
      <c r="P3337" s="88"/>
    </row>
    <row r="3338" spans="6:16">
      <c r="F3338" s="81"/>
      <c r="G3338" s="130"/>
      <c r="I3338" s="88"/>
      <c r="N3338" s="130"/>
      <c r="P3338" s="88"/>
    </row>
    <row r="3339" spans="6:16">
      <c r="F3339" s="81"/>
      <c r="G3339" s="130"/>
      <c r="I3339" s="88"/>
      <c r="N3339" s="130"/>
      <c r="P3339" s="88"/>
    </row>
    <row r="3340" spans="6:16">
      <c r="F3340" s="81"/>
      <c r="G3340" s="130"/>
      <c r="I3340" s="88"/>
      <c r="N3340" s="130"/>
      <c r="P3340" s="88"/>
    </row>
    <row r="3341" spans="6:16">
      <c r="F3341" s="81"/>
      <c r="G3341" s="130"/>
      <c r="I3341" s="88"/>
      <c r="N3341" s="130"/>
      <c r="P3341" s="88"/>
    </row>
    <row r="3342" spans="6:16">
      <c r="F3342" s="81"/>
      <c r="G3342" s="130"/>
      <c r="I3342" s="88"/>
      <c r="N3342" s="130"/>
      <c r="P3342" s="88"/>
    </row>
    <row r="3343" spans="6:16">
      <c r="F3343" s="81"/>
      <c r="G3343" s="130"/>
      <c r="I3343" s="88"/>
      <c r="N3343" s="130"/>
      <c r="P3343" s="88"/>
    </row>
    <row r="3344" spans="6:16">
      <c r="F3344" s="81"/>
      <c r="G3344" s="130"/>
      <c r="I3344" s="88"/>
      <c r="N3344" s="130"/>
      <c r="P3344" s="88"/>
    </row>
    <row r="3345" spans="6:16">
      <c r="F3345" s="81"/>
      <c r="G3345" s="130"/>
      <c r="I3345" s="88"/>
      <c r="N3345" s="130"/>
      <c r="P3345" s="88"/>
    </row>
    <row r="3346" spans="6:16">
      <c r="F3346" s="81"/>
      <c r="G3346" s="130"/>
      <c r="I3346" s="88"/>
      <c r="N3346" s="130"/>
      <c r="P3346" s="88"/>
    </row>
    <row r="3347" spans="6:16">
      <c r="F3347" s="81"/>
      <c r="G3347" s="130"/>
      <c r="I3347" s="88"/>
      <c r="N3347" s="130"/>
      <c r="P3347" s="88"/>
    </row>
    <row r="3348" spans="6:16">
      <c r="F3348" s="81"/>
      <c r="G3348" s="130"/>
      <c r="I3348" s="88"/>
      <c r="N3348" s="130"/>
      <c r="P3348" s="88"/>
    </row>
    <row r="3349" spans="6:16">
      <c r="F3349" s="81"/>
      <c r="G3349" s="130"/>
      <c r="I3349" s="88"/>
      <c r="N3349" s="130"/>
      <c r="P3349" s="88"/>
    </row>
    <row r="3350" spans="6:16">
      <c r="F3350" s="81"/>
      <c r="G3350" s="130"/>
      <c r="I3350" s="88"/>
      <c r="N3350" s="130"/>
      <c r="P3350" s="88"/>
    </row>
    <row r="3351" spans="6:16">
      <c r="F3351" s="81"/>
      <c r="G3351" s="130"/>
      <c r="I3351" s="88"/>
      <c r="N3351" s="130"/>
      <c r="P3351" s="88"/>
    </row>
    <row r="3352" spans="6:16">
      <c r="F3352" s="81"/>
      <c r="G3352" s="130"/>
      <c r="I3352" s="88"/>
      <c r="N3352" s="130"/>
      <c r="P3352" s="88"/>
    </row>
    <row r="3353" spans="6:16">
      <c r="F3353" s="81"/>
      <c r="G3353" s="130"/>
      <c r="I3353" s="88"/>
      <c r="N3353" s="130"/>
      <c r="P3353" s="88"/>
    </row>
    <row r="3354" spans="6:16">
      <c r="F3354" s="81"/>
      <c r="G3354" s="130"/>
      <c r="I3354" s="88"/>
      <c r="N3354" s="130"/>
      <c r="P3354" s="88"/>
    </row>
    <row r="3355" spans="6:16">
      <c r="F3355" s="81"/>
      <c r="G3355" s="130"/>
      <c r="I3355" s="88"/>
      <c r="N3355" s="130"/>
      <c r="P3355" s="88"/>
    </row>
    <row r="3356" spans="6:16">
      <c r="F3356" s="81"/>
      <c r="G3356" s="130"/>
      <c r="I3356" s="88"/>
      <c r="N3356" s="130"/>
      <c r="P3356" s="88"/>
    </row>
    <row r="3357" spans="6:16">
      <c r="F3357" s="81"/>
      <c r="G3357" s="130"/>
      <c r="I3357" s="88"/>
      <c r="N3357" s="130"/>
      <c r="P3357" s="88"/>
    </row>
    <row r="3358" spans="6:16">
      <c r="F3358" s="81"/>
      <c r="G3358" s="130"/>
      <c r="I3358" s="88"/>
      <c r="N3358" s="130"/>
      <c r="P3358" s="88"/>
    </row>
    <row r="3359" spans="6:16">
      <c r="F3359" s="81"/>
      <c r="G3359" s="130"/>
      <c r="I3359" s="88"/>
      <c r="N3359" s="130"/>
      <c r="P3359" s="88"/>
    </row>
    <row r="3360" spans="6:16">
      <c r="F3360" s="81"/>
      <c r="G3360" s="130"/>
      <c r="I3360" s="88"/>
      <c r="N3360" s="130"/>
      <c r="P3360" s="88"/>
    </row>
    <row r="3361" spans="6:16">
      <c r="F3361" s="81"/>
      <c r="G3361" s="130"/>
      <c r="I3361" s="88"/>
      <c r="N3361" s="130"/>
      <c r="P3361" s="88"/>
    </row>
    <row r="3362" spans="6:16">
      <c r="F3362" s="81"/>
      <c r="G3362" s="130"/>
      <c r="I3362" s="88"/>
      <c r="N3362" s="130"/>
      <c r="P3362" s="88"/>
    </row>
    <row r="3363" spans="6:16">
      <c r="F3363" s="81"/>
      <c r="G3363" s="130"/>
      <c r="I3363" s="88"/>
      <c r="N3363" s="130"/>
      <c r="P3363" s="88"/>
    </row>
    <row r="3364" spans="6:16">
      <c r="F3364" s="81"/>
      <c r="G3364" s="130"/>
      <c r="I3364" s="88"/>
      <c r="N3364" s="130"/>
      <c r="P3364" s="88"/>
    </row>
    <row r="3365" spans="6:16">
      <c r="F3365" s="81"/>
      <c r="G3365" s="130"/>
      <c r="I3365" s="88"/>
      <c r="N3365" s="130"/>
      <c r="P3365" s="88"/>
    </row>
    <row r="3366" spans="6:16">
      <c r="F3366" s="81"/>
      <c r="G3366" s="130"/>
      <c r="I3366" s="88"/>
      <c r="N3366" s="130"/>
      <c r="P3366" s="88"/>
    </row>
    <row r="3367" spans="6:16">
      <c r="F3367" s="81"/>
      <c r="G3367" s="130"/>
      <c r="I3367" s="88"/>
      <c r="N3367" s="130"/>
      <c r="P3367" s="88"/>
    </row>
    <row r="3368" spans="6:16">
      <c r="F3368" s="81"/>
      <c r="G3368" s="130"/>
      <c r="I3368" s="88"/>
      <c r="N3368" s="130"/>
      <c r="P3368" s="88"/>
    </row>
    <row r="3369" spans="6:16">
      <c r="F3369" s="81"/>
      <c r="G3369" s="130"/>
      <c r="I3369" s="88"/>
      <c r="N3369" s="130"/>
      <c r="P3369" s="88"/>
    </row>
    <row r="3370" spans="6:16">
      <c r="F3370" s="81"/>
      <c r="G3370" s="130"/>
      <c r="I3370" s="88"/>
      <c r="N3370" s="130"/>
      <c r="P3370" s="88"/>
    </row>
    <row r="3371" spans="6:16">
      <c r="F3371" s="81"/>
      <c r="G3371" s="130"/>
      <c r="I3371" s="88"/>
      <c r="N3371" s="130"/>
      <c r="P3371" s="88"/>
    </row>
    <row r="3372" spans="6:16">
      <c r="F3372" s="81"/>
      <c r="G3372" s="130"/>
      <c r="I3372" s="88"/>
      <c r="N3372" s="130"/>
      <c r="P3372" s="88"/>
    </row>
    <row r="3373" spans="6:16">
      <c r="F3373" s="81"/>
      <c r="G3373" s="130"/>
      <c r="I3373" s="88"/>
      <c r="N3373" s="130"/>
      <c r="P3373" s="88"/>
    </row>
    <row r="3374" spans="6:16">
      <c r="F3374" s="81"/>
      <c r="G3374" s="130"/>
      <c r="I3374" s="88"/>
      <c r="N3374" s="130"/>
      <c r="P3374" s="88"/>
    </row>
    <row r="3375" spans="6:16">
      <c r="F3375" s="81"/>
      <c r="G3375" s="130"/>
      <c r="I3375" s="88"/>
      <c r="N3375" s="130"/>
      <c r="P3375" s="88"/>
    </row>
    <row r="3376" spans="6:16">
      <c r="F3376" s="81"/>
      <c r="G3376" s="130"/>
      <c r="I3376" s="88"/>
      <c r="N3376" s="130"/>
      <c r="P3376" s="88"/>
    </row>
    <row r="3377" spans="6:16">
      <c r="F3377" s="81"/>
      <c r="G3377" s="130"/>
      <c r="I3377" s="88"/>
      <c r="N3377" s="130"/>
      <c r="P3377" s="88"/>
    </row>
    <row r="3378" spans="6:16">
      <c r="F3378" s="81"/>
      <c r="G3378" s="130"/>
      <c r="I3378" s="88"/>
      <c r="N3378" s="130"/>
      <c r="P3378" s="88"/>
    </row>
    <row r="3379" spans="6:16">
      <c r="F3379" s="81"/>
      <c r="G3379" s="130"/>
      <c r="I3379" s="88"/>
      <c r="N3379" s="130"/>
      <c r="P3379" s="88"/>
    </row>
    <row r="3380" spans="6:16">
      <c r="F3380" s="81"/>
      <c r="G3380" s="130"/>
      <c r="I3380" s="88"/>
      <c r="N3380" s="130"/>
      <c r="P3380" s="88"/>
    </row>
    <row r="3381" spans="6:16">
      <c r="F3381" s="81"/>
      <c r="G3381" s="130"/>
      <c r="I3381" s="88"/>
      <c r="N3381" s="130"/>
      <c r="P3381" s="88"/>
    </row>
    <row r="3382" spans="6:16">
      <c r="F3382" s="81"/>
      <c r="G3382" s="130"/>
      <c r="I3382" s="88"/>
      <c r="N3382" s="130"/>
      <c r="P3382" s="88"/>
    </row>
    <row r="3383" spans="6:16">
      <c r="F3383" s="81"/>
      <c r="G3383" s="130"/>
      <c r="I3383" s="88"/>
      <c r="N3383" s="130"/>
      <c r="P3383" s="88"/>
    </row>
    <row r="3384" spans="6:16">
      <c r="F3384" s="81"/>
      <c r="G3384" s="130"/>
      <c r="I3384" s="88"/>
      <c r="N3384" s="130"/>
      <c r="P3384" s="88"/>
    </row>
    <row r="3385" spans="6:16">
      <c r="F3385" s="81"/>
      <c r="G3385" s="130"/>
      <c r="I3385" s="88"/>
      <c r="N3385" s="130"/>
      <c r="P3385" s="88"/>
    </row>
    <row r="3386" spans="6:16">
      <c r="F3386" s="81"/>
      <c r="G3386" s="130"/>
      <c r="I3386" s="88"/>
      <c r="N3386" s="130"/>
      <c r="P3386" s="88"/>
    </row>
    <row r="3387" spans="6:16">
      <c r="F3387" s="81"/>
      <c r="G3387" s="130"/>
      <c r="I3387" s="88"/>
      <c r="N3387" s="130"/>
      <c r="P3387" s="88"/>
    </row>
    <row r="3388" spans="6:16">
      <c r="F3388" s="81"/>
      <c r="G3388" s="130"/>
      <c r="I3388" s="88"/>
      <c r="N3388" s="130"/>
      <c r="P3388" s="88"/>
    </row>
    <row r="3389" spans="6:16">
      <c r="F3389" s="81"/>
      <c r="G3389" s="130"/>
      <c r="I3389" s="88"/>
      <c r="N3389" s="130"/>
      <c r="P3389" s="88"/>
    </row>
    <row r="3390" spans="6:16">
      <c r="F3390" s="81"/>
      <c r="G3390" s="130"/>
      <c r="I3390" s="88"/>
      <c r="N3390" s="130"/>
      <c r="P3390" s="88"/>
    </row>
    <row r="3391" spans="6:16">
      <c r="F3391" s="81"/>
      <c r="G3391" s="130"/>
      <c r="I3391" s="88"/>
      <c r="N3391" s="130"/>
      <c r="P3391" s="88"/>
    </row>
    <row r="3392" spans="6:16">
      <c r="F3392" s="81"/>
      <c r="G3392" s="130"/>
      <c r="I3392" s="88"/>
      <c r="N3392" s="130"/>
      <c r="P3392" s="88"/>
    </row>
    <row r="3393" spans="6:16">
      <c r="F3393" s="81"/>
      <c r="G3393" s="130"/>
      <c r="I3393" s="88"/>
      <c r="N3393" s="130"/>
      <c r="P3393" s="88"/>
    </row>
    <row r="3394" spans="6:16">
      <c r="F3394" s="81"/>
      <c r="G3394" s="130"/>
      <c r="I3394" s="88"/>
      <c r="N3394" s="130"/>
      <c r="P3394" s="88"/>
    </row>
    <row r="3395" spans="6:16">
      <c r="F3395" s="81"/>
      <c r="G3395" s="130"/>
      <c r="I3395" s="88"/>
      <c r="N3395" s="130"/>
      <c r="P3395" s="88"/>
    </row>
    <row r="3396" spans="6:16">
      <c r="F3396" s="81"/>
      <c r="G3396" s="130"/>
      <c r="I3396" s="88"/>
      <c r="N3396" s="130"/>
      <c r="P3396" s="88"/>
    </row>
    <row r="3397" spans="6:16">
      <c r="F3397" s="81"/>
      <c r="G3397" s="130"/>
      <c r="I3397" s="88"/>
      <c r="N3397" s="130"/>
      <c r="P3397" s="88"/>
    </row>
    <row r="3398" spans="6:16">
      <c r="F3398" s="81"/>
      <c r="G3398" s="130"/>
      <c r="I3398" s="88"/>
      <c r="N3398" s="130"/>
      <c r="P3398" s="88"/>
    </row>
    <row r="3399" spans="6:16">
      <c r="F3399" s="81"/>
      <c r="G3399" s="130"/>
      <c r="I3399" s="88"/>
      <c r="N3399" s="130"/>
      <c r="P3399" s="88"/>
    </row>
    <row r="3400" spans="6:16">
      <c r="F3400" s="81"/>
      <c r="G3400" s="130"/>
      <c r="I3400" s="88"/>
      <c r="N3400" s="130"/>
      <c r="P3400" s="88"/>
    </row>
    <row r="3401" spans="6:16">
      <c r="F3401" s="81"/>
      <c r="G3401" s="130"/>
      <c r="I3401" s="88"/>
      <c r="N3401" s="130"/>
      <c r="P3401" s="88"/>
    </row>
    <row r="3402" spans="6:16">
      <c r="F3402" s="81"/>
      <c r="G3402" s="130"/>
      <c r="I3402" s="88"/>
      <c r="N3402" s="130"/>
      <c r="P3402" s="88"/>
    </row>
    <row r="3403" spans="6:16">
      <c r="F3403" s="81"/>
      <c r="G3403" s="130"/>
      <c r="I3403" s="88"/>
      <c r="N3403" s="130"/>
      <c r="P3403" s="88"/>
    </row>
    <row r="3404" spans="6:16">
      <c r="F3404" s="81"/>
      <c r="G3404" s="130"/>
      <c r="I3404" s="88"/>
      <c r="N3404" s="130"/>
      <c r="P3404" s="88"/>
    </row>
    <row r="3405" spans="6:16">
      <c r="F3405" s="81"/>
      <c r="G3405" s="130"/>
      <c r="I3405" s="88"/>
      <c r="N3405" s="130"/>
      <c r="P3405" s="88"/>
    </row>
    <row r="3406" spans="6:16">
      <c r="F3406" s="81"/>
      <c r="G3406" s="130"/>
      <c r="I3406" s="88"/>
      <c r="N3406" s="130"/>
      <c r="P3406" s="88"/>
    </row>
    <row r="3407" spans="6:16">
      <c r="F3407" s="81"/>
      <c r="G3407" s="130"/>
      <c r="I3407" s="88"/>
      <c r="N3407" s="130"/>
      <c r="P3407" s="88"/>
    </row>
    <row r="3408" spans="6:16">
      <c r="F3408" s="81"/>
      <c r="G3408" s="130"/>
      <c r="I3408" s="88"/>
      <c r="N3408" s="130"/>
      <c r="P3408" s="88"/>
    </row>
    <row r="3409" spans="6:16">
      <c r="F3409" s="81"/>
      <c r="G3409" s="130"/>
      <c r="I3409" s="88"/>
      <c r="N3409" s="130"/>
      <c r="P3409" s="88"/>
    </row>
    <row r="3410" spans="6:16">
      <c r="F3410" s="81"/>
      <c r="G3410" s="130"/>
      <c r="I3410" s="88"/>
      <c r="N3410" s="130"/>
      <c r="P3410" s="88"/>
    </row>
    <row r="3411" spans="6:16">
      <c r="F3411" s="81"/>
      <c r="G3411" s="130"/>
      <c r="I3411" s="88"/>
      <c r="N3411" s="130"/>
      <c r="P3411" s="88"/>
    </row>
    <row r="3412" spans="6:16">
      <c r="F3412" s="81"/>
      <c r="G3412" s="130"/>
      <c r="I3412" s="88"/>
      <c r="N3412" s="130"/>
      <c r="P3412" s="88"/>
    </row>
    <row r="3413" spans="6:16">
      <c r="F3413" s="81"/>
      <c r="G3413" s="130"/>
      <c r="I3413" s="88"/>
      <c r="N3413" s="130"/>
      <c r="P3413" s="88"/>
    </row>
    <row r="3414" spans="6:16">
      <c r="F3414" s="81"/>
      <c r="G3414" s="130"/>
      <c r="I3414" s="88"/>
      <c r="N3414" s="130"/>
      <c r="P3414" s="88"/>
    </row>
    <row r="3415" spans="6:16">
      <c r="F3415" s="81"/>
      <c r="G3415" s="130"/>
      <c r="I3415" s="88"/>
      <c r="N3415" s="130"/>
      <c r="P3415" s="88"/>
    </row>
    <row r="3416" spans="6:16">
      <c r="F3416" s="81"/>
      <c r="G3416" s="130"/>
      <c r="I3416" s="88"/>
      <c r="N3416" s="130"/>
      <c r="P3416" s="88"/>
    </row>
    <row r="3417" spans="6:16">
      <c r="F3417" s="81"/>
      <c r="G3417" s="130"/>
      <c r="I3417" s="88"/>
      <c r="N3417" s="130"/>
      <c r="P3417" s="88"/>
    </row>
    <row r="3418" spans="6:16">
      <c r="F3418" s="81"/>
      <c r="G3418" s="130"/>
      <c r="I3418" s="88"/>
      <c r="N3418" s="130"/>
      <c r="P3418" s="88"/>
    </row>
    <row r="3419" spans="6:16">
      <c r="F3419" s="81"/>
      <c r="G3419" s="130"/>
      <c r="I3419" s="88"/>
      <c r="N3419" s="130"/>
      <c r="P3419" s="88"/>
    </row>
    <row r="3420" spans="6:16">
      <c r="F3420" s="81"/>
      <c r="G3420" s="130"/>
      <c r="I3420" s="88"/>
      <c r="N3420" s="130"/>
      <c r="P3420" s="88"/>
    </row>
    <row r="3421" spans="6:16">
      <c r="F3421" s="81"/>
      <c r="G3421" s="130"/>
      <c r="I3421" s="88"/>
      <c r="N3421" s="130"/>
      <c r="P3421" s="88"/>
    </row>
    <row r="3422" spans="6:16">
      <c r="F3422" s="81"/>
      <c r="G3422" s="130"/>
      <c r="I3422" s="88"/>
      <c r="N3422" s="130"/>
      <c r="P3422" s="88"/>
    </row>
    <row r="3423" spans="6:16">
      <c r="F3423" s="81"/>
      <c r="G3423" s="130"/>
      <c r="I3423" s="88"/>
      <c r="N3423" s="130"/>
      <c r="P3423" s="88"/>
    </row>
    <row r="3424" spans="6:16">
      <c r="F3424" s="81"/>
      <c r="G3424" s="130"/>
      <c r="I3424" s="88"/>
      <c r="N3424" s="130"/>
      <c r="P3424" s="88"/>
    </row>
    <row r="3425" spans="6:16">
      <c r="F3425" s="81"/>
      <c r="G3425" s="130"/>
      <c r="I3425" s="88"/>
      <c r="N3425" s="130"/>
      <c r="P3425" s="88"/>
    </row>
    <row r="3426" spans="6:16">
      <c r="F3426" s="81"/>
      <c r="G3426" s="130"/>
      <c r="I3426" s="88"/>
      <c r="N3426" s="130"/>
      <c r="P3426" s="88"/>
    </row>
    <row r="3427" spans="6:16">
      <c r="F3427" s="81"/>
      <c r="G3427" s="130"/>
      <c r="I3427" s="88"/>
      <c r="N3427" s="130"/>
      <c r="P3427" s="88"/>
    </row>
    <row r="3428" spans="6:16">
      <c r="F3428" s="81"/>
      <c r="G3428" s="130"/>
      <c r="I3428" s="88"/>
      <c r="N3428" s="130"/>
      <c r="P3428" s="88"/>
    </row>
    <row r="3429" spans="6:16">
      <c r="F3429" s="81"/>
      <c r="G3429" s="130"/>
      <c r="I3429" s="88"/>
      <c r="N3429" s="130"/>
      <c r="P3429" s="88"/>
    </row>
    <row r="3430" spans="6:16">
      <c r="F3430" s="81"/>
      <c r="G3430" s="130"/>
      <c r="I3430" s="88"/>
      <c r="N3430" s="130"/>
      <c r="P3430" s="88"/>
    </row>
    <row r="3431" spans="6:16">
      <c r="F3431" s="81"/>
      <c r="G3431" s="130"/>
      <c r="I3431" s="88"/>
      <c r="N3431" s="130"/>
      <c r="P3431" s="88"/>
    </row>
    <row r="3432" spans="6:16">
      <c r="F3432" s="81"/>
      <c r="G3432" s="130"/>
      <c r="I3432" s="88"/>
      <c r="N3432" s="130"/>
      <c r="P3432" s="88"/>
    </row>
    <row r="3433" spans="6:16">
      <c r="F3433" s="81"/>
      <c r="G3433" s="130"/>
      <c r="I3433" s="88"/>
      <c r="N3433" s="130"/>
      <c r="P3433" s="88"/>
    </row>
    <row r="3434" spans="6:16">
      <c r="F3434" s="81"/>
      <c r="G3434" s="130"/>
      <c r="I3434" s="88"/>
      <c r="N3434" s="130"/>
      <c r="P3434" s="88"/>
    </row>
    <row r="3435" spans="6:16">
      <c r="F3435" s="81"/>
      <c r="G3435" s="130"/>
      <c r="I3435" s="88"/>
      <c r="N3435" s="130"/>
      <c r="P3435" s="88"/>
    </row>
    <row r="3436" spans="6:16">
      <c r="F3436" s="81"/>
      <c r="G3436" s="130"/>
      <c r="I3436" s="88"/>
      <c r="N3436" s="130"/>
      <c r="P3436" s="88"/>
    </row>
    <row r="3437" spans="6:16">
      <c r="F3437" s="81"/>
      <c r="G3437" s="130"/>
      <c r="I3437" s="88"/>
      <c r="N3437" s="130"/>
      <c r="P3437" s="88"/>
    </row>
    <row r="3438" spans="6:16">
      <c r="F3438" s="81"/>
      <c r="G3438" s="130"/>
      <c r="I3438" s="88"/>
      <c r="N3438" s="130"/>
      <c r="P3438" s="88"/>
    </row>
    <row r="3439" spans="6:16">
      <c r="F3439" s="81"/>
      <c r="G3439" s="130"/>
      <c r="I3439" s="88"/>
      <c r="N3439" s="130"/>
      <c r="P3439" s="88"/>
    </row>
    <row r="3440" spans="6:16">
      <c r="F3440" s="81"/>
      <c r="G3440" s="130"/>
      <c r="I3440" s="88"/>
      <c r="N3440" s="130"/>
      <c r="P3440" s="88"/>
    </row>
    <row r="3441" spans="6:16">
      <c r="F3441" s="81"/>
      <c r="G3441" s="130"/>
      <c r="I3441" s="88"/>
      <c r="N3441" s="130"/>
      <c r="P3441" s="88"/>
    </row>
    <row r="3442" spans="6:16">
      <c r="F3442" s="81"/>
      <c r="G3442" s="130"/>
      <c r="I3442" s="88"/>
      <c r="N3442" s="130"/>
      <c r="P3442" s="88"/>
    </row>
    <row r="3443" spans="6:16">
      <c r="F3443" s="81"/>
      <c r="G3443" s="130"/>
      <c r="I3443" s="88"/>
      <c r="N3443" s="130"/>
      <c r="P3443" s="88"/>
    </row>
    <row r="3444" spans="6:16">
      <c r="F3444" s="81"/>
      <c r="G3444" s="130"/>
      <c r="I3444" s="88"/>
      <c r="N3444" s="130"/>
      <c r="P3444" s="88"/>
    </row>
    <row r="3445" spans="6:16">
      <c r="F3445" s="81"/>
      <c r="G3445" s="130"/>
      <c r="I3445" s="88"/>
      <c r="N3445" s="130"/>
      <c r="P3445" s="88"/>
    </row>
    <row r="3446" spans="6:16">
      <c r="F3446" s="81"/>
      <c r="G3446" s="130"/>
      <c r="I3446" s="88"/>
      <c r="N3446" s="130"/>
      <c r="P3446" s="88"/>
    </row>
    <row r="3447" spans="6:16">
      <c r="F3447" s="81"/>
      <c r="G3447" s="130"/>
      <c r="I3447" s="88"/>
      <c r="N3447" s="130"/>
      <c r="P3447" s="88"/>
    </row>
    <row r="3448" spans="6:16">
      <c r="F3448" s="81"/>
      <c r="G3448" s="130"/>
      <c r="I3448" s="88"/>
      <c r="N3448" s="130"/>
      <c r="P3448" s="88"/>
    </row>
    <row r="3449" spans="6:16">
      <c r="F3449" s="81"/>
      <c r="G3449" s="130"/>
      <c r="I3449" s="88"/>
      <c r="N3449" s="130"/>
      <c r="P3449" s="88"/>
    </row>
    <row r="3450" spans="6:16">
      <c r="F3450" s="81"/>
      <c r="G3450" s="130"/>
      <c r="I3450" s="88"/>
      <c r="N3450" s="130"/>
      <c r="P3450" s="88"/>
    </row>
    <row r="3451" spans="6:16">
      <c r="F3451" s="81"/>
      <c r="G3451" s="130"/>
      <c r="I3451" s="88"/>
      <c r="N3451" s="130"/>
      <c r="P3451" s="88"/>
    </row>
    <row r="3452" spans="6:16">
      <c r="F3452" s="81"/>
      <c r="G3452" s="130"/>
      <c r="I3452" s="88"/>
      <c r="N3452" s="130"/>
      <c r="P3452" s="88"/>
    </row>
    <row r="3453" spans="6:16">
      <c r="F3453" s="81"/>
      <c r="G3453" s="130"/>
      <c r="I3453" s="88"/>
      <c r="N3453" s="130"/>
      <c r="P3453" s="88"/>
    </row>
    <row r="3454" spans="6:16">
      <c r="F3454" s="81"/>
      <c r="G3454" s="130"/>
      <c r="I3454" s="88"/>
      <c r="N3454" s="130"/>
      <c r="P3454" s="88"/>
    </row>
    <row r="3455" spans="6:16">
      <c r="F3455" s="81"/>
      <c r="G3455" s="130"/>
      <c r="I3455" s="88"/>
      <c r="N3455" s="130"/>
      <c r="P3455" s="88"/>
    </row>
    <row r="3456" spans="6:16">
      <c r="F3456" s="81"/>
      <c r="G3456" s="130"/>
      <c r="I3456" s="88"/>
      <c r="N3456" s="130"/>
      <c r="P3456" s="88"/>
    </row>
    <row r="3457" spans="6:16">
      <c r="F3457" s="81"/>
      <c r="G3457" s="130"/>
      <c r="I3457" s="88"/>
      <c r="N3457" s="130"/>
      <c r="P3457" s="88"/>
    </row>
    <row r="3458" spans="6:16">
      <c r="F3458" s="81"/>
      <c r="G3458" s="130"/>
      <c r="I3458" s="88"/>
      <c r="N3458" s="130"/>
      <c r="P3458" s="88"/>
    </row>
    <row r="3459" spans="6:16">
      <c r="F3459" s="81"/>
      <c r="G3459" s="130"/>
      <c r="I3459" s="88"/>
      <c r="N3459" s="130"/>
      <c r="P3459" s="88"/>
    </row>
    <row r="3460" spans="6:16">
      <c r="F3460" s="81"/>
      <c r="G3460" s="130"/>
      <c r="I3460" s="88"/>
      <c r="N3460" s="130"/>
      <c r="P3460" s="88"/>
    </row>
    <row r="3461" spans="6:16">
      <c r="F3461" s="81"/>
      <c r="G3461" s="130"/>
      <c r="I3461" s="88"/>
      <c r="N3461" s="130"/>
      <c r="P3461" s="88"/>
    </row>
    <row r="3462" spans="6:16">
      <c r="F3462" s="81"/>
      <c r="G3462" s="130"/>
      <c r="I3462" s="88"/>
      <c r="N3462" s="130"/>
      <c r="P3462" s="88"/>
    </row>
    <row r="3463" spans="6:16">
      <c r="F3463" s="81"/>
      <c r="G3463" s="130"/>
      <c r="I3463" s="88"/>
      <c r="N3463" s="130"/>
      <c r="P3463" s="88"/>
    </row>
    <row r="3464" spans="6:16">
      <c r="F3464" s="81"/>
      <c r="G3464" s="130"/>
      <c r="I3464" s="88"/>
      <c r="N3464" s="130"/>
      <c r="P3464" s="88"/>
    </row>
    <row r="3465" spans="6:16">
      <c r="F3465" s="81"/>
      <c r="G3465" s="130"/>
      <c r="I3465" s="88"/>
      <c r="N3465" s="130"/>
      <c r="P3465" s="88"/>
    </row>
    <row r="3466" spans="6:16">
      <c r="F3466" s="81"/>
      <c r="G3466" s="130"/>
      <c r="I3466" s="88"/>
      <c r="N3466" s="130"/>
      <c r="P3466" s="88"/>
    </row>
    <row r="3467" spans="6:16">
      <c r="F3467" s="81"/>
      <c r="G3467" s="130"/>
      <c r="I3467" s="88"/>
      <c r="N3467" s="130"/>
      <c r="P3467" s="88"/>
    </row>
    <row r="3468" spans="6:16">
      <c r="F3468" s="81"/>
      <c r="G3468" s="130"/>
      <c r="I3468" s="88"/>
      <c r="N3468" s="130"/>
      <c r="P3468" s="88"/>
    </row>
    <row r="3469" spans="6:16">
      <c r="F3469" s="81"/>
      <c r="G3469" s="130"/>
      <c r="I3469" s="88"/>
      <c r="N3469" s="130"/>
      <c r="P3469" s="88"/>
    </row>
    <row r="3470" spans="6:16">
      <c r="F3470" s="81"/>
      <c r="G3470" s="130"/>
      <c r="I3470" s="88"/>
      <c r="N3470" s="130"/>
      <c r="P3470" s="88"/>
    </row>
    <row r="3471" spans="6:16">
      <c r="F3471" s="81"/>
      <c r="G3471" s="130"/>
      <c r="I3471" s="88"/>
      <c r="N3471" s="130"/>
      <c r="P3471" s="88"/>
    </row>
    <row r="3472" spans="6:16">
      <c r="F3472" s="81"/>
      <c r="G3472" s="130"/>
      <c r="I3472" s="88"/>
      <c r="N3472" s="130"/>
      <c r="P3472" s="88"/>
    </row>
    <row r="3473" spans="6:16">
      <c r="F3473" s="81"/>
      <c r="G3473" s="130"/>
      <c r="I3473" s="88"/>
      <c r="N3473" s="130"/>
      <c r="P3473" s="88"/>
    </row>
    <row r="3474" spans="6:16">
      <c r="F3474" s="81"/>
      <c r="G3474" s="130"/>
      <c r="I3474" s="88"/>
      <c r="N3474" s="130"/>
      <c r="P3474" s="88"/>
    </row>
    <row r="3475" spans="6:16">
      <c r="F3475" s="81"/>
      <c r="G3475" s="130"/>
      <c r="I3475" s="88"/>
      <c r="N3475" s="130"/>
      <c r="P3475" s="88"/>
    </row>
    <row r="3476" spans="6:16">
      <c r="F3476" s="81"/>
      <c r="G3476" s="130"/>
      <c r="I3476" s="88"/>
      <c r="N3476" s="130"/>
      <c r="P3476" s="88"/>
    </row>
    <row r="3477" spans="6:16">
      <c r="F3477" s="81"/>
      <c r="G3477" s="130"/>
      <c r="I3477" s="88"/>
      <c r="N3477" s="130"/>
      <c r="P3477" s="88"/>
    </row>
    <row r="3478" spans="6:16">
      <c r="F3478" s="81"/>
      <c r="G3478" s="130"/>
      <c r="I3478" s="88"/>
      <c r="N3478" s="130"/>
      <c r="P3478" s="88"/>
    </row>
    <row r="3479" spans="6:16">
      <c r="F3479" s="81"/>
      <c r="G3479" s="130"/>
      <c r="I3479" s="88"/>
      <c r="N3479" s="130"/>
      <c r="P3479" s="88"/>
    </row>
    <row r="3480" spans="6:16">
      <c r="F3480" s="81"/>
      <c r="G3480" s="130"/>
      <c r="I3480" s="88"/>
      <c r="N3480" s="130"/>
      <c r="P3480" s="88"/>
    </row>
    <row r="3481" spans="6:16">
      <c r="F3481" s="81"/>
      <c r="G3481" s="130"/>
      <c r="I3481" s="88"/>
      <c r="N3481" s="130"/>
      <c r="P3481" s="88"/>
    </row>
    <row r="3482" spans="6:16">
      <c r="F3482" s="81"/>
      <c r="G3482" s="130"/>
      <c r="I3482" s="88"/>
      <c r="N3482" s="130"/>
      <c r="P3482" s="88"/>
    </row>
    <row r="3483" spans="6:16">
      <c r="F3483" s="81"/>
      <c r="G3483" s="130"/>
      <c r="I3483" s="88"/>
      <c r="N3483" s="130"/>
      <c r="P3483" s="88"/>
    </row>
    <row r="3484" spans="6:16">
      <c r="F3484" s="81"/>
      <c r="G3484" s="130"/>
      <c r="I3484" s="88"/>
      <c r="N3484" s="130"/>
      <c r="P3484" s="88"/>
    </row>
    <row r="3485" spans="6:16">
      <c r="F3485" s="81"/>
      <c r="G3485" s="130"/>
      <c r="I3485" s="88"/>
      <c r="N3485" s="130"/>
      <c r="P3485" s="88"/>
    </row>
    <row r="3486" spans="6:16">
      <c r="F3486" s="81"/>
      <c r="G3486" s="130"/>
      <c r="I3486" s="88"/>
      <c r="N3486" s="130"/>
      <c r="P3486" s="88"/>
    </row>
    <row r="3487" spans="6:16">
      <c r="F3487" s="81"/>
      <c r="G3487" s="130"/>
      <c r="I3487" s="88"/>
      <c r="N3487" s="130"/>
      <c r="P3487" s="88"/>
    </row>
    <row r="3488" spans="6:16">
      <c r="F3488" s="81"/>
      <c r="G3488" s="130"/>
      <c r="I3488" s="88"/>
      <c r="N3488" s="130"/>
      <c r="P3488" s="88"/>
    </row>
    <row r="3489" spans="6:16">
      <c r="F3489" s="81"/>
      <c r="G3489" s="130"/>
      <c r="I3489" s="88"/>
      <c r="N3489" s="130"/>
      <c r="P3489" s="88"/>
    </row>
    <row r="3490" spans="6:16">
      <c r="F3490" s="81"/>
      <c r="G3490" s="130"/>
      <c r="I3490" s="88"/>
      <c r="N3490" s="130"/>
      <c r="P3490" s="88"/>
    </row>
    <row r="3491" spans="6:16">
      <c r="F3491" s="81"/>
      <c r="G3491" s="130"/>
      <c r="I3491" s="88"/>
      <c r="N3491" s="130"/>
      <c r="P3491" s="88"/>
    </row>
    <row r="3492" spans="6:16">
      <c r="F3492" s="81"/>
      <c r="G3492" s="130"/>
      <c r="I3492" s="88"/>
      <c r="N3492" s="130"/>
      <c r="P3492" s="88"/>
    </row>
    <row r="3493" spans="6:16">
      <c r="F3493" s="81"/>
      <c r="G3493" s="130"/>
      <c r="I3493" s="88"/>
      <c r="N3493" s="130"/>
      <c r="P3493" s="88"/>
    </row>
    <row r="3494" spans="6:16">
      <c r="F3494" s="81"/>
      <c r="G3494" s="130"/>
      <c r="I3494" s="88"/>
      <c r="N3494" s="130"/>
      <c r="P3494" s="88"/>
    </row>
    <row r="3495" spans="6:16">
      <c r="F3495" s="81"/>
      <c r="G3495" s="130"/>
      <c r="I3495" s="88"/>
      <c r="N3495" s="130"/>
      <c r="P3495" s="88"/>
    </row>
    <row r="3496" spans="6:16">
      <c r="F3496" s="81"/>
      <c r="G3496" s="130"/>
      <c r="I3496" s="88"/>
      <c r="N3496" s="130"/>
      <c r="P3496" s="88"/>
    </row>
    <row r="3497" spans="6:16">
      <c r="F3497" s="81"/>
      <c r="G3497" s="130"/>
      <c r="I3497" s="88"/>
      <c r="N3497" s="130"/>
      <c r="P3497" s="88"/>
    </row>
    <row r="3498" spans="6:16">
      <c r="F3498" s="81"/>
      <c r="G3498" s="130"/>
      <c r="I3498" s="88"/>
      <c r="N3498" s="130"/>
      <c r="P3498" s="88"/>
    </row>
    <row r="3499" spans="6:16">
      <c r="F3499" s="81"/>
      <c r="G3499" s="130"/>
      <c r="I3499" s="88"/>
      <c r="N3499" s="130"/>
      <c r="P3499" s="88"/>
    </row>
    <row r="3500" spans="6:16">
      <c r="F3500" s="81"/>
      <c r="G3500" s="130"/>
      <c r="I3500" s="88"/>
      <c r="N3500" s="130"/>
      <c r="P3500" s="88"/>
    </row>
    <row r="3501" spans="6:16">
      <c r="F3501" s="81"/>
      <c r="G3501" s="130"/>
      <c r="I3501" s="88"/>
      <c r="N3501" s="130"/>
      <c r="P3501" s="88"/>
    </row>
    <row r="3502" spans="6:16">
      <c r="F3502" s="81"/>
      <c r="G3502" s="130"/>
      <c r="I3502" s="88"/>
      <c r="N3502" s="130"/>
      <c r="P3502" s="88"/>
    </row>
    <row r="3503" spans="6:16">
      <c r="F3503" s="81"/>
      <c r="G3503" s="130"/>
      <c r="I3503" s="88"/>
      <c r="N3503" s="130"/>
      <c r="P3503" s="88"/>
    </row>
    <row r="3504" spans="6:16">
      <c r="F3504" s="81"/>
      <c r="G3504" s="130"/>
      <c r="I3504" s="88"/>
      <c r="N3504" s="130"/>
      <c r="P3504" s="88"/>
    </row>
    <row r="3505" spans="6:16">
      <c r="F3505" s="81"/>
      <c r="G3505" s="130"/>
      <c r="I3505" s="88"/>
      <c r="N3505" s="130"/>
      <c r="P3505" s="88"/>
    </row>
    <row r="3506" spans="6:16">
      <c r="F3506" s="81"/>
      <c r="G3506" s="130"/>
      <c r="I3506" s="88"/>
      <c r="N3506" s="130"/>
      <c r="P3506" s="88"/>
    </row>
    <row r="3507" spans="6:16">
      <c r="F3507" s="81"/>
      <c r="G3507" s="130"/>
      <c r="I3507" s="88"/>
      <c r="N3507" s="130"/>
      <c r="P3507" s="88"/>
    </row>
    <row r="3508" spans="6:16">
      <c r="F3508" s="81"/>
      <c r="G3508" s="130"/>
      <c r="I3508" s="88"/>
      <c r="N3508" s="130"/>
      <c r="P3508" s="88"/>
    </row>
    <row r="3509" spans="6:16">
      <c r="F3509" s="81"/>
      <c r="G3509" s="130"/>
      <c r="I3509" s="88"/>
      <c r="N3509" s="130"/>
      <c r="P3509" s="88"/>
    </row>
    <row r="3510" spans="6:16">
      <c r="F3510" s="81"/>
      <c r="G3510" s="130"/>
      <c r="I3510" s="88"/>
      <c r="N3510" s="130"/>
      <c r="P3510" s="88"/>
    </row>
    <row r="3511" spans="6:16">
      <c r="F3511" s="81"/>
      <c r="G3511" s="130"/>
      <c r="I3511" s="88"/>
      <c r="N3511" s="130"/>
      <c r="P3511" s="88"/>
    </row>
    <row r="3512" spans="6:16">
      <c r="F3512" s="81"/>
      <c r="G3512" s="130"/>
      <c r="I3512" s="88"/>
      <c r="N3512" s="130"/>
      <c r="P3512" s="88"/>
    </row>
    <row r="3513" spans="6:16">
      <c r="F3513" s="81"/>
      <c r="G3513" s="130"/>
      <c r="I3513" s="88"/>
      <c r="N3513" s="130"/>
      <c r="P3513" s="88"/>
    </row>
    <row r="3514" spans="6:16">
      <c r="F3514" s="81"/>
      <c r="G3514" s="130"/>
      <c r="I3514" s="88"/>
      <c r="N3514" s="130"/>
      <c r="P3514" s="88"/>
    </row>
    <row r="3515" spans="6:16">
      <c r="F3515" s="81"/>
      <c r="G3515" s="130"/>
      <c r="I3515" s="88"/>
      <c r="N3515" s="130"/>
      <c r="P3515" s="88"/>
    </row>
    <row r="3516" spans="6:16">
      <c r="F3516" s="81"/>
      <c r="G3516" s="130"/>
      <c r="I3516" s="88"/>
      <c r="N3516" s="130"/>
      <c r="P3516" s="88"/>
    </row>
    <row r="3517" spans="6:16">
      <c r="F3517" s="81"/>
      <c r="G3517" s="130"/>
      <c r="I3517" s="88"/>
      <c r="N3517" s="130"/>
      <c r="P3517" s="88"/>
    </row>
    <row r="3518" spans="6:16">
      <c r="F3518" s="81"/>
      <c r="G3518" s="130"/>
      <c r="I3518" s="88"/>
      <c r="N3518" s="130"/>
      <c r="P3518" s="88"/>
    </row>
    <row r="3519" spans="6:16">
      <c r="F3519" s="81"/>
      <c r="G3519" s="130"/>
      <c r="I3519" s="88"/>
      <c r="N3519" s="130"/>
      <c r="P3519" s="88"/>
    </row>
    <row r="3520" spans="6:16">
      <c r="F3520" s="81"/>
      <c r="G3520" s="130"/>
      <c r="I3520" s="88"/>
      <c r="N3520" s="130"/>
      <c r="P3520" s="88"/>
    </row>
    <row r="3521" spans="6:16">
      <c r="F3521" s="81"/>
      <c r="G3521" s="130"/>
      <c r="I3521" s="88"/>
      <c r="N3521" s="130"/>
      <c r="P3521" s="88"/>
    </row>
    <row r="3522" spans="6:16">
      <c r="F3522" s="81"/>
      <c r="G3522" s="130"/>
      <c r="I3522" s="88"/>
      <c r="N3522" s="130"/>
      <c r="P3522" s="88"/>
    </row>
    <row r="3523" spans="6:16">
      <c r="F3523" s="81"/>
      <c r="G3523" s="130"/>
      <c r="I3523" s="88"/>
      <c r="N3523" s="130"/>
      <c r="P3523" s="88"/>
    </row>
    <row r="3524" spans="6:16">
      <c r="F3524" s="81"/>
      <c r="G3524" s="130"/>
      <c r="I3524" s="88"/>
      <c r="N3524" s="130"/>
      <c r="P3524" s="88"/>
    </row>
    <row r="3525" spans="6:16">
      <c r="F3525" s="81"/>
      <c r="G3525" s="130"/>
      <c r="I3525" s="88"/>
      <c r="N3525" s="130"/>
      <c r="P3525" s="88"/>
    </row>
    <row r="3526" spans="6:16">
      <c r="F3526" s="81"/>
      <c r="G3526" s="130"/>
      <c r="I3526" s="88"/>
      <c r="N3526" s="130"/>
      <c r="P3526" s="88"/>
    </row>
    <row r="3527" spans="6:16">
      <c r="F3527" s="81"/>
      <c r="G3527" s="130"/>
      <c r="I3527" s="88"/>
      <c r="N3527" s="130"/>
      <c r="P3527" s="88"/>
    </row>
    <row r="3528" spans="6:16">
      <c r="F3528" s="81"/>
      <c r="G3528" s="130"/>
      <c r="I3528" s="88"/>
      <c r="N3528" s="130"/>
      <c r="P3528" s="88"/>
    </row>
    <row r="3529" spans="6:16">
      <c r="F3529" s="81"/>
      <c r="G3529" s="130"/>
      <c r="I3529" s="88"/>
      <c r="N3529" s="130"/>
      <c r="P3529" s="88"/>
    </row>
    <row r="3530" spans="6:16">
      <c r="F3530" s="81"/>
      <c r="G3530" s="130"/>
      <c r="I3530" s="88"/>
      <c r="N3530" s="130"/>
      <c r="P3530" s="88"/>
    </row>
    <row r="3531" spans="6:16">
      <c r="F3531" s="81"/>
      <c r="G3531" s="130"/>
      <c r="I3531" s="88"/>
      <c r="N3531" s="130"/>
      <c r="P3531" s="88"/>
    </row>
    <row r="3532" spans="6:16">
      <c r="F3532" s="81"/>
      <c r="G3532" s="130"/>
      <c r="I3532" s="88"/>
      <c r="N3532" s="130"/>
      <c r="P3532" s="88"/>
    </row>
    <row r="3533" spans="6:16">
      <c r="F3533" s="81"/>
      <c r="G3533" s="130"/>
      <c r="I3533" s="88"/>
      <c r="N3533" s="130"/>
      <c r="P3533" s="88"/>
    </row>
    <row r="3534" spans="6:16">
      <c r="F3534" s="81"/>
      <c r="G3534" s="130"/>
      <c r="I3534" s="88"/>
      <c r="N3534" s="130"/>
      <c r="P3534" s="88"/>
    </row>
    <row r="3535" spans="6:16">
      <c r="F3535" s="81"/>
      <c r="G3535" s="130"/>
      <c r="I3535" s="88"/>
      <c r="N3535" s="130"/>
      <c r="P3535" s="88"/>
    </row>
    <row r="3536" spans="6:16">
      <c r="F3536" s="81"/>
      <c r="G3536" s="130"/>
      <c r="I3536" s="88"/>
      <c r="N3536" s="130"/>
      <c r="P3536" s="88"/>
    </row>
    <row r="3537" spans="6:16">
      <c r="F3537" s="81"/>
      <c r="G3537" s="130"/>
      <c r="I3537" s="88"/>
      <c r="N3537" s="130"/>
      <c r="P3537" s="88"/>
    </row>
    <row r="3538" spans="6:16">
      <c r="F3538" s="81"/>
      <c r="G3538" s="130"/>
      <c r="I3538" s="88"/>
      <c r="N3538" s="130"/>
      <c r="P3538" s="88"/>
    </row>
    <row r="3539" spans="6:16">
      <c r="F3539" s="81"/>
      <c r="G3539" s="130"/>
      <c r="I3539" s="88"/>
      <c r="N3539" s="130"/>
      <c r="P3539" s="88"/>
    </row>
    <row r="3540" spans="6:16">
      <c r="F3540" s="81"/>
      <c r="G3540" s="130"/>
      <c r="I3540" s="88"/>
      <c r="N3540" s="130"/>
      <c r="P3540" s="88"/>
    </row>
    <row r="3541" spans="6:16">
      <c r="F3541" s="81"/>
      <c r="G3541" s="130"/>
      <c r="I3541" s="88"/>
      <c r="N3541" s="130"/>
      <c r="P3541" s="88"/>
    </row>
    <row r="3542" spans="6:16">
      <c r="F3542" s="81"/>
      <c r="G3542" s="130"/>
      <c r="I3542" s="88"/>
      <c r="N3542" s="130"/>
      <c r="P3542" s="88"/>
    </row>
    <row r="3543" spans="6:16">
      <c r="F3543" s="81"/>
      <c r="G3543" s="130"/>
      <c r="I3543" s="88"/>
      <c r="N3543" s="130"/>
      <c r="P3543" s="88"/>
    </row>
    <row r="3544" spans="6:16">
      <c r="F3544" s="81"/>
      <c r="G3544" s="130"/>
      <c r="I3544" s="88"/>
      <c r="N3544" s="130"/>
      <c r="P3544" s="88"/>
    </row>
    <row r="3545" spans="6:16">
      <c r="F3545" s="81"/>
      <c r="G3545" s="130"/>
      <c r="I3545" s="88"/>
      <c r="N3545" s="130"/>
      <c r="P3545" s="88"/>
    </row>
    <row r="3546" spans="6:16">
      <c r="F3546" s="81"/>
      <c r="G3546" s="130"/>
      <c r="I3546" s="88"/>
      <c r="N3546" s="130"/>
      <c r="P3546" s="88"/>
    </row>
    <row r="3547" spans="6:16">
      <c r="F3547" s="81"/>
      <c r="G3547" s="130"/>
      <c r="I3547" s="88"/>
      <c r="N3547" s="130"/>
      <c r="P3547" s="88"/>
    </row>
    <row r="3548" spans="6:16">
      <c r="F3548" s="81"/>
      <c r="G3548" s="130"/>
      <c r="I3548" s="88"/>
      <c r="N3548" s="130"/>
      <c r="P3548" s="88"/>
    </row>
    <row r="3549" spans="6:16">
      <c r="F3549" s="81"/>
      <c r="G3549" s="130"/>
      <c r="I3549" s="88"/>
      <c r="N3549" s="130"/>
      <c r="P3549" s="88"/>
    </row>
    <row r="3550" spans="6:16">
      <c r="F3550" s="81"/>
      <c r="G3550" s="130"/>
      <c r="I3550" s="88"/>
      <c r="N3550" s="130"/>
      <c r="P3550" s="88"/>
    </row>
    <row r="3551" spans="6:16">
      <c r="F3551" s="81"/>
      <c r="G3551" s="130"/>
      <c r="I3551" s="88"/>
      <c r="N3551" s="130"/>
      <c r="P3551" s="88"/>
    </row>
    <row r="3552" spans="6:16">
      <c r="F3552" s="81"/>
      <c r="G3552" s="130"/>
      <c r="I3552" s="88"/>
      <c r="N3552" s="130"/>
      <c r="P3552" s="88"/>
    </row>
    <row r="3553" spans="6:16">
      <c r="F3553" s="81"/>
      <c r="G3553" s="130"/>
      <c r="I3553" s="88"/>
      <c r="N3553" s="130"/>
      <c r="P3553" s="88"/>
    </row>
    <row r="3554" spans="6:16">
      <c r="F3554" s="81"/>
      <c r="G3554" s="130"/>
      <c r="I3554" s="88"/>
      <c r="N3554" s="130"/>
      <c r="P3554" s="88"/>
    </row>
    <row r="3555" spans="6:16">
      <c r="F3555" s="81"/>
      <c r="G3555" s="130"/>
      <c r="I3555" s="88"/>
      <c r="N3555" s="130"/>
      <c r="P3555" s="88"/>
    </row>
    <row r="3556" spans="6:16">
      <c r="F3556" s="81"/>
      <c r="G3556" s="130"/>
      <c r="I3556" s="88"/>
      <c r="N3556" s="130"/>
      <c r="P3556" s="88"/>
    </row>
    <row r="3557" spans="6:16">
      <c r="F3557" s="81"/>
      <c r="G3557" s="130"/>
      <c r="I3557" s="88"/>
      <c r="N3557" s="130"/>
      <c r="P3557" s="88"/>
    </row>
    <row r="3558" spans="6:16">
      <c r="F3558" s="81"/>
      <c r="G3558" s="130"/>
      <c r="I3558" s="88"/>
      <c r="N3558" s="130"/>
      <c r="P3558" s="88"/>
    </row>
    <row r="3559" spans="6:16">
      <c r="F3559" s="81"/>
      <c r="G3559" s="130"/>
      <c r="I3559" s="88"/>
      <c r="N3559" s="130"/>
      <c r="P3559" s="88"/>
    </row>
    <row r="3560" spans="6:16">
      <c r="F3560" s="81"/>
      <c r="G3560" s="130"/>
      <c r="I3560" s="88"/>
      <c r="N3560" s="130"/>
      <c r="P3560" s="88"/>
    </row>
    <row r="3561" spans="6:16">
      <c r="F3561" s="81"/>
      <c r="G3561" s="130"/>
      <c r="I3561" s="88"/>
      <c r="N3561" s="130"/>
      <c r="P3561" s="88"/>
    </row>
    <row r="3562" spans="6:16">
      <c r="F3562" s="81"/>
      <c r="G3562" s="130"/>
      <c r="I3562" s="88"/>
      <c r="N3562" s="130"/>
      <c r="P3562" s="88"/>
    </row>
    <row r="3563" spans="6:16">
      <c r="F3563" s="81"/>
      <c r="G3563" s="130"/>
      <c r="I3563" s="88"/>
      <c r="N3563" s="130"/>
      <c r="P3563" s="88"/>
    </row>
    <row r="3564" spans="6:16">
      <c r="F3564" s="81"/>
      <c r="G3564" s="130"/>
      <c r="I3564" s="88"/>
      <c r="N3564" s="130"/>
      <c r="P3564" s="88"/>
    </row>
    <row r="3565" spans="6:16">
      <c r="F3565" s="81"/>
      <c r="G3565" s="130"/>
      <c r="I3565" s="88"/>
      <c r="N3565" s="130"/>
      <c r="P3565" s="88"/>
    </row>
    <row r="3566" spans="6:16">
      <c r="F3566" s="81"/>
      <c r="G3566" s="130"/>
      <c r="I3566" s="88"/>
      <c r="N3566" s="130"/>
      <c r="P3566" s="88"/>
    </row>
    <row r="3567" spans="6:16">
      <c r="F3567" s="81"/>
      <c r="G3567" s="130"/>
      <c r="I3567" s="88"/>
      <c r="N3567" s="130"/>
      <c r="P3567" s="88"/>
    </row>
    <row r="3568" spans="6:16">
      <c r="F3568" s="81"/>
      <c r="G3568" s="130"/>
      <c r="I3568" s="88"/>
      <c r="N3568" s="130"/>
      <c r="P3568" s="88"/>
    </row>
    <row r="3569" spans="6:16">
      <c r="F3569" s="81"/>
      <c r="G3569" s="130"/>
      <c r="I3569" s="88"/>
      <c r="N3569" s="130"/>
      <c r="P3569" s="88"/>
    </row>
    <row r="3570" spans="6:16">
      <c r="F3570" s="81"/>
      <c r="G3570" s="130"/>
      <c r="I3570" s="88"/>
      <c r="N3570" s="130"/>
      <c r="P3570" s="88"/>
    </row>
    <row r="3571" spans="6:16">
      <c r="F3571" s="81"/>
      <c r="G3571" s="130"/>
      <c r="I3571" s="88"/>
      <c r="N3571" s="130"/>
      <c r="P3571" s="88"/>
    </row>
    <row r="3572" spans="6:16">
      <c r="F3572" s="81"/>
      <c r="G3572" s="130"/>
      <c r="I3572" s="88"/>
      <c r="N3572" s="130"/>
      <c r="P3572" s="88"/>
    </row>
    <row r="3573" spans="6:16">
      <c r="F3573" s="81"/>
      <c r="G3573" s="130"/>
      <c r="I3573" s="88"/>
      <c r="N3573" s="130"/>
      <c r="P3573" s="88"/>
    </row>
    <row r="3574" spans="6:16">
      <c r="F3574" s="81"/>
      <c r="G3574" s="130"/>
      <c r="I3574" s="88"/>
      <c r="N3574" s="130"/>
      <c r="P3574" s="88"/>
    </row>
    <row r="3575" spans="6:16">
      <c r="F3575" s="81"/>
      <c r="G3575" s="130"/>
      <c r="I3575" s="88"/>
      <c r="N3575" s="130"/>
      <c r="P3575" s="88"/>
    </row>
    <row r="3576" spans="6:16">
      <c r="F3576" s="81"/>
      <c r="G3576" s="130"/>
      <c r="I3576" s="88"/>
      <c r="N3576" s="130"/>
      <c r="P3576" s="88"/>
    </row>
    <row r="3577" spans="6:16">
      <c r="F3577" s="81"/>
      <c r="G3577" s="130"/>
      <c r="I3577" s="88"/>
      <c r="N3577" s="130"/>
      <c r="P3577" s="88"/>
    </row>
    <row r="3578" spans="6:16">
      <c r="F3578" s="81"/>
      <c r="G3578" s="130"/>
      <c r="I3578" s="88"/>
      <c r="N3578" s="130"/>
      <c r="P3578" s="88"/>
    </row>
    <row r="3579" spans="6:16">
      <c r="F3579" s="81"/>
      <c r="G3579" s="130"/>
      <c r="I3579" s="88"/>
      <c r="N3579" s="130"/>
      <c r="P3579" s="88"/>
    </row>
    <row r="3580" spans="6:16">
      <c r="F3580" s="81"/>
      <c r="G3580" s="130"/>
      <c r="I3580" s="88"/>
      <c r="N3580" s="130"/>
      <c r="P3580" s="88"/>
    </row>
    <row r="3581" spans="6:16">
      <c r="F3581" s="81"/>
      <c r="G3581" s="130"/>
      <c r="I3581" s="88"/>
      <c r="N3581" s="130"/>
      <c r="P3581" s="88"/>
    </row>
    <row r="3582" spans="6:16">
      <c r="F3582" s="81"/>
      <c r="G3582" s="130"/>
      <c r="I3582" s="88"/>
      <c r="N3582" s="130"/>
      <c r="P3582" s="88"/>
    </row>
    <row r="3583" spans="6:16">
      <c r="F3583" s="81"/>
      <c r="G3583" s="130"/>
      <c r="I3583" s="88"/>
      <c r="N3583" s="130"/>
      <c r="P3583" s="88"/>
    </row>
    <row r="3584" spans="6:16">
      <c r="F3584" s="81"/>
      <c r="G3584" s="130"/>
      <c r="I3584" s="88"/>
      <c r="N3584" s="130"/>
      <c r="P3584" s="88"/>
    </row>
    <row r="3585" spans="6:16">
      <c r="F3585" s="81"/>
      <c r="G3585" s="130"/>
      <c r="I3585" s="88"/>
      <c r="N3585" s="130"/>
      <c r="P3585" s="88"/>
    </row>
    <row r="3586" spans="6:16">
      <c r="F3586" s="81"/>
      <c r="G3586" s="130"/>
      <c r="I3586" s="88"/>
      <c r="N3586" s="130"/>
      <c r="P3586" s="88"/>
    </row>
    <row r="3587" spans="6:16">
      <c r="F3587" s="81"/>
      <c r="G3587" s="130"/>
      <c r="I3587" s="88"/>
      <c r="N3587" s="130"/>
      <c r="P3587" s="88"/>
    </row>
    <row r="3588" spans="6:16">
      <c r="F3588" s="81"/>
      <c r="G3588" s="130"/>
      <c r="I3588" s="88"/>
      <c r="N3588" s="130"/>
      <c r="P3588" s="88"/>
    </row>
    <row r="3589" spans="6:16">
      <c r="F3589" s="81"/>
      <c r="G3589" s="130"/>
      <c r="I3589" s="88"/>
      <c r="N3589" s="130"/>
      <c r="P3589" s="88"/>
    </row>
    <row r="3590" spans="6:16">
      <c r="F3590" s="81"/>
      <c r="G3590" s="130"/>
      <c r="I3590" s="88"/>
      <c r="N3590" s="130"/>
      <c r="P3590" s="88"/>
    </row>
    <row r="3591" spans="6:16">
      <c r="F3591" s="81"/>
      <c r="G3591" s="130"/>
      <c r="I3591" s="88"/>
      <c r="N3591" s="130"/>
      <c r="P3591" s="88"/>
    </row>
    <row r="3592" spans="6:16">
      <c r="F3592" s="81"/>
      <c r="G3592" s="130"/>
      <c r="I3592" s="88"/>
      <c r="N3592" s="130"/>
      <c r="P3592" s="88"/>
    </row>
    <row r="3593" spans="6:16">
      <c r="F3593" s="81"/>
      <c r="G3593" s="130"/>
      <c r="I3593" s="88"/>
      <c r="N3593" s="130"/>
      <c r="P3593" s="88"/>
    </row>
    <row r="3594" spans="6:16">
      <c r="F3594" s="81"/>
      <c r="G3594" s="130"/>
      <c r="I3594" s="88"/>
      <c r="N3594" s="130"/>
      <c r="P3594" s="88"/>
    </row>
    <row r="3595" spans="6:16">
      <c r="F3595" s="81"/>
      <c r="G3595" s="130"/>
      <c r="I3595" s="88"/>
      <c r="N3595" s="130"/>
      <c r="P3595" s="88"/>
    </row>
    <row r="3596" spans="6:16">
      <c r="F3596" s="81"/>
      <c r="G3596" s="130"/>
      <c r="I3596" s="88"/>
      <c r="N3596" s="130"/>
      <c r="P3596" s="88"/>
    </row>
    <row r="3597" spans="6:16">
      <c r="F3597" s="81"/>
      <c r="G3597" s="130"/>
      <c r="I3597" s="88"/>
      <c r="N3597" s="130"/>
      <c r="P3597" s="88"/>
    </row>
    <row r="3598" spans="6:16">
      <c r="F3598" s="81"/>
      <c r="G3598" s="130"/>
      <c r="I3598" s="88"/>
      <c r="N3598" s="130"/>
      <c r="P3598" s="88"/>
    </row>
    <row r="3599" spans="6:16">
      <c r="F3599" s="81"/>
      <c r="G3599" s="130"/>
      <c r="I3599" s="88"/>
      <c r="N3599" s="130"/>
      <c r="P3599" s="88"/>
    </row>
    <row r="3600" spans="6:16">
      <c r="F3600" s="81"/>
      <c r="G3600" s="130"/>
      <c r="I3600" s="88"/>
      <c r="N3600" s="130"/>
      <c r="P3600" s="88"/>
    </row>
    <row r="3601" spans="6:16">
      <c r="F3601" s="81"/>
      <c r="G3601" s="130"/>
      <c r="I3601" s="88"/>
      <c r="N3601" s="130"/>
      <c r="P3601" s="88"/>
    </row>
    <row r="3602" spans="6:16">
      <c r="F3602" s="81"/>
      <c r="G3602" s="130"/>
      <c r="I3602" s="88"/>
      <c r="N3602" s="130"/>
      <c r="P3602" s="88"/>
    </row>
    <row r="3603" spans="6:16">
      <c r="F3603" s="81"/>
      <c r="G3603" s="130"/>
      <c r="I3603" s="88"/>
      <c r="N3603" s="130"/>
      <c r="P3603" s="88"/>
    </row>
    <row r="3604" spans="6:16">
      <c r="F3604" s="81"/>
      <c r="G3604" s="130"/>
      <c r="I3604" s="88"/>
      <c r="N3604" s="130"/>
      <c r="P3604" s="88"/>
    </row>
    <row r="3605" spans="6:16">
      <c r="F3605" s="81"/>
      <c r="G3605" s="130"/>
      <c r="I3605" s="88"/>
      <c r="N3605" s="130"/>
      <c r="P3605" s="88"/>
    </row>
    <row r="3606" spans="6:16">
      <c r="F3606" s="81"/>
      <c r="G3606" s="130"/>
      <c r="I3606" s="88"/>
      <c r="N3606" s="130"/>
      <c r="P3606" s="88"/>
    </row>
    <row r="3607" spans="6:16">
      <c r="F3607" s="81"/>
      <c r="G3607" s="130"/>
      <c r="I3607" s="88"/>
      <c r="N3607" s="130"/>
      <c r="P3607" s="88"/>
    </row>
    <row r="3608" spans="6:16">
      <c r="F3608" s="81"/>
      <c r="G3608" s="130"/>
      <c r="I3608" s="88"/>
      <c r="N3608" s="130"/>
      <c r="P3608" s="88"/>
    </row>
    <row r="3609" spans="6:16">
      <c r="F3609" s="81"/>
      <c r="G3609" s="130"/>
      <c r="I3609" s="88"/>
      <c r="N3609" s="130"/>
      <c r="P3609" s="88"/>
    </row>
    <row r="3610" spans="6:16">
      <c r="F3610" s="81"/>
      <c r="G3610" s="130"/>
      <c r="I3610" s="88"/>
      <c r="N3610" s="130"/>
      <c r="P3610" s="88"/>
    </row>
    <row r="3611" spans="6:16">
      <c r="F3611" s="81"/>
      <c r="G3611" s="130"/>
      <c r="I3611" s="88"/>
      <c r="N3611" s="130"/>
      <c r="P3611" s="88"/>
    </row>
    <row r="3612" spans="6:16">
      <c r="F3612" s="81"/>
      <c r="G3612" s="130"/>
      <c r="I3612" s="88"/>
      <c r="N3612" s="130"/>
      <c r="P3612" s="88"/>
    </row>
    <row r="3613" spans="6:16">
      <c r="F3613" s="81"/>
      <c r="G3613" s="130"/>
      <c r="I3613" s="88"/>
      <c r="N3613" s="130"/>
      <c r="P3613" s="88"/>
    </row>
    <row r="3614" spans="6:16">
      <c r="F3614" s="81"/>
      <c r="G3614" s="130"/>
      <c r="I3614" s="88"/>
      <c r="N3614" s="130"/>
      <c r="P3614" s="88"/>
    </row>
    <row r="3615" spans="6:16">
      <c r="F3615" s="81"/>
      <c r="G3615" s="130"/>
      <c r="I3615" s="88"/>
      <c r="N3615" s="130"/>
      <c r="P3615" s="88"/>
    </row>
    <row r="3616" spans="6:16">
      <c r="F3616" s="81"/>
      <c r="G3616" s="130"/>
      <c r="I3616" s="88"/>
      <c r="N3616" s="130"/>
      <c r="P3616" s="88"/>
    </row>
    <row r="3617" spans="6:16">
      <c r="F3617" s="81"/>
      <c r="G3617" s="130"/>
      <c r="I3617" s="88"/>
      <c r="N3617" s="130"/>
      <c r="P3617" s="88"/>
    </row>
    <row r="3618" spans="6:16">
      <c r="F3618" s="81"/>
      <c r="G3618" s="130"/>
      <c r="I3618" s="88"/>
      <c r="N3618" s="130"/>
      <c r="P3618" s="88"/>
    </row>
    <row r="3619" spans="6:16">
      <c r="F3619" s="81"/>
      <c r="G3619" s="130"/>
      <c r="I3619" s="88"/>
      <c r="N3619" s="130"/>
      <c r="P3619" s="88"/>
    </row>
    <row r="3620" spans="6:16">
      <c r="F3620" s="81"/>
      <c r="G3620" s="130"/>
      <c r="I3620" s="88"/>
      <c r="N3620" s="130"/>
      <c r="P3620" s="88"/>
    </row>
    <row r="3621" spans="6:16">
      <c r="F3621" s="81"/>
      <c r="G3621" s="130"/>
      <c r="I3621" s="88"/>
      <c r="N3621" s="130"/>
      <c r="P3621" s="88"/>
    </row>
    <row r="3622" spans="6:16">
      <c r="F3622" s="81"/>
      <c r="G3622" s="130"/>
      <c r="I3622" s="88"/>
      <c r="N3622" s="130"/>
      <c r="P3622" s="88"/>
    </row>
    <row r="3623" spans="6:16">
      <c r="F3623" s="81"/>
      <c r="G3623" s="130"/>
      <c r="I3623" s="88"/>
      <c r="N3623" s="130"/>
      <c r="P3623" s="88"/>
    </row>
    <row r="3624" spans="6:16">
      <c r="F3624" s="81"/>
      <c r="G3624" s="130"/>
      <c r="I3624" s="88"/>
      <c r="N3624" s="130"/>
      <c r="P3624" s="88"/>
    </row>
    <row r="3625" spans="6:16">
      <c r="F3625" s="81"/>
      <c r="G3625" s="130"/>
      <c r="I3625" s="88"/>
      <c r="N3625" s="130"/>
      <c r="P3625" s="88"/>
    </row>
    <row r="3626" spans="6:16">
      <c r="F3626" s="81"/>
      <c r="G3626" s="130"/>
      <c r="I3626" s="88"/>
      <c r="N3626" s="130"/>
      <c r="P3626" s="88"/>
    </row>
    <row r="3627" spans="6:16">
      <c r="F3627" s="81"/>
      <c r="G3627" s="130"/>
      <c r="I3627" s="88"/>
      <c r="N3627" s="130"/>
      <c r="P3627" s="88"/>
    </row>
    <row r="3628" spans="6:16">
      <c r="F3628" s="81"/>
      <c r="G3628" s="130"/>
      <c r="I3628" s="88"/>
      <c r="N3628" s="130"/>
      <c r="P3628" s="88"/>
    </row>
    <row r="3629" spans="6:16">
      <c r="F3629" s="81"/>
      <c r="G3629" s="130"/>
      <c r="I3629" s="88"/>
      <c r="N3629" s="130"/>
      <c r="P3629" s="88"/>
    </row>
    <row r="3630" spans="6:16">
      <c r="F3630" s="81"/>
      <c r="G3630" s="130"/>
      <c r="I3630" s="88"/>
      <c r="N3630" s="130"/>
      <c r="P3630" s="88"/>
    </row>
    <row r="3631" spans="6:16">
      <c r="F3631" s="81"/>
      <c r="G3631" s="130"/>
      <c r="I3631" s="88"/>
      <c r="N3631" s="130"/>
      <c r="P3631" s="88"/>
    </row>
    <row r="3632" spans="6:16">
      <c r="F3632" s="81"/>
      <c r="G3632" s="130"/>
      <c r="I3632" s="88"/>
      <c r="N3632" s="130"/>
      <c r="P3632" s="88"/>
    </row>
    <row r="3633" spans="6:16">
      <c r="F3633" s="81"/>
      <c r="G3633" s="130"/>
      <c r="I3633" s="88"/>
      <c r="N3633" s="130"/>
      <c r="P3633" s="88"/>
    </row>
    <row r="3634" spans="6:16">
      <c r="F3634" s="81"/>
      <c r="G3634" s="130"/>
      <c r="I3634" s="88"/>
      <c r="N3634" s="130"/>
      <c r="P3634" s="88"/>
    </row>
    <row r="3635" spans="6:16">
      <c r="F3635" s="81"/>
      <c r="G3635" s="130"/>
      <c r="I3635" s="88"/>
      <c r="N3635" s="130"/>
      <c r="P3635" s="88"/>
    </row>
    <row r="3636" spans="6:16">
      <c r="F3636" s="81"/>
      <c r="G3636" s="130"/>
      <c r="I3636" s="88"/>
      <c r="N3636" s="130"/>
      <c r="P3636" s="88"/>
    </row>
    <row r="3637" spans="6:16">
      <c r="F3637" s="81"/>
      <c r="G3637" s="130"/>
      <c r="I3637" s="88"/>
      <c r="N3637" s="130"/>
      <c r="P3637" s="88"/>
    </row>
    <row r="3638" spans="6:16">
      <c r="F3638" s="81"/>
      <c r="G3638" s="130"/>
      <c r="I3638" s="88"/>
      <c r="N3638" s="130"/>
      <c r="P3638" s="88"/>
    </row>
    <row r="3639" spans="6:16">
      <c r="F3639" s="81"/>
      <c r="G3639" s="130"/>
      <c r="I3639" s="88"/>
      <c r="N3639" s="130"/>
      <c r="P3639" s="88"/>
    </row>
    <row r="3640" spans="6:16">
      <c r="F3640" s="81"/>
      <c r="G3640" s="130"/>
      <c r="I3640" s="88"/>
      <c r="N3640" s="130"/>
      <c r="P3640" s="88"/>
    </row>
    <row r="3641" spans="6:16">
      <c r="F3641" s="81"/>
      <c r="G3641" s="130"/>
      <c r="I3641" s="88"/>
      <c r="N3641" s="130"/>
      <c r="P3641" s="88"/>
    </row>
    <row r="3642" spans="6:16">
      <c r="F3642" s="81"/>
      <c r="G3642" s="130"/>
      <c r="I3642" s="88"/>
      <c r="N3642" s="130"/>
      <c r="P3642" s="88"/>
    </row>
    <row r="3643" spans="6:16">
      <c r="F3643" s="81"/>
      <c r="G3643" s="130"/>
      <c r="I3643" s="88"/>
      <c r="N3643" s="130"/>
      <c r="P3643" s="88"/>
    </row>
    <row r="3644" spans="6:16">
      <c r="F3644" s="81"/>
      <c r="G3644" s="130"/>
      <c r="I3644" s="88"/>
      <c r="N3644" s="130"/>
      <c r="P3644" s="88"/>
    </row>
    <row r="3645" spans="6:16">
      <c r="F3645" s="81"/>
      <c r="G3645" s="130"/>
      <c r="I3645" s="88"/>
      <c r="N3645" s="130"/>
      <c r="P3645" s="88"/>
    </row>
    <row r="3646" spans="6:16">
      <c r="F3646" s="81"/>
      <c r="G3646" s="130"/>
      <c r="I3646" s="88"/>
      <c r="N3646" s="130"/>
      <c r="P3646" s="88"/>
    </row>
    <row r="3647" spans="6:16">
      <c r="F3647" s="81"/>
      <c r="G3647" s="130"/>
      <c r="I3647" s="88"/>
      <c r="N3647" s="130"/>
      <c r="P3647" s="88"/>
    </row>
    <row r="3648" spans="6:16">
      <c r="F3648" s="81"/>
      <c r="G3648" s="130"/>
      <c r="I3648" s="88"/>
      <c r="N3648" s="130"/>
      <c r="P3648" s="88"/>
    </row>
    <row r="3649" spans="6:16">
      <c r="F3649" s="81"/>
      <c r="G3649" s="130"/>
      <c r="I3649" s="88"/>
      <c r="N3649" s="130"/>
      <c r="P3649" s="88"/>
    </row>
    <row r="3650" spans="6:16">
      <c r="F3650" s="81"/>
      <c r="G3650" s="130"/>
      <c r="I3650" s="88"/>
      <c r="N3650" s="130"/>
      <c r="P3650" s="88"/>
    </row>
    <row r="3651" spans="6:16">
      <c r="F3651" s="81"/>
      <c r="G3651" s="130"/>
      <c r="I3651" s="88"/>
      <c r="N3651" s="130"/>
      <c r="P3651" s="88"/>
    </row>
    <row r="3652" spans="6:16">
      <c r="F3652" s="81"/>
      <c r="G3652" s="130"/>
      <c r="I3652" s="88"/>
      <c r="N3652" s="130"/>
      <c r="P3652" s="88"/>
    </row>
    <row r="3653" spans="6:16">
      <c r="F3653" s="81"/>
      <c r="G3653" s="130"/>
      <c r="I3653" s="88"/>
      <c r="N3653" s="130"/>
      <c r="P3653" s="88"/>
    </row>
    <row r="3654" spans="6:16">
      <c r="F3654" s="81"/>
      <c r="G3654" s="130"/>
      <c r="I3654" s="88"/>
      <c r="N3654" s="130"/>
      <c r="P3654" s="88"/>
    </row>
    <row r="3655" spans="6:16">
      <c r="F3655" s="81"/>
      <c r="G3655" s="130"/>
      <c r="I3655" s="88"/>
      <c r="N3655" s="130"/>
      <c r="P3655" s="88"/>
    </row>
    <row r="3656" spans="6:16">
      <c r="F3656" s="81"/>
      <c r="G3656" s="130"/>
      <c r="I3656" s="88"/>
      <c r="N3656" s="130"/>
      <c r="P3656" s="88"/>
    </row>
    <row r="3657" spans="6:16">
      <c r="F3657" s="81"/>
      <c r="G3657" s="130"/>
      <c r="I3657" s="88"/>
      <c r="N3657" s="130"/>
      <c r="P3657" s="88"/>
    </row>
    <row r="3658" spans="6:16">
      <c r="F3658" s="81"/>
      <c r="G3658" s="130"/>
      <c r="I3658" s="88"/>
      <c r="N3658" s="130"/>
      <c r="P3658" s="88"/>
    </row>
    <row r="3659" spans="6:16">
      <c r="F3659" s="81"/>
      <c r="G3659" s="130"/>
      <c r="I3659" s="88"/>
      <c r="N3659" s="130"/>
      <c r="P3659" s="88"/>
    </row>
    <row r="3660" spans="6:16">
      <c r="F3660" s="81"/>
      <c r="G3660" s="130"/>
      <c r="I3660" s="88"/>
      <c r="N3660" s="130"/>
      <c r="P3660" s="88"/>
    </row>
    <row r="3661" spans="6:16">
      <c r="F3661" s="81"/>
      <c r="G3661" s="130"/>
      <c r="I3661" s="88"/>
      <c r="N3661" s="130"/>
      <c r="P3661" s="88"/>
    </row>
    <row r="3662" spans="6:16">
      <c r="F3662" s="81"/>
      <c r="G3662" s="130"/>
      <c r="I3662" s="88"/>
      <c r="N3662" s="130"/>
      <c r="P3662" s="88"/>
    </row>
    <row r="3663" spans="6:16">
      <c r="F3663" s="81"/>
      <c r="G3663" s="130"/>
      <c r="I3663" s="88"/>
      <c r="N3663" s="130"/>
      <c r="P3663" s="88"/>
    </row>
    <row r="3664" spans="6:16">
      <c r="F3664" s="81"/>
      <c r="G3664" s="130"/>
      <c r="I3664" s="88"/>
      <c r="N3664" s="130"/>
      <c r="P3664" s="88"/>
    </row>
    <row r="3665" spans="6:16">
      <c r="F3665" s="81"/>
      <c r="G3665" s="130"/>
      <c r="I3665" s="88"/>
      <c r="N3665" s="130"/>
      <c r="P3665" s="88"/>
    </row>
    <row r="3666" spans="6:16">
      <c r="F3666" s="81"/>
      <c r="G3666" s="130"/>
      <c r="I3666" s="88"/>
      <c r="N3666" s="130"/>
      <c r="P3666" s="88"/>
    </row>
    <row r="3667" spans="6:16">
      <c r="F3667" s="81"/>
      <c r="G3667" s="130"/>
      <c r="I3667" s="88"/>
      <c r="N3667" s="130"/>
      <c r="P3667" s="88"/>
    </row>
    <row r="3668" spans="6:16">
      <c r="F3668" s="81"/>
      <c r="G3668" s="130"/>
      <c r="I3668" s="88"/>
      <c r="N3668" s="130"/>
      <c r="P3668" s="88"/>
    </row>
    <row r="3669" spans="6:16">
      <c r="F3669" s="81"/>
      <c r="G3669" s="130"/>
      <c r="I3669" s="88"/>
      <c r="N3669" s="130"/>
      <c r="P3669" s="88"/>
    </row>
    <row r="3670" spans="6:16">
      <c r="F3670" s="81"/>
      <c r="G3670" s="130"/>
      <c r="I3670" s="88"/>
      <c r="N3670" s="130"/>
      <c r="P3670" s="88"/>
    </row>
    <row r="3671" spans="6:16">
      <c r="F3671" s="81"/>
      <c r="G3671" s="130"/>
      <c r="I3671" s="88"/>
      <c r="N3671" s="130"/>
      <c r="P3671" s="88"/>
    </row>
    <row r="3672" spans="6:16">
      <c r="F3672" s="81"/>
      <c r="G3672" s="130"/>
      <c r="I3672" s="88"/>
      <c r="N3672" s="130"/>
      <c r="P3672" s="88"/>
    </row>
    <row r="3673" spans="6:16">
      <c r="F3673" s="81"/>
      <c r="G3673" s="130"/>
      <c r="I3673" s="88"/>
      <c r="N3673" s="130"/>
      <c r="P3673" s="88"/>
    </row>
    <row r="3674" spans="6:16">
      <c r="F3674" s="81"/>
      <c r="G3674" s="130"/>
      <c r="I3674" s="88"/>
      <c r="N3674" s="130"/>
      <c r="P3674" s="88"/>
    </row>
    <row r="3675" spans="6:16">
      <c r="F3675" s="81"/>
      <c r="G3675" s="130"/>
      <c r="I3675" s="88"/>
      <c r="N3675" s="130"/>
      <c r="P3675" s="88"/>
    </row>
    <row r="3676" spans="6:16">
      <c r="F3676" s="81"/>
      <c r="G3676" s="130"/>
      <c r="I3676" s="88"/>
      <c r="N3676" s="130"/>
      <c r="P3676" s="88"/>
    </row>
    <row r="3677" spans="6:16">
      <c r="F3677" s="81"/>
      <c r="G3677" s="130"/>
      <c r="I3677" s="88"/>
      <c r="N3677" s="130"/>
      <c r="P3677" s="88"/>
    </row>
    <row r="3678" spans="6:16">
      <c r="F3678" s="81"/>
      <c r="G3678" s="130"/>
      <c r="I3678" s="88"/>
      <c r="N3678" s="130"/>
      <c r="P3678" s="88"/>
    </row>
    <row r="3679" spans="6:16">
      <c r="F3679" s="81"/>
      <c r="G3679" s="130"/>
      <c r="I3679" s="88"/>
      <c r="N3679" s="130"/>
      <c r="P3679" s="88"/>
    </row>
    <row r="3680" spans="6:16">
      <c r="F3680" s="81"/>
      <c r="G3680" s="130"/>
      <c r="I3680" s="88"/>
      <c r="N3680" s="130"/>
      <c r="P3680" s="88"/>
    </row>
    <row r="3681" spans="6:16">
      <c r="F3681" s="81"/>
      <c r="G3681" s="130"/>
      <c r="I3681" s="88"/>
      <c r="N3681" s="130"/>
      <c r="P3681" s="88"/>
    </row>
    <row r="3682" spans="6:16">
      <c r="F3682" s="81"/>
      <c r="G3682" s="130"/>
      <c r="I3682" s="88"/>
      <c r="N3682" s="130"/>
      <c r="P3682" s="88"/>
    </row>
    <row r="3683" spans="6:16">
      <c r="F3683" s="81"/>
      <c r="G3683" s="130"/>
      <c r="I3683" s="88"/>
      <c r="N3683" s="130"/>
      <c r="P3683" s="88"/>
    </row>
    <row r="3684" spans="6:16">
      <c r="F3684" s="81"/>
      <c r="G3684" s="130"/>
      <c r="I3684" s="88"/>
      <c r="N3684" s="130"/>
      <c r="P3684" s="88"/>
    </row>
    <row r="3685" spans="6:16">
      <c r="F3685" s="81"/>
      <c r="G3685" s="130"/>
      <c r="I3685" s="88"/>
      <c r="N3685" s="130"/>
      <c r="P3685" s="88"/>
    </row>
    <row r="3686" spans="6:16">
      <c r="F3686" s="81"/>
      <c r="G3686" s="130"/>
      <c r="I3686" s="88"/>
      <c r="N3686" s="130"/>
      <c r="P3686" s="88"/>
    </row>
    <row r="3687" spans="6:16">
      <c r="F3687" s="81"/>
      <c r="G3687" s="130"/>
      <c r="I3687" s="88"/>
      <c r="N3687" s="130"/>
      <c r="P3687" s="88"/>
    </row>
    <row r="3688" spans="6:16">
      <c r="F3688" s="81"/>
      <c r="G3688" s="130"/>
      <c r="I3688" s="88"/>
      <c r="N3688" s="130"/>
      <c r="P3688" s="88"/>
    </row>
    <row r="3689" spans="6:16">
      <c r="F3689" s="81"/>
      <c r="G3689" s="130"/>
      <c r="I3689" s="88"/>
      <c r="N3689" s="130"/>
      <c r="P3689" s="88"/>
    </row>
    <row r="3690" spans="6:16">
      <c r="F3690" s="81"/>
      <c r="G3690" s="130"/>
      <c r="I3690" s="88"/>
      <c r="N3690" s="130"/>
      <c r="P3690" s="88"/>
    </row>
    <row r="3691" spans="6:16">
      <c r="F3691" s="81"/>
      <c r="G3691" s="130"/>
      <c r="I3691" s="88"/>
      <c r="N3691" s="130"/>
      <c r="P3691" s="88"/>
    </row>
    <row r="3692" spans="6:16">
      <c r="F3692" s="81"/>
      <c r="G3692" s="130"/>
      <c r="I3692" s="88"/>
      <c r="N3692" s="130"/>
      <c r="P3692" s="88"/>
    </row>
    <row r="3693" spans="6:16">
      <c r="F3693" s="81"/>
      <c r="G3693" s="130"/>
      <c r="I3693" s="88"/>
      <c r="N3693" s="130"/>
      <c r="P3693" s="88"/>
    </row>
    <row r="3694" spans="6:16">
      <c r="F3694" s="81"/>
      <c r="G3694" s="130"/>
      <c r="I3694" s="88"/>
      <c r="N3694" s="130"/>
      <c r="P3694" s="88"/>
    </row>
    <row r="3695" spans="6:16">
      <c r="F3695" s="81"/>
      <c r="G3695" s="130"/>
      <c r="I3695" s="88"/>
      <c r="N3695" s="130"/>
      <c r="P3695" s="88"/>
    </row>
    <row r="3696" spans="6:16">
      <c r="F3696" s="81"/>
      <c r="G3696" s="130"/>
      <c r="I3696" s="88"/>
      <c r="N3696" s="130"/>
      <c r="P3696" s="88"/>
    </row>
    <row r="3697" spans="6:16">
      <c r="F3697" s="81"/>
      <c r="G3697" s="130"/>
      <c r="I3697" s="88"/>
      <c r="N3697" s="130"/>
      <c r="P3697" s="88"/>
    </row>
    <row r="3698" spans="6:16">
      <c r="F3698" s="81"/>
      <c r="G3698" s="130"/>
      <c r="I3698" s="88"/>
      <c r="N3698" s="130"/>
      <c r="P3698" s="88"/>
    </row>
    <row r="3699" spans="6:16">
      <c r="F3699" s="81"/>
      <c r="G3699" s="130"/>
      <c r="I3699" s="88"/>
      <c r="N3699" s="130"/>
      <c r="P3699" s="88"/>
    </row>
    <row r="3700" spans="6:16">
      <c r="F3700" s="81"/>
      <c r="G3700" s="130"/>
      <c r="I3700" s="88"/>
      <c r="N3700" s="130"/>
      <c r="P3700" s="88"/>
    </row>
    <row r="3701" spans="6:16">
      <c r="F3701" s="81"/>
      <c r="G3701" s="130"/>
      <c r="I3701" s="88"/>
      <c r="N3701" s="130"/>
      <c r="P3701" s="88"/>
    </row>
    <row r="3702" spans="6:16">
      <c r="F3702" s="81"/>
      <c r="G3702" s="130"/>
      <c r="I3702" s="88"/>
      <c r="N3702" s="130"/>
      <c r="P3702" s="88"/>
    </row>
    <row r="3703" spans="6:16">
      <c r="F3703" s="81"/>
      <c r="G3703" s="130"/>
      <c r="I3703" s="88"/>
      <c r="N3703" s="130"/>
      <c r="P3703" s="88"/>
    </row>
    <row r="3704" spans="6:16">
      <c r="F3704" s="81"/>
      <c r="G3704" s="130"/>
      <c r="I3704" s="88"/>
      <c r="N3704" s="130"/>
      <c r="P3704" s="88"/>
    </row>
    <row r="3705" spans="6:16">
      <c r="F3705" s="81"/>
      <c r="G3705" s="130"/>
      <c r="I3705" s="88"/>
      <c r="N3705" s="130"/>
      <c r="P3705" s="88"/>
    </row>
    <row r="3706" spans="6:16">
      <c r="F3706" s="81"/>
      <c r="G3706" s="130"/>
      <c r="I3706" s="88"/>
      <c r="N3706" s="130"/>
      <c r="P3706" s="88"/>
    </row>
    <row r="3707" spans="6:16">
      <c r="F3707" s="81"/>
      <c r="G3707" s="130"/>
      <c r="I3707" s="88"/>
      <c r="N3707" s="130"/>
      <c r="P3707" s="88"/>
    </row>
    <row r="3708" spans="6:16">
      <c r="F3708" s="81"/>
      <c r="G3708" s="130"/>
      <c r="I3708" s="88"/>
      <c r="N3708" s="130"/>
      <c r="P3708" s="88"/>
    </row>
    <row r="3709" spans="6:16">
      <c r="F3709" s="81"/>
      <c r="G3709" s="130"/>
      <c r="I3709" s="88"/>
      <c r="N3709" s="130"/>
      <c r="P3709" s="88"/>
    </row>
    <row r="3710" spans="6:16">
      <c r="F3710" s="81"/>
      <c r="G3710" s="130"/>
      <c r="I3710" s="88"/>
      <c r="N3710" s="130"/>
      <c r="P3710" s="88"/>
    </row>
    <row r="3711" spans="6:16">
      <c r="F3711" s="81"/>
      <c r="G3711" s="130"/>
      <c r="I3711" s="88"/>
      <c r="N3711" s="130"/>
      <c r="P3711" s="88"/>
    </row>
    <row r="3712" spans="6:16">
      <c r="F3712" s="81"/>
      <c r="G3712" s="130"/>
      <c r="I3712" s="88"/>
      <c r="N3712" s="130"/>
      <c r="P3712" s="88"/>
    </row>
    <row r="3713" spans="6:16">
      <c r="F3713" s="81"/>
      <c r="G3713" s="130"/>
      <c r="I3713" s="88"/>
      <c r="N3713" s="130"/>
      <c r="P3713" s="88"/>
    </row>
    <row r="3714" spans="6:16">
      <c r="F3714" s="81"/>
      <c r="G3714" s="130"/>
      <c r="I3714" s="88"/>
      <c r="N3714" s="130"/>
      <c r="P3714" s="88"/>
    </row>
    <row r="3715" spans="6:16">
      <c r="F3715" s="81"/>
      <c r="G3715" s="130"/>
      <c r="I3715" s="88"/>
      <c r="N3715" s="130"/>
      <c r="P3715" s="88"/>
    </row>
    <row r="3716" spans="6:16">
      <c r="F3716" s="81"/>
      <c r="G3716" s="130"/>
      <c r="I3716" s="88"/>
      <c r="N3716" s="130"/>
      <c r="P3716" s="88"/>
    </row>
    <row r="3717" spans="6:16">
      <c r="F3717" s="81"/>
      <c r="G3717" s="130"/>
      <c r="I3717" s="88"/>
      <c r="N3717" s="130"/>
      <c r="P3717" s="88"/>
    </row>
    <row r="3718" spans="6:16">
      <c r="F3718" s="81"/>
      <c r="G3718" s="130"/>
      <c r="I3718" s="88"/>
      <c r="N3718" s="130"/>
      <c r="P3718" s="88"/>
    </row>
    <row r="3719" spans="6:16">
      <c r="F3719" s="81"/>
      <c r="G3719" s="130"/>
      <c r="I3719" s="88"/>
      <c r="N3719" s="130"/>
      <c r="P3719" s="88"/>
    </row>
    <row r="3720" spans="6:16">
      <c r="F3720" s="81"/>
      <c r="G3720" s="130"/>
      <c r="I3720" s="88"/>
      <c r="N3720" s="130"/>
      <c r="P3720" s="88"/>
    </row>
    <row r="3721" spans="6:16">
      <c r="F3721" s="81"/>
      <c r="G3721" s="130"/>
      <c r="I3721" s="88"/>
      <c r="N3721" s="130"/>
      <c r="P3721" s="88"/>
    </row>
    <row r="3722" spans="6:16">
      <c r="F3722" s="81"/>
      <c r="G3722" s="130"/>
      <c r="I3722" s="88"/>
      <c r="N3722" s="130"/>
      <c r="P3722" s="88"/>
    </row>
    <row r="3723" spans="6:16">
      <c r="F3723" s="81"/>
      <c r="G3723" s="130"/>
      <c r="I3723" s="88"/>
      <c r="N3723" s="130"/>
      <c r="P3723" s="88"/>
    </row>
    <row r="3724" spans="6:16">
      <c r="F3724" s="81"/>
      <c r="G3724" s="130"/>
      <c r="I3724" s="88"/>
      <c r="N3724" s="130"/>
      <c r="P3724" s="88"/>
    </row>
    <row r="3725" spans="6:16">
      <c r="F3725" s="81"/>
      <c r="G3725" s="130"/>
      <c r="I3725" s="88"/>
      <c r="N3725" s="130"/>
      <c r="P3725" s="88"/>
    </row>
    <row r="3726" spans="6:16">
      <c r="F3726" s="81"/>
      <c r="G3726" s="130"/>
      <c r="I3726" s="88"/>
      <c r="N3726" s="130"/>
      <c r="P3726" s="88"/>
    </row>
    <row r="3727" spans="6:16">
      <c r="F3727" s="81"/>
      <c r="G3727" s="130"/>
      <c r="I3727" s="88"/>
      <c r="N3727" s="130"/>
      <c r="P3727" s="88"/>
    </row>
    <row r="3728" spans="6:16">
      <c r="F3728" s="81"/>
      <c r="G3728" s="130"/>
      <c r="I3728" s="88"/>
      <c r="N3728" s="130"/>
      <c r="P3728" s="88"/>
    </row>
    <row r="3729" spans="6:16">
      <c r="F3729" s="81"/>
      <c r="G3729" s="130"/>
      <c r="I3729" s="88"/>
      <c r="N3729" s="130"/>
      <c r="P3729" s="88"/>
    </row>
    <row r="3730" spans="6:16">
      <c r="F3730" s="81"/>
      <c r="G3730" s="130"/>
      <c r="I3730" s="88"/>
      <c r="N3730" s="130"/>
      <c r="P3730" s="88"/>
    </row>
    <row r="3731" spans="6:16">
      <c r="F3731" s="81"/>
      <c r="G3731" s="130"/>
      <c r="I3731" s="88"/>
      <c r="N3731" s="130"/>
      <c r="P3731" s="88"/>
    </row>
    <row r="3732" spans="6:16">
      <c r="F3732" s="81"/>
      <c r="G3732" s="130"/>
      <c r="I3732" s="88"/>
      <c r="N3732" s="130"/>
      <c r="P3732" s="88"/>
    </row>
    <row r="3733" spans="6:16">
      <c r="F3733" s="81"/>
      <c r="G3733" s="130"/>
      <c r="I3733" s="88"/>
      <c r="N3733" s="130"/>
      <c r="P3733" s="88"/>
    </row>
    <row r="3734" spans="6:16">
      <c r="F3734" s="81"/>
      <c r="G3734" s="130"/>
      <c r="I3734" s="88"/>
      <c r="N3734" s="130"/>
      <c r="P3734" s="88"/>
    </row>
    <row r="3735" spans="6:16">
      <c r="F3735" s="81"/>
      <c r="G3735" s="130"/>
      <c r="I3735" s="88"/>
      <c r="N3735" s="130"/>
      <c r="P3735" s="88"/>
    </row>
    <row r="3736" spans="6:16">
      <c r="F3736" s="81"/>
      <c r="G3736" s="130"/>
      <c r="I3736" s="88"/>
      <c r="N3736" s="130"/>
      <c r="P3736" s="88"/>
    </row>
    <row r="3737" spans="6:16">
      <c r="F3737" s="81"/>
      <c r="G3737" s="130"/>
      <c r="I3737" s="88"/>
      <c r="N3737" s="130"/>
      <c r="P3737" s="88"/>
    </row>
    <row r="3738" spans="6:16">
      <c r="F3738" s="81"/>
      <c r="G3738" s="130"/>
      <c r="I3738" s="88"/>
      <c r="N3738" s="130"/>
      <c r="P3738" s="88"/>
    </row>
    <row r="3739" spans="6:16">
      <c r="F3739" s="81"/>
      <c r="G3739" s="130"/>
      <c r="I3739" s="88"/>
      <c r="N3739" s="130"/>
      <c r="P3739" s="88"/>
    </row>
    <row r="3740" spans="6:16">
      <c r="F3740" s="81"/>
      <c r="G3740" s="130"/>
      <c r="I3740" s="88"/>
      <c r="N3740" s="130"/>
      <c r="P3740" s="88"/>
    </row>
    <row r="3741" spans="6:16">
      <c r="F3741" s="81"/>
      <c r="G3741" s="130"/>
      <c r="I3741" s="88"/>
      <c r="N3741" s="130"/>
      <c r="P3741" s="88"/>
    </row>
    <row r="3742" spans="6:16">
      <c r="F3742" s="81"/>
      <c r="G3742" s="130"/>
      <c r="I3742" s="88"/>
      <c r="N3742" s="130"/>
      <c r="P3742" s="88"/>
    </row>
    <row r="3743" spans="6:16">
      <c r="F3743" s="81"/>
      <c r="G3743" s="130"/>
      <c r="I3743" s="88"/>
      <c r="N3743" s="130"/>
      <c r="P3743" s="88"/>
    </row>
    <row r="3744" spans="6:16">
      <c r="F3744" s="81"/>
      <c r="G3744" s="130"/>
      <c r="I3744" s="88"/>
      <c r="N3744" s="130"/>
      <c r="P3744" s="88"/>
    </row>
    <row r="3745" spans="6:16">
      <c r="F3745" s="81"/>
      <c r="G3745" s="130"/>
      <c r="I3745" s="88"/>
      <c r="N3745" s="130"/>
      <c r="P3745" s="88"/>
    </row>
    <row r="3746" spans="6:16">
      <c r="F3746" s="81"/>
      <c r="G3746" s="130"/>
      <c r="I3746" s="88"/>
      <c r="N3746" s="130"/>
      <c r="P3746" s="88"/>
    </row>
    <row r="3747" spans="6:16">
      <c r="F3747" s="81"/>
      <c r="G3747" s="130"/>
      <c r="I3747" s="88"/>
      <c r="N3747" s="130"/>
      <c r="P3747" s="88"/>
    </row>
    <row r="3748" spans="6:16">
      <c r="F3748" s="81"/>
      <c r="G3748" s="130"/>
      <c r="I3748" s="88"/>
      <c r="N3748" s="130"/>
      <c r="P3748" s="88"/>
    </row>
    <row r="3749" spans="6:16">
      <c r="F3749" s="81"/>
      <c r="G3749" s="130"/>
      <c r="I3749" s="88"/>
      <c r="N3749" s="130"/>
      <c r="P3749" s="88"/>
    </row>
    <row r="3750" spans="6:16">
      <c r="F3750" s="81"/>
      <c r="G3750" s="130"/>
      <c r="I3750" s="88"/>
      <c r="N3750" s="130"/>
      <c r="P3750" s="88"/>
    </row>
    <row r="3751" spans="6:16">
      <c r="F3751" s="81"/>
      <c r="G3751" s="130"/>
      <c r="I3751" s="88"/>
      <c r="N3751" s="130"/>
      <c r="P3751" s="88"/>
    </row>
    <row r="3752" spans="6:16">
      <c r="F3752" s="81"/>
      <c r="G3752" s="130"/>
      <c r="I3752" s="88"/>
      <c r="N3752" s="130"/>
      <c r="P3752" s="88"/>
    </row>
    <row r="3753" spans="6:16">
      <c r="F3753" s="81"/>
      <c r="G3753" s="130"/>
      <c r="I3753" s="88"/>
      <c r="N3753" s="130"/>
      <c r="P3753" s="88"/>
    </row>
    <row r="3754" spans="6:16">
      <c r="F3754" s="81"/>
      <c r="G3754" s="130"/>
      <c r="I3754" s="88"/>
      <c r="N3754" s="130"/>
      <c r="P3754" s="88"/>
    </row>
    <row r="3755" spans="6:16">
      <c r="F3755" s="81"/>
      <c r="G3755" s="130"/>
      <c r="I3755" s="88"/>
      <c r="N3755" s="130"/>
      <c r="P3755" s="88"/>
    </row>
    <row r="3756" spans="6:16">
      <c r="F3756" s="81"/>
      <c r="G3756" s="130"/>
      <c r="I3756" s="88"/>
      <c r="N3756" s="130"/>
      <c r="P3756" s="88"/>
    </row>
    <row r="3757" spans="6:16">
      <c r="F3757" s="81"/>
      <c r="G3757" s="130"/>
      <c r="I3757" s="88"/>
      <c r="N3757" s="130"/>
      <c r="P3757" s="88"/>
    </row>
    <row r="3758" spans="6:16">
      <c r="F3758" s="81"/>
      <c r="G3758" s="130"/>
      <c r="I3758" s="88"/>
      <c r="N3758" s="130"/>
      <c r="P3758" s="88"/>
    </row>
    <row r="3759" spans="6:16">
      <c r="F3759" s="81"/>
      <c r="G3759" s="130"/>
      <c r="I3759" s="88"/>
      <c r="N3759" s="130"/>
      <c r="P3759" s="88"/>
    </row>
    <row r="3760" spans="6:16">
      <c r="F3760" s="81"/>
      <c r="G3760" s="130"/>
      <c r="I3760" s="88"/>
      <c r="N3760" s="130"/>
      <c r="P3760" s="88"/>
    </row>
    <row r="3761" spans="6:16">
      <c r="F3761" s="81"/>
      <c r="G3761" s="130"/>
      <c r="I3761" s="88"/>
      <c r="N3761" s="130"/>
      <c r="P3761" s="88"/>
    </row>
    <row r="3762" spans="6:16">
      <c r="F3762" s="81"/>
      <c r="G3762" s="130"/>
      <c r="I3762" s="88"/>
      <c r="N3762" s="130"/>
      <c r="P3762" s="88"/>
    </row>
    <row r="3763" spans="6:16">
      <c r="F3763" s="81"/>
      <c r="G3763" s="130"/>
      <c r="I3763" s="88"/>
      <c r="N3763" s="130"/>
      <c r="P3763" s="88"/>
    </row>
    <row r="3764" spans="6:16">
      <c r="F3764" s="81"/>
      <c r="G3764" s="130"/>
      <c r="I3764" s="88"/>
      <c r="N3764" s="130"/>
      <c r="P3764" s="88"/>
    </row>
    <row r="3765" spans="6:16">
      <c r="F3765" s="81"/>
      <c r="G3765" s="130"/>
      <c r="I3765" s="88"/>
      <c r="N3765" s="130"/>
      <c r="P3765" s="88"/>
    </row>
    <row r="3766" spans="6:16">
      <c r="F3766" s="81"/>
      <c r="G3766" s="130"/>
      <c r="I3766" s="88"/>
      <c r="N3766" s="130"/>
      <c r="P3766" s="88"/>
    </row>
    <row r="3767" spans="6:16">
      <c r="F3767" s="81"/>
      <c r="G3767" s="130"/>
      <c r="I3767" s="88"/>
      <c r="N3767" s="130"/>
      <c r="P3767" s="88"/>
    </row>
    <row r="3768" spans="6:16">
      <c r="F3768" s="81"/>
      <c r="G3768" s="130"/>
      <c r="I3768" s="88"/>
      <c r="N3768" s="130"/>
      <c r="P3768" s="88"/>
    </row>
    <row r="3769" spans="6:16">
      <c r="F3769" s="81"/>
      <c r="G3769" s="130"/>
      <c r="I3769" s="88"/>
      <c r="N3769" s="130"/>
      <c r="P3769" s="88"/>
    </row>
    <row r="3770" spans="6:16">
      <c r="F3770" s="81"/>
      <c r="G3770" s="130"/>
      <c r="I3770" s="88"/>
      <c r="N3770" s="130"/>
      <c r="P3770" s="88"/>
    </row>
    <row r="3771" spans="6:16">
      <c r="F3771" s="81"/>
      <c r="G3771" s="130"/>
      <c r="I3771" s="88"/>
      <c r="N3771" s="130"/>
      <c r="P3771" s="88"/>
    </row>
    <row r="3772" spans="6:16">
      <c r="F3772" s="81"/>
      <c r="G3772" s="130"/>
      <c r="I3772" s="88"/>
      <c r="N3772" s="130"/>
      <c r="P3772" s="88"/>
    </row>
    <row r="3773" spans="6:16">
      <c r="F3773" s="81"/>
      <c r="G3773" s="130"/>
      <c r="I3773" s="88"/>
      <c r="N3773" s="130"/>
      <c r="P3773" s="88"/>
    </row>
    <row r="3774" spans="6:16">
      <c r="F3774" s="81"/>
      <c r="G3774" s="130"/>
      <c r="I3774" s="88"/>
      <c r="N3774" s="130"/>
      <c r="P3774" s="88"/>
    </row>
    <row r="3775" spans="6:16">
      <c r="F3775" s="81"/>
      <c r="G3775" s="130"/>
      <c r="I3775" s="88"/>
      <c r="N3775" s="130"/>
      <c r="P3775" s="88"/>
    </row>
    <row r="3776" spans="6:16">
      <c r="F3776" s="81"/>
      <c r="G3776" s="130"/>
      <c r="I3776" s="88"/>
      <c r="N3776" s="130"/>
      <c r="P3776" s="88"/>
    </row>
    <row r="3777" spans="6:16">
      <c r="F3777" s="81"/>
      <c r="G3777" s="130"/>
      <c r="I3777" s="88"/>
      <c r="N3777" s="130"/>
      <c r="P3777" s="88"/>
    </row>
    <row r="3778" spans="6:16">
      <c r="F3778" s="81"/>
      <c r="G3778" s="130"/>
      <c r="I3778" s="88"/>
      <c r="N3778" s="130"/>
      <c r="P3778" s="88"/>
    </row>
    <row r="3779" spans="6:16">
      <c r="F3779" s="81"/>
      <c r="G3779" s="130"/>
      <c r="I3779" s="88"/>
      <c r="N3779" s="130"/>
      <c r="P3779" s="88"/>
    </row>
    <row r="3780" spans="6:16">
      <c r="F3780" s="81"/>
      <c r="G3780" s="130"/>
      <c r="I3780" s="88"/>
      <c r="N3780" s="130"/>
      <c r="P3780" s="88"/>
    </row>
    <row r="3781" spans="6:16">
      <c r="F3781" s="81"/>
      <c r="G3781" s="130"/>
      <c r="I3781" s="88"/>
      <c r="N3781" s="130"/>
      <c r="P3781" s="88"/>
    </row>
    <row r="3782" spans="6:16">
      <c r="F3782" s="81"/>
      <c r="G3782" s="130"/>
      <c r="I3782" s="88"/>
      <c r="N3782" s="130"/>
      <c r="P3782" s="88"/>
    </row>
    <row r="3783" spans="6:16">
      <c r="F3783" s="81"/>
      <c r="G3783" s="130"/>
      <c r="I3783" s="88"/>
      <c r="N3783" s="130"/>
      <c r="P3783" s="88"/>
    </row>
    <row r="3784" spans="6:16">
      <c r="F3784" s="81"/>
      <c r="G3784" s="130"/>
      <c r="I3784" s="88"/>
      <c r="N3784" s="130"/>
      <c r="P3784" s="88"/>
    </row>
    <row r="3785" spans="6:16">
      <c r="F3785" s="81"/>
      <c r="G3785" s="130"/>
      <c r="I3785" s="88"/>
      <c r="N3785" s="130"/>
      <c r="P3785" s="88"/>
    </row>
    <row r="3786" spans="6:16">
      <c r="F3786" s="81"/>
      <c r="G3786" s="130"/>
      <c r="I3786" s="88"/>
      <c r="N3786" s="130"/>
      <c r="P3786" s="88"/>
    </row>
    <row r="3787" spans="6:16">
      <c r="F3787" s="81"/>
      <c r="G3787" s="130"/>
      <c r="I3787" s="88"/>
      <c r="N3787" s="130"/>
      <c r="P3787" s="88"/>
    </row>
    <row r="3788" spans="6:16">
      <c r="F3788" s="81"/>
      <c r="G3788" s="130"/>
      <c r="I3788" s="88"/>
      <c r="N3788" s="130"/>
      <c r="P3788" s="88"/>
    </row>
    <row r="3789" spans="6:16">
      <c r="F3789" s="81"/>
      <c r="G3789" s="130"/>
      <c r="I3789" s="88"/>
      <c r="N3789" s="130"/>
      <c r="P3789" s="88"/>
    </row>
    <row r="3790" spans="6:16">
      <c r="F3790" s="81"/>
      <c r="G3790" s="130"/>
      <c r="I3790" s="88"/>
      <c r="N3790" s="130"/>
      <c r="P3790" s="88"/>
    </row>
    <row r="3791" spans="6:16">
      <c r="F3791" s="81"/>
      <c r="G3791" s="130"/>
      <c r="I3791" s="88"/>
      <c r="N3791" s="130"/>
      <c r="P3791" s="88"/>
    </row>
    <row r="3792" spans="6:16">
      <c r="F3792" s="81"/>
      <c r="G3792" s="130"/>
      <c r="I3792" s="88"/>
      <c r="N3792" s="130"/>
      <c r="P3792" s="88"/>
    </row>
    <row r="3793" spans="6:16">
      <c r="F3793" s="81"/>
      <c r="G3793" s="130"/>
      <c r="I3793" s="88"/>
      <c r="N3793" s="130"/>
      <c r="P3793" s="88"/>
    </row>
    <row r="3794" spans="6:16">
      <c r="F3794" s="81"/>
      <c r="G3794" s="130"/>
      <c r="I3794" s="88"/>
      <c r="N3794" s="130"/>
      <c r="P3794" s="88"/>
    </row>
    <row r="3795" spans="6:16">
      <c r="F3795" s="81"/>
      <c r="G3795" s="130"/>
      <c r="I3795" s="88"/>
      <c r="N3795" s="130"/>
      <c r="P3795" s="88"/>
    </row>
    <row r="3796" spans="6:16">
      <c r="F3796" s="81"/>
      <c r="G3796" s="130"/>
      <c r="I3796" s="88"/>
      <c r="N3796" s="130"/>
      <c r="P3796" s="88"/>
    </row>
    <row r="3797" spans="6:16">
      <c r="F3797" s="81"/>
      <c r="G3797" s="130"/>
      <c r="I3797" s="88"/>
      <c r="N3797" s="130"/>
      <c r="P3797" s="88"/>
    </row>
    <row r="3798" spans="6:16">
      <c r="F3798" s="81"/>
      <c r="G3798" s="130"/>
      <c r="I3798" s="88"/>
      <c r="N3798" s="130"/>
      <c r="P3798" s="88"/>
    </row>
    <row r="3799" spans="6:16">
      <c r="F3799" s="81"/>
      <c r="G3799" s="130"/>
      <c r="I3799" s="88"/>
      <c r="N3799" s="130"/>
      <c r="P3799" s="88"/>
    </row>
    <row r="3800" spans="6:16">
      <c r="F3800" s="81"/>
      <c r="G3800" s="130"/>
      <c r="I3800" s="88"/>
      <c r="N3800" s="130"/>
      <c r="P3800" s="88"/>
    </row>
    <row r="3801" spans="6:16">
      <c r="F3801" s="81"/>
      <c r="G3801" s="130"/>
      <c r="I3801" s="88"/>
      <c r="N3801" s="130"/>
      <c r="P3801" s="88"/>
    </row>
    <row r="3802" spans="6:16">
      <c r="F3802" s="81"/>
      <c r="G3802" s="130"/>
      <c r="I3802" s="88"/>
      <c r="N3802" s="130"/>
      <c r="P3802" s="88"/>
    </row>
    <row r="3803" spans="6:16">
      <c r="F3803" s="81"/>
      <c r="G3803" s="130"/>
      <c r="I3803" s="88"/>
      <c r="N3803" s="130"/>
      <c r="P3803" s="88"/>
    </row>
    <row r="3804" spans="6:16">
      <c r="F3804" s="81"/>
      <c r="G3804" s="130"/>
      <c r="I3804" s="88"/>
      <c r="N3804" s="130"/>
      <c r="P3804" s="88"/>
    </row>
    <row r="3805" spans="6:16">
      <c r="F3805" s="81"/>
      <c r="G3805" s="130"/>
      <c r="I3805" s="88"/>
      <c r="N3805" s="130"/>
      <c r="P3805" s="88"/>
    </row>
    <row r="3806" spans="6:16">
      <c r="F3806" s="81"/>
      <c r="G3806" s="130"/>
      <c r="I3806" s="88"/>
      <c r="N3806" s="130"/>
      <c r="P3806" s="88"/>
    </row>
    <row r="3807" spans="6:16">
      <c r="F3807" s="81"/>
      <c r="G3807" s="130"/>
      <c r="I3807" s="88"/>
      <c r="N3807" s="130"/>
      <c r="P3807" s="88"/>
    </row>
    <row r="3808" spans="6:16">
      <c r="F3808" s="81"/>
      <c r="G3808" s="130"/>
      <c r="I3808" s="88"/>
      <c r="N3808" s="130"/>
      <c r="P3808" s="88"/>
    </row>
    <row r="3809" spans="6:16">
      <c r="F3809" s="81"/>
      <c r="G3809" s="130"/>
      <c r="I3809" s="88"/>
      <c r="N3809" s="130"/>
      <c r="P3809" s="88"/>
    </row>
    <row r="3810" spans="6:16">
      <c r="F3810" s="81"/>
      <c r="G3810" s="130"/>
      <c r="I3810" s="88"/>
      <c r="N3810" s="130"/>
      <c r="P3810" s="88"/>
    </row>
    <row r="3811" spans="6:16">
      <c r="F3811" s="81"/>
      <c r="G3811" s="130"/>
      <c r="I3811" s="88"/>
      <c r="N3811" s="130"/>
      <c r="P3811" s="88"/>
    </row>
    <row r="3812" spans="6:16">
      <c r="F3812" s="81"/>
      <c r="G3812" s="130"/>
      <c r="I3812" s="88"/>
      <c r="N3812" s="130"/>
      <c r="P3812" s="88"/>
    </row>
    <row r="3813" spans="6:16">
      <c r="F3813" s="81"/>
      <c r="G3813" s="130"/>
      <c r="I3813" s="88"/>
      <c r="N3813" s="130"/>
      <c r="P3813" s="88"/>
    </row>
    <row r="3814" spans="6:16">
      <c r="F3814" s="81"/>
      <c r="G3814" s="130"/>
      <c r="I3814" s="88"/>
      <c r="N3814" s="130"/>
      <c r="P3814" s="88"/>
    </row>
    <row r="3815" spans="6:16">
      <c r="F3815" s="81"/>
      <c r="G3815" s="130"/>
      <c r="I3815" s="88"/>
      <c r="N3815" s="130"/>
      <c r="P3815" s="88"/>
    </row>
    <row r="3816" spans="6:16">
      <c r="F3816" s="81"/>
      <c r="G3816" s="130"/>
      <c r="I3816" s="88"/>
      <c r="N3816" s="130"/>
      <c r="P3816" s="88"/>
    </row>
    <row r="3817" spans="6:16">
      <c r="F3817" s="81"/>
      <c r="G3817" s="130"/>
      <c r="I3817" s="88"/>
      <c r="N3817" s="130"/>
      <c r="P3817" s="88"/>
    </row>
    <row r="3818" spans="6:16">
      <c r="F3818" s="81"/>
      <c r="G3818" s="130"/>
      <c r="I3818" s="88"/>
      <c r="N3818" s="130"/>
      <c r="P3818" s="88"/>
    </row>
    <row r="3819" spans="6:16">
      <c r="F3819" s="81"/>
      <c r="G3819" s="130"/>
      <c r="I3819" s="88"/>
      <c r="N3819" s="130"/>
      <c r="P3819" s="88"/>
    </row>
    <row r="3820" spans="6:16">
      <c r="F3820" s="81"/>
      <c r="G3820" s="130"/>
      <c r="I3820" s="88"/>
      <c r="N3820" s="130"/>
      <c r="P3820" s="88"/>
    </row>
    <row r="3821" spans="6:16">
      <c r="F3821" s="81"/>
      <c r="G3821" s="130"/>
      <c r="I3821" s="88"/>
      <c r="N3821" s="130"/>
      <c r="P3821" s="88"/>
    </row>
    <row r="3822" spans="6:16">
      <c r="F3822" s="81"/>
      <c r="G3822" s="130"/>
      <c r="I3822" s="88"/>
      <c r="N3822" s="130"/>
      <c r="P3822" s="88"/>
    </row>
    <row r="3823" spans="6:16">
      <c r="F3823" s="81"/>
      <c r="G3823" s="130"/>
      <c r="I3823" s="88"/>
      <c r="N3823" s="130"/>
      <c r="P3823" s="88"/>
    </row>
    <row r="3824" spans="6:16">
      <c r="F3824" s="81"/>
      <c r="G3824" s="130"/>
      <c r="I3824" s="88"/>
      <c r="N3824" s="130"/>
      <c r="P3824" s="88"/>
    </row>
    <row r="3825" spans="6:16">
      <c r="F3825" s="81"/>
      <c r="G3825" s="130"/>
      <c r="I3825" s="88"/>
      <c r="N3825" s="130"/>
      <c r="P3825" s="88"/>
    </row>
    <row r="3826" spans="6:16">
      <c r="F3826" s="81"/>
      <c r="G3826" s="130"/>
      <c r="I3826" s="88"/>
      <c r="N3826" s="130"/>
      <c r="P3826" s="88"/>
    </row>
    <row r="3827" spans="6:16">
      <c r="F3827" s="81"/>
      <c r="G3827" s="130"/>
      <c r="I3827" s="88"/>
      <c r="N3827" s="130"/>
      <c r="P3827" s="88"/>
    </row>
    <row r="3828" spans="6:16">
      <c r="F3828" s="81"/>
      <c r="G3828" s="130"/>
      <c r="I3828" s="88"/>
      <c r="N3828" s="130"/>
      <c r="P3828" s="88"/>
    </row>
    <row r="3829" spans="6:16">
      <c r="F3829" s="81"/>
      <c r="G3829" s="130"/>
      <c r="I3829" s="88"/>
      <c r="N3829" s="130"/>
      <c r="P3829" s="88"/>
    </row>
    <row r="3830" spans="6:16">
      <c r="F3830" s="81"/>
      <c r="G3830" s="130"/>
      <c r="I3830" s="88"/>
      <c r="N3830" s="130"/>
      <c r="P3830" s="88"/>
    </row>
    <row r="3831" spans="6:16">
      <c r="F3831" s="81"/>
      <c r="G3831" s="130"/>
      <c r="I3831" s="88"/>
      <c r="N3831" s="130"/>
      <c r="P3831" s="88"/>
    </row>
    <row r="3832" spans="6:16">
      <c r="F3832" s="81"/>
      <c r="G3832" s="130"/>
      <c r="I3832" s="88"/>
      <c r="N3832" s="130"/>
      <c r="P3832" s="88"/>
    </row>
    <row r="3833" spans="6:16">
      <c r="F3833" s="81"/>
      <c r="G3833" s="130"/>
      <c r="I3833" s="88"/>
      <c r="N3833" s="130"/>
      <c r="P3833" s="88"/>
    </row>
    <row r="3834" spans="6:16">
      <c r="F3834" s="81"/>
      <c r="G3834" s="130"/>
      <c r="I3834" s="88"/>
      <c r="N3834" s="130"/>
      <c r="P3834" s="88"/>
    </row>
    <row r="3835" spans="6:16">
      <c r="F3835" s="81"/>
      <c r="G3835" s="130"/>
      <c r="I3835" s="88"/>
      <c r="N3835" s="130"/>
      <c r="P3835" s="88"/>
    </row>
    <row r="3836" spans="6:16">
      <c r="F3836" s="81"/>
      <c r="G3836" s="130"/>
      <c r="I3836" s="88"/>
      <c r="N3836" s="130"/>
      <c r="P3836" s="88"/>
    </row>
    <row r="3837" spans="6:16">
      <c r="F3837" s="81"/>
      <c r="G3837" s="130"/>
      <c r="I3837" s="88"/>
      <c r="N3837" s="130"/>
      <c r="P3837" s="88"/>
    </row>
    <row r="3838" spans="6:16">
      <c r="F3838" s="81"/>
      <c r="G3838" s="130"/>
      <c r="I3838" s="88"/>
      <c r="N3838" s="130"/>
      <c r="P3838" s="88"/>
    </row>
    <row r="3839" spans="6:16">
      <c r="F3839" s="81"/>
      <c r="G3839" s="130"/>
      <c r="I3839" s="88"/>
      <c r="N3839" s="130"/>
      <c r="P3839" s="88"/>
    </row>
    <row r="3840" spans="6:16">
      <c r="F3840" s="81"/>
      <c r="G3840" s="130"/>
      <c r="I3840" s="88"/>
      <c r="N3840" s="130"/>
      <c r="P3840" s="88"/>
    </row>
    <row r="3841" spans="6:16">
      <c r="F3841" s="81"/>
      <c r="G3841" s="130"/>
      <c r="I3841" s="88"/>
      <c r="N3841" s="130"/>
      <c r="P3841" s="88"/>
    </row>
    <row r="3842" spans="6:16">
      <c r="F3842" s="81"/>
      <c r="G3842" s="130"/>
      <c r="I3842" s="88"/>
      <c r="N3842" s="130"/>
      <c r="P3842" s="88"/>
    </row>
    <row r="3843" spans="6:16">
      <c r="F3843" s="81"/>
      <c r="G3843" s="130"/>
      <c r="I3843" s="88"/>
      <c r="N3843" s="130"/>
      <c r="P3843" s="88"/>
    </row>
    <row r="3844" spans="6:16">
      <c r="F3844" s="81"/>
      <c r="G3844" s="130"/>
      <c r="I3844" s="88"/>
      <c r="N3844" s="130"/>
      <c r="P3844" s="88"/>
    </row>
    <row r="3845" spans="6:16">
      <c r="F3845" s="81"/>
      <c r="G3845" s="130"/>
      <c r="I3845" s="88"/>
      <c r="N3845" s="130"/>
      <c r="P3845" s="88"/>
    </row>
    <row r="3846" spans="6:16">
      <c r="F3846" s="81"/>
      <c r="G3846" s="130"/>
      <c r="I3846" s="88"/>
      <c r="N3846" s="130"/>
      <c r="P3846" s="88"/>
    </row>
    <row r="3847" spans="6:16">
      <c r="F3847" s="81"/>
      <c r="G3847" s="130"/>
      <c r="I3847" s="88"/>
      <c r="N3847" s="130"/>
      <c r="P3847" s="88"/>
    </row>
    <row r="3848" spans="6:16">
      <c r="F3848" s="81"/>
      <c r="G3848" s="130"/>
      <c r="I3848" s="88"/>
      <c r="N3848" s="130"/>
      <c r="P3848" s="88"/>
    </row>
    <row r="3849" spans="6:16">
      <c r="F3849" s="81"/>
      <c r="G3849" s="130"/>
      <c r="I3849" s="88"/>
      <c r="N3849" s="130"/>
      <c r="P3849" s="88"/>
    </row>
    <row r="3850" spans="6:16">
      <c r="F3850" s="81"/>
      <c r="G3850" s="130"/>
      <c r="I3850" s="88"/>
      <c r="N3850" s="130"/>
      <c r="P3850" s="88"/>
    </row>
    <row r="3851" spans="6:16">
      <c r="F3851" s="81"/>
      <c r="G3851" s="130"/>
      <c r="I3851" s="88"/>
      <c r="N3851" s="130"/>
      <c r="P3851" s="88"/>
    </row>
    <row r="3852" spans="6:16">
      <c r="F3852" s="81"/>
      <c r="G3852" s="130"/>
      <c r="I3852" s="88"/>
      <c r="N3852" s="130"/>
      <c r="P3852" s="88"/>
    </row>
    <row r="3853" spans="6:16">
      <c r="F3853" s="81"/>
      <c r="G3853" s="130"/>
      <c r="I3853" s="88"/>
      <c r="N3853" s="130"/>
      <c r="P3853" s="88"/>
    </row>
    <row r="3854" spans="6:16">
      <c r="F3854" s="81"/>
      <c r="G3854" s="130"/>
      <c r="I3854" s="88"/>
      <c r="N3854" s="130"/>
      <c r="P3854" s="88"/>
    </row>
    <row r="3855" spans="6:16">
      <c r="F3855" s="81"/>
      <c r="G3855" s="130"/>
      <c r="I3855" s="88"/>
      <c r="N3855" s="130"/>
      <c r="P3855" s="88"/>
    </row>
    <row r="3856" spans="6:16">
      <c r="F3856" s="81"/>
      <c r="G3856" s="130"/>
      <c r="I3856" s="88"/>
      <c r="N3856" s="130"/>
      <c r="P3856" s="88"/>
    </row>
    <row r="3857" spans="6:16">
      <c r="F3857" s="81"/>
      <c r="G3857" s="130"/>
      <c r="I3857" s="88"/>
      <c r="N3857" s="130"/>
      <c r="P3857" s="88"/>
    </row>
    <row r="3858" spans="6:16">
      <c r="F3858" s="81"/>
      <c r="G3858" s="130"/>
      <c r="I3858" s="88"/>
      <c r="N3858" s="130"/>
      <c r="P3858" s="88"/>
    </row>
    <row r="3859" spans="6:16">
      <c r="F3859" s="81"/>
      <c r="G3859" s="130"/>
      <c r="I3859" s="88"/>
      <c r="N3859" s="130"/>
      <c r="P3859" s="88"/>
    </row>
    <row r="3860" spans="6:16">
      <c r="F3860" s="81"/>
      <c r="G3860" s="130"/>
      <c r="I3860" s="88"/>
      <c r="N3860" s="130"/>
      <c r="P3860" s="88"/>
    </row>
    <row r="3861" spans="6:16">
      <c r="F3861" s="81"/>
      <c r="G3861" s="130"/>
      <c r="I3861" s="88"/>
      <c r="N3861" s="130"/>
      <c r="P3861" s="88"/>
    </row>
    <row r="3862" spans="6:16">
      <c r="F3862" s="81"/>
      <c r="G3862" s="130"/>
      <c r="I3862" s="88"/>
      <c r="N3862" s="130"/>
      <c r="P3862" s="88"/>
    </row>
    <row r="3863" spans="6:16">
      <c r="F3863" s="81"/>
      <c r="G3863" s="130"/>
      <c r="I3863" s="88"/>
      <c r="N3863" s="130"/>
      <c r="P3863" s="88"/>
    </row>
    <row r="3864" spans="6:16">
      <c r="F3864" s="81"/>
      <c r="G3864" s="130"/>
      <c r="I3864" s="88"/>
      <c r="N3864" s="130"/>
      <c r="P3864" s="88"/>
    </row>
    <row r="3865" spans="6:16">
      <c r="F3865" s="81"/>
      <c r="G3865" s="130"/>
      <c r="I3865" s="88"/>
      <c r="N3865" s="130"/>
      <c r="P3865" s="88"/>
    </row>
    <row r="3866" spans="6:16">
      <c r="F3866" s="81"/>
      <c r="G3866" s="130"/>
      <c r="I3866" s="88"/>
      <c r="N3866" s="130"/>
      <c r="P3866" s="88"/>
    </row>
    <row r="3867" spans="6:16">
      <c r="F3867" s="81"/>
      <c r="G3867" s="130"/>
      <c r="I3867" s="88"/>
      <c r="N3867" s="130"/>
      <c r="P3867" s="88"/>
    </row>
    <row r="3868" spans="6:16">
      <c r="F3868" s="81"/>
      <c r="G3868" s="130"/>
      <c r="I3868" s="88"/>
      <c r="N3868" s="130"/>
      <c r="P3868" s="88"/>
    </row>
    <row r="3869" spans="6:16">
      <c r="F3869" s="81"/>
      <c r="G3869" s="130"/>
      <c r="I3869" s="88"/>
      <c r="N3869" s="130"/>
      <c r="P3869" s="88"/>
    </row>
    <row r="3870" spans="6:16">
      <c r="F3870" s="81"/>
      <c r="G3870" s="130"/>
      <c r="I3870" s="88"/>
      <c r="N3870" s="130"/>
      <c r="P3870" s="88"/>
    </row>
    <row r="3871" spans="6:16">
      <c r="F3871" s="81"/>
      <c r="G3871" s="130"/>
      <c r="I3871" s="88"/>
      <c r="N3871" s="130"/>
      <c r="P3871" s="88"/>
    </row>
    <row r="3872" spans="6:16">
      <c r="F3872" s="81"/>
      <c r="G3872" s="130"/>
      <c r="I3872" s="88"/>
      <c r="N3872" s="130"/>
      <c r="P3872" s="88"/>
    </row>
    <row r="3873" spans="6:16">
      <c r="F3873" s="81"/>
      <c r="G3873" s="130"/>
      <c r="I3873" s="88"/>
      <c r="N3873" s="130"/>
      <c r="P3873" s="88"/>
    </row>
    <row r="3874" spans="6:16">
      <c r="F3874" s="81"/>
      <c r="G3874" s="130"/>
      <c r="I3874" s="88"/>
      <c r="N3874" s="130"/>
      <c r="P3874" s="88"/>
    </row>
    <row r="3875" spans="6:16">
      <c r="F3875" s="81"/>
      <c r="G3875" s="130"/>
      <c r="I3875" s="88"/>
      <c r="N3875" s="130"/>
      <c r="P3875" s="88"/>
    </row>
    <row r="3876" spans="6:16">
      <c r="F3876" s="81"/>
      <c r="G3876" s="130"/>
      <c r="I3876" s="88"/>
      <c r="N3876" s="130"/>
      <c r="P3876" s="88"/>
    </row>
    <row r="3877" spans="6:16">
      <c r="F3877" s="81"/>
      <c r="G3877" s="130"/>
      <c r="I3877" s="88"/>
      <c r="N3877" s="130"/>
      <c r="P3877" s="88"/>
    </row>
    <row r="3878" spans="6:16">
      <c r="F3878" s="81"/>
      <c r="G3878" s="130"/>
      <c r="I3878" s="88"/>
      <c r="N3878" s="130"/>
      <c r="P3878" s="88"/>
    </row>
    <row r="3879" spans="6:16">
      <c r="F3879" s="81"/>
      <c r="G3879" s="130"/>
      <c r="I3879" s="88"/>
      <c r="N3879" s="130"/>
      <c r="P3879" s="88"/>
    </row>
    <row r="3880" spans="6:16">
      <c r="F3880" s="81"/>
      <c r="G3880" s="130"/>
      <c r="I3880" s="88"/>
      <c r="N3880" s="130"/>
      <c r="P3880" s="88"/>
    </row>
    <row r="3881" spans="6:16">
      <c r="F3881" s="81"/>
      <c r="G3881" s="130"/>
      <c r="I3881" s="88"/>
      <c r="N3881" s="130"/>
      <c r="P3881" s="88"/>
    </row>
    <row r="3882" spans="6:16">
      <c r="F3882" s="81"/>
      <c r="G3882" s="130"/>
      <c r="I3882" s="88"/>
      <c r="N3882" s="130"/>
      <c r="P3882" s="88"/>
    </row>
    <row r="3883" spans="6:16">
      <c r="F3883" s="81"/>
      <c r="G3883" s="130"/>
      <c r="I3883" s="88"/>
      <c r="N3883" s="130"/>
      <c r="P3883" s="88"/>
    </row>
    <row r="3884" spans="6:16">
      <c r="F3884" s="81"/>
      <c r="G3884" s="130"/>
      <c r="I3884" s="88"/>
      <c r="N3884" s="130"/>
      <c r="P3884" s="88"/>
    </row>
    <row r="3885" spans="6:16">
      <c r="F3885" s="81"/>
      <c r="G3885" s="130"/>
      <c r="I3885" s="88"/>
      <c r="N3885" s="130"/>
      <c r="P3885" s="88"/>
    </row>
    <row r="3886" spans="6:16">
      <c r="F3886" s="81"/>
      <c r="G3886" s="130"/>
      <c r="I3886" s="88"/>
      <c r="N3886" s="130"/>
      <c r="P3886" s="88"/>
    </row>
    <row r="3887" spans="6:16">
      <c r="F3887" s="81"/>
      <c r="G3887" s="130"/>
      <c r="I3887" s="88"/>
      <c r="N3887" s="130"/>
      <c r="P3887" s="88"/>
    </row>
    <row r="3888" spans="6:16">
      <c r="F3888" s="81"/>
      <c r="G3888" s="130"/>
      <c r="I3888" s="88"/>
      <c r="N3888" s="130"/>
      <c r="P3888" s="88"/>
    </row>
    <row r="3889" spans="6:16">
      <c r="F3889" s="81"/>
      <c r="G3889" s="130"/>
      <c r="I3889" s="88"/>
      <c r="N3889" s="130"/>
      <c r="P3889" s="88"/>
    </row>
    <row r="3890" spans="6:16">
      <c r="F3890" s="81"/>
      <c r="G3890" s="130"/>
      <c r="I3890" s="88"/>
      <c r="N3890" s="130"/>
      <c r="P3890" s="88"/>
    </row>
    <row r="3891" spans="6:16">
      <c r="F3891" s="81"/>
      <c r="G3891" s="130"/>
      <c r="I3891" s="88"/>
      <c r="N3891" s="130"/>
      <c r="P3891" s="88"/>
    </row>
    <row r="3892" spans="6:16">
      <c r="F3892" s="81"/>
      <c r="G3892" s="130"/>
      <c r="I3892" s="88"/>
      <c r="N3892" s="130"/>
      <c r="P3892" s="88"/>
    </row>
    <row r="3893" spans="6:16">
      <c r="F3893" s="81"/>
      <c r="G3893" s="130"/>
      <c r="I3893" s="88"/>
      <c r="N3893" s="130"/>
      <c r="P3893" s="88"/>
    </row>
    <row r="3894" spans="6:16">
      <c r="F3894" s="81"/>
      <c r="G3894" s="130"/>
      <c r="I3894" s="88"/>
      <c r="N3894" s="130"/>
      <c r="P3894" s="88"/>
    </row>
    <row r="3895" spans="6:16">
      <c r="F3895" s="81"/>
      <c r="G3895" s="130"/>
      <c r="I3895" s="88"/>
      <c r="N3895" s="130"/>
      <c r="P3895" s="88"/>
    </row>
    <row r="3896" spans="6:16">
      <c r="F3896" s="81"/>
      <c r="G3896" s="130"/>
      <c r="I3896" s="88"/>
      <c r="N3896" s="130"/>
      <c r="P3896" s="88"/>
    </row>
    <row r="3897" spans="6:16">
      <c r="F3897" s="81"/>
      <c r="G3897" s="130"/>
      <c r="I3897" s="88"/>
      <c r="N3897" s="130"/>
      <c r="P3897" s="88"/>
    </row>
    <row r="3898" spans="6:16">
      <c r="F3898" s="81"/>
      <c r="G3898" s="130"/>
      <c r="I3898" s="88"/>
      <c r="N3898" s="130"/>
      <c r="P3898" s="88"/>
    </row>
    <row r="3899" spans="6:16">
      <c r="F3899" s="81"/>
      <c r="G3899" s="130"/>
      <c r="I3899" s="88"/>
      <c r="N3899" s="130"/>
      <c r="P3899" s="88"/>
    </row>
    <row r="3900" spans="6:16">
      <c r="F3900" s="81"/>
      <c r="G3900" s="130"/>
      <c r="I3900" s="88"/>
      <c r="N3900" s="130"/>
      <c r="P3900" s="88"/>
    </row>
    <row r="3901" spans="6:16">
      <c r="F3901" s="81"/>
      <c r="G3901" s="130"/>
      <c r="I3901" s="88"/>
      <c r="N3901" s="130"/>
      <c r="P3901" s="88"/>
    </row>
    <row r="3902" spans="6:16">
      <c r="F3902" s="81"/>
      <c r="G3902" s="130"/>
      <c r="I3902" s="88"/>
      <c r="N3902" s="130"/>
      <c r="P3902" s="88"/>
    </row>
    <row r="3903" spans="6:16">
      <c r="F3903" s="81"/>
      <c r="G3903" s="130"/>
      <c r="I3903" s="88"/>
      <c r="N3903" s="130"/>
      <c r="P3903" s="88"/>
    </row>
    <row r="3904" spans="6:16">
      <c r="F3904" s="81"/>
      <c r="G3904" s="130"/>
      <c r="I3904" s="88"/>
      <c r="N3904" s="130"/>
      <c r="P3904" s="88"/>
    </row>
    <row r="3905" spans="6:16">
      <c r="F3905" s="81"/>
      <c r="G3905" s="130"/>
      <c r="I3905" s="88"/>
      <c r="N3905" s="130"/>
      <c r="P3905" s="88"/>
    </row>
    <row r="3906" spans="6:16">
      <c r="F3906" s="81"/>
      <c r="G3906" s="130"/>
      <c r="I3906" s="88"/>
      <c r="N3906" s="130"/>
      <c r="P3906" s="88"/>
    </row>
    <row r="3907" spans="6:16">
      <c r="F3907" s="81"/>
      <c r="G3907" s="130"/>
      <c r="I3907" s="88"/>
      <c r="N3907" s="130"/>
      <c r="P3907" s="88"/>
    </row>
    <row r="3908" spans="6:16">
      <c r="F3908" s="81"/>
      <c r="G3908" s="130"/>
      <c r="I3908" s="88"/>
      <c r="N3908" s="130"/>
      <c r="P3908" s="88"/>
    </row>
    <row r="3909" spans="6:16">
      <c r="F3909" s="81"/>
      <c r="G3909" s="130"/>
      <c r="I3909" s="88"/>
      <c r="N3909" s="130"/>
      <c r="P3909" s="88"/>
    </row>
    <row r="3910" spans="6:16">
      <c r="F3910" s="81"/>
      <c r="G3910" s="130"/>
      <c r="I3910" s="88"/>
      <c r="N3910" s="130"/>
      <c r="P3910" s="88"/>
    </row>
    <row r="3911" spans="6:16">
      <c r="F3911" s="81"/>
      <c r="G3911" s="130"/>
      <c r="I3911" s="88"/>
      <c r="N3911" s="130"/>
      <c r="P3911" s="88"/>
    </row>
    <row r="3912" spans="6:16">
      <c r="F3912" s="81"/>
      <c r="G3912" s="130"/>
      <c r="I3912" s="88"/>
      <c r="N3912" s="130"/>
      <c r="P3912" s="88"/>
    </row>
    <row r="3913" spans="6:16">
      <c r="F3913" s="81"/>
      <c r="G3913" s="130"/>
      <c r="I3913" s="88"/>
      <c r="N3913" s="130"/>
      <c r="P3913" s="88"/>
    </row>
    <row r="3914" spans="6:16">
      <c r="F3914" s="81"/>
      <c r="G3914" s="130"/>
      <c r="I3914" s="88"/>
      <c r="N3914" s="130"/>
      <c r="P3914" s="88"/>
    </row>
    <row r="3915" spans="6:16">
      <c r="F3915" s="81"/>
      <c r="G3915" s="130"/>
      <c r="I3915" s="88"/>
      <c r="N3915" s="130"/>
      <c r="P3915" s="88"/>
    </row>
    <row r="3916" spans="6:16">
      <c r="F3916" s="81"/>
      <c r="G3916" s="130"/>
      <c r="I3916" s="88"/>
      <c r="N3916" s="130"/>
      <c r="P3916" s="88"/>
    </row>
    <row r="3917" spans="6:16">
      <c r="F3917" s="81"/>
      <c r="G3917" s="130"/>
      <c r="I3917" s="88"/>
      <c r="N3917" s="130"/>
      <c r="P3917" s="88"/>
    </row>
    <row r="3918" spans="6:16">
      <c r="F3918" s="81"/>
      <c r="G3918" s="130"/>
      <c r="I3918" s="88"/>
      <c r="N3918" s="130"/>
      <c r="P3918" s="88"/>
    </row>
    <row r="3919" spans="6:16">
      <c r="F3919" s="81"/>
      <c r="G3919" s="130"/>
      <c r="I3919" s="88"/>
      <c r="N3919" s="130"/>
      <c r="P3919" s="88"/>
    </row>
    <row r="3920" spans="6:16">
      <c r="F3920" s="81"/>
      <c r="G3920" s="130"/>
      <c r="I3920" s="88"/>
      <c r="N3920" s="130"/>
      <c r="P3920" s="88"/>
    </row>
    <row r="3921" spans="6:16">
      <c r="F3921" s="81"/>
      <c r="G3921" s="130"/>
      <c r="I3921" s="88"/>
      <c r="N3921" s="130"/>
      <c r="P3921" s="88"/>
    </row>
    <row r="3922" spans="6:16">
      <c r="F3922" s="81"/>
      <c r="G3922" s="130"/>
      <c r="I3922" s="88"/>
      <c r="N3922" s="130"/>
      <c r="P3922" s="88"/>
    </row>
    <row r="3923" spans="6:16">
      <c r="F3923" s="81"/>
      <c r="G3923" s="130"/>
      <c r="I3923" s="88"/>
      <c r="N3923" s="130"/>
      <c r="P3923" s="88"/>
    </row>
    <row r="3924" spans="6:16">
      <c r="F3924" s="81"/>
      <c r="G3924" s="130"/>
      <c r="I3924" s="88"/>
      <c r="N3924" s="130"/>
      <c r="P3924" s="88"/>
    </row>
    <row r="3925" spans="6:16">
      <c r="F3925" s="81"/>
      <c r="G3925" s="130"/>
      <c r="I3925" s="88"/>
      <c r="N3925" s="130"/>
      <c r="P3925" s="88"/>
    </row>
    <row r="3926" spans="6:16">
      <c r="F3926" s="81"/>
      <c r="G3926" s="130"/>
      <c r="I3926" s="88"/>
      <c r="N3926" s="130"/>
      <c r="P3926" s="88"/>
    </row>
    <row r="3927" spans="6:16">
      <c r="F3927" s="81"/>
      <c r="G3927" s="130"/>
      <c r="I3927" s="88"/>
      <c r="N3927" s="130"/>
      <c r="P3927" s="88"/>
    </row>
    <row r="3928" spans="6:16">
      <c r="F3928" s="81"/>
      <c r="G3928" s="130"/>
      <c r="I3928" s="88"/>
      <c r="N3928" s="130"/>
      <c r="P3928" s="88"/>
    </row>
    <row r="3929" spans="6:16">
      <c r="F3929" s="81"/>
      <c r="G3929" s="130"/>
      <c r="I3929" s="88"/>
      <c r="N3929" s="130"/>
      <c r="P3929" s="88"/>
    </row>
    <row r="3930" spans="6:16">
      <c r="F3930" s="81"/>
      <c r="G3930" s="130"/>
      <c r="I3930" s="88"/>
      <c r="N3930" s="130"/>
      <c r="P3930" s="88"/>
    </row>
    <row r="3931" spans="6:16">
      <c r="F3931" s="81"/>
      <c r="G3931" s="130"/>
      <c r="I3931" s="88"/>
      <c r="N3931" s="130"/>
      <c r="P3931" s="88"/>
    </row>
    <row r="3932" spans="6:16">
      <c r="F3932" s="81"/>
      <c r="G3932" s="130"/>
      <c r="I3932" s="88"/>
      <c r="N3932" s="130"/>
      <c r="P3932" s="88"/>
    </row>
    <row r="3933" spans="6:16">
      <c r="F3933" s="81"/>
      <c r="G3933" s="130"/>
      <c r="I3933" s="88"/>
      <c r="N3933" s="130"/>
      <c r="P3933" s="88"/>
    </row>
    <row r="3934" spans="6:16">
      <c r="F3934" s="81"/>
      <c r="G3934" s="130"/>
      <c r="I3934" s="88"/>
      <c r="N3934" s="130"/>
      <c r="P3934" s="88"/>
    </row>
    <row r="3935" spans="6:16">
      <c r="F3935" s="81"/>
      <c r="G3935" s="130"/>
      <c r="I3935" s="88"/>
      <c r="N3935" s="130"/>
      <c r="P3935" s="88"/>
    </row>
    <row r="3936" spans="6:16">
      <c r="F3936" s="81"/>
      <c r="G3936" s="130"/>
      <c r="I3936" s="88"/>
      <c r="N3936" s="130"/>
      <c r="P3936" s="88"/>
    </row>
    <row r="3937" spans="6:16">
      <c r="F3937" s="81"/>
      <c r="G3937" s="130"/>
      <c r="I3937" s="88"/>
      <c r="N3937" s="130"/>
      <c r="P3937" s="88"/>
    </row>
    <row r="3938" spans="6:16">
      <c r="F3938" s="81"/>
      <c r="G3938" s="130"/>
      <c r="I3938" s="88"/>
      <c r="N3938" s="130"/>
      <c r="P3938" s="88"/>
    </row>
    <row r="3939" spans="6:16">
      <c r="F3939" s="81"/>
      <c r="G3939" s="130"/>
      <c r="I3939" s="88"/>
      <c r="N3939" s="130"/>
      <c r="P3939" s="88"/>
    </row>
    <row r="3940" spans="6:16">
      <c r="F3940" s="81"/>
      <c r="G3940" s="130"/>
      <c r="I3940" s="88"/>
      <c r="N3940" s="130"/>
      <c r="P3940" s="88"/>
    </row>
    <row r="3941" spans="6:16">
      <c r="F3941" s="81"/>
      <c r="G3941" s="130"/>
      <c r="I3941" s="88"/>
      <c r="N3941" s="130"/>
      <c r="P3941" s="88"/>
    </row>
    <row r="3942" spans="6:16">
      <c r="F3942" s="81"/>
      <c r="G3942" s="130"/>
      <c r="I3942" s="88"/>
      <c r="N3942" s="130"/>
      <c r="P3942" s="88"/>
    </row>
    <row r="3943" spans="6:16">
      <c r="F3943" s="81"/>
      <c r="G3943" s="130"/>
      <c r="I3943" s="88"/>
      <c r="N3943" s="130"/>
      <c r="P3943" s="88"/>
    </row>
    <row r="3944" spans="6:16">
      <c r="F3944" s="81"/>
      <c r="G3944" s="130"/>
      <c r="I3944" s="88"/>
      <c r="N3944" s="130"/>
      <c r="P3944" s="88"/>
    </row>
    <row r="3945" spans="6:16">
      <c r="F3945" s="81"/>
      <c r="G3945" s="130"/>
      <c r="I3945" s="88"/>
      <c r="N3945" s="130"/>
      <c r="P3945" s="88"/>
    </row>
    <row r="3946" spans="6:16">
      <c r="F3946" s="81"/>
      <c r="G3946" s="130"/>
      <c r="I3946" s="88"/>
      <c r="N3946" s="130"/>
      <c r="P3946" s="88"/>
    </row>
    <row r="3947" spans="6:16">
      <c r="F3947" s="81"/>
      <c r="G3947" s="130"/>
      <c r="I3947" s="88"/>
      <c r="N3947" s="130"/>
      <c r="P3947" s="88"/>
    </row>
    <row r="3948" spans="6:16">
      <c r="F3948" s="81"/>
      <c r="G3948" s="130"/>
      <c r="I3948" s="88"/>
      <c r="N3948" s="130"/>
      <c r="P3948" s="88"/>
    </row>
    <row r="3949" spans="6:16">
      <c r="F3949" s="81"/>
      <c r="G3949" s="130"/>
      <c r="I3949" s="88"/>
      <c r="N3949" s="130"/>
      <c r="P3949" s="88"/>
    </row>
    <row r="3950" spans="6:16">
      <c r="F3950" s="81"/>
      <c r="G3950" s="130"/>
      <c r="I3950" s="88"/>
      <c r="N3950" s="130"/>
      <c r="P3950" s="88"/>
    </row>
    <row r="3951" spans="6:16">
      <c r="F3951" s="81"/>
      <c r="G3951" s="130"/>
      <c r="I3951" s="88"/>
      <c r="N3951" s="130"/>
      <c r="P3951" s="88"/>
    </row>
    <row r="3952" spans="6:16">
      <c r="F3952" s="81"/>
      <c r="G3952" s="130"/>
      <c r="I3952" s="88"/>
      <c r="N3952" s="130"/>
      <c r="P3952" s="88"/>
    </row>
    <row r="3953" spans="6:16">
      <c r="F3953" s="81"/>
      <c r="G3953" s="130"/>
      <c r="I3953" s="88"/>
      <c r="N3953" s="130"/>
      <c r="P3953" s="88"/>
    </row>
    <row r="3954" spans="6:16">
      <c r="F3954" s="81"/>
      <c r="G3954" s="130"/>
      <c r="I3954" s="88"/>
      <c r="N3954" s="130"/>
      <c r="P3954" s="88"/>
    </row>
    <row r="3955" spans="6:16">
      <c r="F3955" s="81"/>
      <c r="G3955" s="130"/>
      <c r="I3955" s="88"/>
      <c r="N3955" s="130"/>
      <c r="P3955" s="88"/>
    </row>
    <row r="3956" spans="6:16">
      <c r="F3956" s="81"/>
      <c r="G3956" s="130"/>
      <c r="I3956" s="88"/>
      <c r="N3956" s="130"/>
      <c r="P3956" s="88"/>
    </row>
    <row r="3957" spans="6:16">
      <c r="F3957" s="81"/>
      <c r="G3957" s="130"/>
      <c r="I3957" s="88"/>
      <c r="N3957" s="130"/>
      <c r="P3957" s="88"/>
    </row>
    <row r="3958" spans="6:16">
      <c r="F3958" s="81"/>
      <c r="G3958" s="130"/>
      <c r="I3958" s="88"/>
      <c r="N3958" s="130"/>
      <c r="P3958" s="88"/>
    </row>
    <row r="3959" spans="6:16">
      <c r="F3959" s="81"/>
      <c r="G3959" s="130"/>
      <c r="I3959" s="88"/>
      <c r="N3959" s="130"/>
      <c r="P3959" s="88"/>
    </row>
    <row r="3960" spans="6:16">
      <c r="F3960" s="81"/>
      <c r="G3960" s="130"/>
      <c r="I3960" s="88"/>
      <c r="N3960" s="130"/>
      <c r="P3960" s="88"/>
    </row>
    <row r="3961" spans="6:16">
      <c r="F3961" s="81"/>
      <c r="G3961" s="130"/>
      <c r="I3961" s="88"/>
      <c r="N3961" s="130"/>
      <c r="P3961" s="88"/>
    </row>
    <row r="3962" spans="6:16">
      <c r="F3962" s="81"/>
      <c r="G3962" s="130"/>
      <c r="I3962" s="88"/>
      <c r="N3962" s="130"/>
      <c r="P3962" s="88"/>
    </row>
    <row r="3963" spans="6:16">
      <c r="F3963" s="81"/>
      <c r="G3963" s="130"/>
      <c r="I3963" s="88"/>
      <c r="N3963" s="130"/>
      <c r="P3963" s="88"/>
    </row>
    <row r="3964" spans="6:16">
      <c r="F3964" s="81"/>
      <c r="G3964" s="130"/>
      <c r="I3964" s="88"/>
      <c r="N3964" s="130"/>
      <c r="P3964" s="88"/>
    </row>
    <row r="3965" spans="6:16">
      <c r="F3965" s="81"/>
      <c r="G3965" s="130"/>
      <c r="I3965" s="88"/>
      <c r="N3965" s="130"/>
      <c r="P3965" s="88"/>
    </row>
    <row r="3966" spans="6:16">
      <c r="F3966" s="81"/>
      <c r="G3966" s="130"/>
      <c r="I3966" s="88"/>
      <c r="N3966" s="130"/>
      <c r="P3966" s="88"/>
    </row>
    <row r="3967" spans="6:16">
      <c r="F3967" s="81"/>
      <c r="G3967" s="130"/>
      <c r="I3967" s="88"/>
      <c r="N3967" s="130"/>
      <c r="P3967" s="88"/>
    </row>
    <row r="3968" spans="6:16">
      <c r="F3968" s="81"/>
      <c r="G3968" s="130"/>
      <c r="I3968" s="88"/>
      <c r="N3968" s="130"/>
      <c r="P3968" s="88"/>
    </row>
    <row r="3969" spans="6:16">
      <c r="F3969" s="81"/>
      <c r="G3969" s="130"/>
      <c r="I3969" s="88"/>
      <c r="N3969" s="130"/>
      <c r="P3969" s="88"/>
    </row>
    <row r="3970" spans="6:16">
      <c r="F3970" s="81"/>
      <c r="G3970" s="130"/>
      <c r="I3970" s="88"/>
      <c r="N3970" s="130"/>
      <c r="P3970" s="88"/>
    </row>
    <row r="3971" spans="6:16">
      <c r="F3971" s="81"/>
      <c r="G3971" s="130"/>
      <c r="I3971" s="88"/>
      <c r="N3971" s="130"/>
      <c r="P3971" s="88"/>
    </row>
    <row r="3972" spans="6:16">
      <c r="F3972" s="81"/>
      <c r="G3972" s="130"/>
      <c r="I3972" s="88"/>
      <c r="N3972" s="130"/>
      <c r="P3972" s="88"/>
    </row>
    <row r="3973" spans="6:16">
      <c r="F3973" s="81"/>
      <c r="G3973" s="130"/>
      <c r="I3973" s="88"/>
      <c r="N3973" s="130"/>
      <c r="P3973" s="88"/>
    </row>
    <row r="3974" spans="6:16">
      <c r="F3974" s="81"/>
      <c r="G3974" s="130"/>
      <c r="I3974" s="88"/>
      <c r="N3974" s="130"/>
      <c r="P3974" s="88"/>
    </row>
    <row r="3975" spans="6:16">
      <c r="F3975" s="81"/>
      <c r="G3975" s="130"/>
      <c r="I3975" s="88"/>
      <c r="N3975" s="130"/>
      <c r="P3975" s="88"/>
    </row>
    <row r="3976" spans="6:16">
      <c r="F3976" s="81"/>
      <c r="G3976" s="130"/>
      <c r="I3976" s="88"/>
      <c r="N3976" s="130"/>
      <c r="P3976" s="88"/>
    </row>
    <row r="3977" spans="6:16">
      <c r="F3977" s="81"/>
      <c r="G3977" s="130"/>
      <c r="I3977" s="88"/>
      <c r="N3977" s="130"/>
      <c r="P3977" s="88"/>
    </row>
    <row r="3978" spans="6:16">
      <c r="F3978" s="81"/>
      <c r="G3978" s="130"/>
      <c r="I3978" s="88"/>
      <c r="N3978" s="130"/>
      <c r="P3978" s="88"/>
    </row>
    <row r="3979" spans="6:16">
      <c r="F3979" s="81"/>
      <c r="G3979" s="130"/>
      <c r="I3979" s="88"/>
      <c r="N3979" s="130"/>
      <c r="P3979" s="88"/>
    </row>
    <row r="3980" spans="6:16">
      <c r="F3980" s="81"/>
      <c r="G3980" s="130"/>
      <c r="I3980" s="88"/>
      <c r="N3980" s="130"/>
      <c r="P3980" s="88"/>
    </row>
    <row r="3981" spans="6:16">
      <c r="F3981" s="81"/>
      <c r="G3981" s="130"/>
      <c r="I3981" s="88"/>
      <c r="N3981" s="130"/>
      <c r="P3981" s="88"/>
    </row>
    <row r="3982" spans="6:16">
      <c r="F3982" s="81"/>
      <c r="G3982" s="130"/>
      <c r="I3982" s="88"/>
      <c r="N3982" s="130"/>
      <c r="P3982" s="88"/>
    </row>
    <row r="3983" spans="6:16">
      <c r="F3983" s="81"/>
      <c r="G3983" s="130"/>
      <c r="I3983" s="88"/>
      <c r="N3983" s="130"/>
      <c r="P3983" s="88"/>
    </row>
    <row r="3984" spans="6:16">
      <c r="F3984" s="81"/>
      <c r="G3984" s="130"/>
      <c r="I3984" s="88"/>
      <c r="N3984" s="130"/>
      <c r="P3984" s="88"/>
    </row>
    <row r="3985" spans="6:16">
      <c r="F3985" s="81"/>
      <c r="G3985" s="130"/>
      <c r="I3985" s="88"/>
      <c r="N3985" s="130"/>
      <c r="P3985" s="88"/>
    </row>
    <row r="3986" spans="6:16">
      <c r="F3986" s="81"/>
      <c r="G3986" s="130"/>
      <c r="I3986" s="88"/>
      <c r="N3986" s="130"/>
      <c r="P3986" s="88"/>
    </row>
    <row r="3987" spans="6:16">
      <c r="F3987" s="81"/>
      <c r="G3987" s="130"/>
      <c r="I3987" s="88"/>
      <c r="N3987" s="130"/>
      <c r="P3987" s="88"/>
    </row>
    <row r="3988" spans="6:16">
      <c r="F3988" s="81"/>
      <c r="G3988" s="130"/>
      <c r="I3988" s="88"/>
      <c r="N3988" s="130"/>
      <c r="P3988" s="88"/>
    </row>
    <row r="3989" spans="6:16">
      <c r="F3989" s="81"/>
      <c r="G3989" s="130"/>
      <c r="I3989" s="88"/>
      <c r="N3989" s="130"/>
      <c r="P3989" s="88"/>
    </row>
    <row r="3990" spans="6:16">
      <c r="F3990" s="81"/>
      <c r="G3990" s="130"/>
      <c r="I3990" s="88"/>
      <c r="N3990" s="130"/>
      <c r="P3990" s="88"/>
    </row>
    <row r="3991" spans="6:16">
      <c r="F3991" s="81"/>
      <c r="G3991" s="130"/>
      <c r="I3991" s="88"/>
      <c r="N3991" s="130"/>
      <c r="P3991" s="88"/>
    </row>
    <row r="3992" spans="6:16">
      <c r="F3992" s="81"/>
      <c r="G3992" s="130"/>
      <c r="I3992" s="88"/>
      <c r="N3992" s="130"/>
      <c r="P3992" s="88"/>
    </row>
    <row r="3993" spans="6:16">
      <c r="F3993" s="81"/>
      <c r="G3993" s="130"/>
      <c r="I3993" s="88"/>
      <c r="N3993" s="130"/>
      <c r="P3993" s="88"/>
    </row>
    <row r="3994" spans="6:16">
      <c r="F3994" s="81"/>
      <c r="G3994" s="130"/>
      <c r="I3994" s="88"/>
      <c r="N3994" s="130"/>
      <c r="P3994" s="88"/>
    </row>
    <row r="3995" spans="6:16">
      <c r="F3995" s="81"/>
      <c r="G3995" s="130"/>
      <c r="I3995" s="88"/>
      <c r="N3995" s="130"/>
      <c r="P3995" s="88"/>
    </row>
    <row r="3996" spans="6:16">
      <c r="F3996" s="81"/>
      <c r="G3996" s="130"/>
      <c r="I3996" s="88"/>
      <c r="N3996" s="130"/>
      <c r="P3996" s="88"/>
    </row>
    <row r="3997" spans="6:16">
      <c r="F3997" s="81"/>
      <c r="G3997" s="130"/>
      <c r="I3997" s="88"/>
      <c r="N3997" s="130"/>
      <c r="P3997" s="88"/>
    </row>
    <row r="3998" spans="6:16">
      <c r="F3998" s="81"/>
      <c r="G3998" s="130"/>
      <c r="I3998" s="88"/>
      <c r="N3998" s="130"/>
      <c r="P3998" s="88"/>
    </row>
    <row r="3999" spans="6:16">
      <c r="F3999" s="81"/>
      <c r="G3999" s="130"/>
      <c r="I3999" s="88"/>
      <c r="N3999" s="130"/>
      <c r="P3999" s="88"/>
    </row>
    <row r="4000" spans="6:16">
      <c r="F4000" s="81"/>
      <c r="G4000" s="130"/>
      <c r="I4000" s="88"/>
      <c r="N4000" s="130"/>
      <c r="P4000" s="88"/>
    </row>
    <row r="4001" spans="6:16">
      <c r="F4001" s="81"/>
      <c r="G4001" s="130"/>
      <c r="I4001" s="88"/>
      <c r="N4001" s="130"/>
      <c r="P4001" s="88"/>
    </row>
    <row r="4002" spans="6:16">
      <c r="F4002" s="81"/>
      <c r="G4002" s="130"/>
      <c r="I4002" s="88"/>
      <c r="N4002" s="130"/>
      <c r="P4002" s="88"/>
    </row>
    <row r="4003" spans="6:16">
      <c r="F4003" s="81"/>
      <c r="G4003" s="130"/>
      <c r="I4003" s="88"/>
      <c r="N4003" s="130"/>
      <c r="P4003" s="88"/>
    </row>
    <row r="4004" spans="6:16">
      <c r="F4004" s="81"/>
      <c r="G4004" s="130"/>
      <c r="I4004" s="88"/>
      <c r="N4004" s="130"/>
      <c r="P4004" s="88"/>
    </row>
    <row r="4005" spans="6:16">
      <c r="F4005" s="81"/>
      <c r="G4005" s="130"/>
      <c r="I4005" s="88"/>
      <c r="N4005" s="130"/>
      <c r="P4005" s="88"/>
    </row>
    <row r="4006" spans="6:16">
      <c r="F4006" s="81"/>
      <c r="G4006" s="130"/>
      <c r="I4006" s="88"/>
      <c r="N4006" s="130"/>
      <c r="P4006" s="88"/>
    </row>
    <row r="4007" spans="6:16">
      <c r="F4007" s="81"/>
      <c r="G4007" s="130"/>
      <c r="I4007" s="88"/>
      <c r="N4007" s="130"/>
      <c r="P4007" s="88"/>
    </row>
    <row r="4008" spans="6:16">
      <c r="F4008" s="81"/>
      <c r="G4008" s="130"/>
      <c r="I4008" s="88"/>
      <c r="N4008" s="130"/>
      <c r="P4008" s="88"/>
    </row>
    <row r="4009" spans="6:16">
      <c r="F4009" s="81"/>
      <c r="G4009" s="130"/>
      <c r="I4009" s="88"/>
      <c r="N4009" s="130"/>
      <c r="P4009" s="88"/>
    </row>
    <row r="4010" spans="6:16">
      <c r="F4010" s="81"/>
      <c r="G4010" s="130"/>
      <c r="I4010" s="88"/>
      <c r="N4010" s="130"/>
      <c r="P4010" s="88"/>
    </row>
    <row r="4011" spans="6:16">
      <c r="F4011" s="81"/>
      <c r="G4011" s="130"/>
      <c r="I4011" s="88"/>
      <c r="N4011" s="130"/>
      <c r="P4011" s="88"/>
    </row>
    <row r="4012" spans="6:16">
      <c r="F4012" s="81"/>
      <c r="G4012" s="130"/>
      <c r="I4012" s="88"/>
      <c r="N4012" s="130"/>
      <c r="P4012" s="88"/>
    </row>
    <row r="4013" spans="6:16">
      <c r="F4013" s="81"/>
      <c r="G4013" s="130"/>
      <c r="I4013" s="88"/>
      <c r="N4013" s="130"/>
      <c r="P4013" s="88"/>
    </row>
    <row r="4014" spans="6:16">
      <c r="F4014" s="81"/>
      <c r="G4014" s="130"/>
      <c r="I4014" s="88"/>
      <c r="N4014" s="130"/>
      <c r="P4014" s="88"/>
    </row>
    <row r="4015" spans="6:16">
      <c r="F4015" s="81"/>
      <c r="G4015" s="130"/>
      <c r="I4015" s="88"/>
      <c r="N4015" s="130"/>
      <c r="P4015" s="88"/>
    </row>
    <row r="4016" spans="6:16">
      <c r="F4016" s="81"/>
      <c r="G4016" s="130"/>
      <c r="I4016" s="88"/>
      <c r="N4016" s="130"/>
      <c r="P4016" s="88"/>
    </row>
    <row r="4017" spans="6:16">
      <c r="F4017" s="81"/>
      <c r="G4017" s="130"/>
      <c r="I4017" s="88"/>
      <c r="N4017" s="130"/>
      <c r="P4017" s="88"/>
    </row>
    <row r="4018" spans="6:16">
      <c r="F4018" s="81"/>
      <c r="G4018" s="130"/>
      <c r="I4018" s="88"/>
      <c r="N4018" s="130"/>
      <c r="P4018" s="88"/>
    </row>
    <row r="4019" spans="6:16">
      <c r="F4019" s="81"/>
      <c r="G4019" s="130"/>
      <c r="I4019" s="88"/>
      <c r="N4019" s="130"/>
      <c r="P4019" s="88"/>
    </row>
    <row r="4020" spans="6:16">
      <c r="F4020" s="81"/>
      <c r="G4020" s="130"/>
      <c r="I4020" s="88"/>
      <c r="N4020" s="130"/>
      <c r="P4020" s="88"/>
    </row>
    <row r="4021" spans="6:16">
      <c r="F4021" s="81"/>
      <c r="G4021" s="130"/>
      <c r="I4021" s="88"/>
      <c r="N4021" s="130"/>
      <c r="P4021" s="88"/>
    </row>
    <row r="4022" spans="6:16">
      <c r="F4022" s="81"/>
      <c r="G4022" s="130"/>
      <c r="I4022" s="88"/>
      <c r="N4022" s="130"/>
      <c r="P4022" s="88"/>
    </row>
    <row r="4023" spans="6:16">
      <c r="F4023" s="81"/>
      <c r="G4023" s="130"/>
      <c r="I4023" s="88"/>
      <c r="N4023" s="130"/>
      <c r="P4023" s="88"/>
    </row>
    <row r="4024" spans="6:16">
      <c r="F4024" s="81"/>
      <c r="G4024" s="130"/>
      <c r="I4024" s="88"/>
      <c r="N4024" s="130"/>
      <c r="P4024" s="88"/>
    </row>
    <row r="4025" spans="6:16">
      <c r="F4025" s="81"/>
      <c r="G4025" s="130"/>
      <c r="I4025" s="88"/>
      <c r="N4025" s="130"/>
      <c r="P4025" s="88"/>
    </row>
    <row r="4026" spans="6:16">
      <c r="F4026" s="81"/>
      <c r="G4026" s="130"/>
      <c r="I4026" s="88"/>
      <c r="N4026" s="130"/>
      <c r="P4026" s="88"/>
    </row>
    <row r="4027" spans="6:16">
      <c r="F4027" s="81"/>
      <c r="G4027" s="130"/>
      <c r="I4027" s="88"/>
      <c r="N4027" s="130"/>
      <c r="P4027" s="88"/>
    </row>
    <row r="4028" spans="6:16">
      <c r="F4028" s="81"/>
      <c r="G4028" s="130"/>
      <c r="I4028" s="88"/>
      <c r="N4028" s="130"/>
      <c r="P4028" s="88"/>
    </row>
    <row r="4029" spans="6:16">
      <c r="F4029" s="81"/>
      <c r="G4029" s="130"/>
      <c r="I4029" s="88"/>
      <c r="N4029" s="130"/>
      <c r="P4029" s="88"/>
    </row>
    <row r="4030" spans="6:16">
      <c r="F4030" s="81"/>
      <c r="G4030" s="130"/>
      <c r="I4030" s="88"/>
      <c r="N4030" s="130"/>
      <c r="P4030" s="88"/>
    </row>
    <row r="4031" spans="6:16">
      <c r="F4031" s="81"/>
      <c r="G4031" s="130"/>
      <c r="I4031" s="88"/>
      <c r="N4031" s="130"/>
      <c r="P4031" s="88"/>
    </row>
    <row r="4032" spans="6:16">
      <c r="F4032" s="81"/>
      <c r="G4032" s="130"/>
      <c r="I4032" s="88"/>
      <c r="N4032" s="130"/>
      <c r="P4032" s="88"/>
    </row>
    <row r="4033" spans="6:16">
      <c r="F4033" s="81"/>
      <c r="G4033" s="130"/>
      <c r="I4033" s="88"/>
      <c r="N4033" s="130"/>
      <c r="P4033" s="88"/>
    </row>
    <row r="4034" spans="6:16">
      <c r="F4034" s="81"/>
      <c r="G4034" s="130"/>
      <c r="I4034" s="88"/>
      <c r="N4034" s="130"/>
      <c r="P4034" s="88"/>
    </row>
    <row r="4035" spans="6:16">
      <c r="F4035" s="81"/>
      <c r="G4035" s="130"/>
      <c r="I4035" s="88"/>
      <c r="N4035" s="130"/>
      <c r="P4035" s="88"/>
    </row>
    <row r="4036" spans="6:16">
      <c r="F4036" s="81"/>
      <c r="G4036" s="130"/>
      <c r="I4036" s="88"/>
      <c r="N4036" s="130"/>
      <c r="P4036" s="88"/>
    </row>
    <row r="4037" spans="6:16">
      <c r="F4037" s="81"/>
      <c r="G4037" s="130"/>
      <c r="I4037" s="88"/>
      <c r="N4037" s="130"/>
      <c r="P4037" s="88"/>
    </row>
    <row r="4038" spans="6:16">
      <c r="F4038" s="81"/>
      <c r="G4038" s="130"/>
      <c r="I4038" s="88"/>
      <c r="N4038" s="130"/>
      <c r="P4038" s="88"/>
    </row>
    <row r="4039" spans="6:16">
      <c r="F4039" s="81"/>
      <c r="G4039" s="130"/>
      <c r="I4039" s="88"/>
      <c r="N4039" s="130"/>
      <c r="P4039" s="88"/>
    </row>
    <row r="4040" spans="6:16">
      <c r="F4040" s="81"/>
      <c r="G4040" s="130"/>
      <c r="I4040" s="88"/>
      <c r="N4040" s="130"/>
      <c r="P4040" s="88"/>
    </row>
    <row r="4041" spans="6:16">
      <c r="F4041" s="81"/>
      <c r="G4041" s="130"/>
      <c r="I4041" s="88"/>
      <c r="N4041" s="130"/>
      <c r="P4041" s="88"/>
    </row>
    <row r="4042" spans="6:16">
      <c r="F4042" s="81"/>
      <c r="G4042" s="130"/>
      <c r="I4042" s="88"/>
      <c r="N4042" s="130"/>
      <c r="P4042" s="88"/>
    </row>
    <row r="4043" spans="6:16">
      <c r="F4043" s="81"/>
      <c r="G4043" s="130"/>
      <c r="I4043" s="88"/>
      <c r="N4043" s="130"/>
      <c r="P4043" s="88"/>
    </row>
    <row r="4044" spans="6:16">
      <c r="F4044" s="81"/>
      <c r="G4044" s="130"/>
      <c r="I4044" s="88"/>
      <c r="N4044" s="130"/>
      <c r="P4044" s="88"/>
    </row>
    <row r="4045" spans="6:16">
      <c r="F4045" s="81"/>
      <c r="G4045" s="130"/>
      <c r="I4045" s="88"/>
      <c r="N4045" s="130"/>
      <c r="P4045" s="88"/>
    </row>
    <row r="4046" spans="6:16">
      <c r="F4046" s="81"/>
      <c r="G4046" s="130"/>
      <c r="I4046" s="88"/>
      <c r="N4046" s="130"/>
      <c r="P4046" s="88"/>
    </row>
    <row r="4047" spans="6:16">
      <c r="F4047" s="81"/>
      <c r="G4047" s="130"/>
      <c r="I4047" s="88"/>
      <c r="N4047" s="130"/>
      <c r="P4047" s="88"/>
    </row>
    <row r="4048" spans="6:16">
      <c r="F4048" s="81"/>
      <c r="G4048" s="130"/>
      <c r="I4048" s="88"/>
      <c r="N4048" s="130"/>
      <c r="P4048" s="88"/>
    </row>
    <row r="4049" spans="6:16">
      <c r="F4049" s="81"/>
      <c r="G4049" s="130"/>
      <c r="I4049" s="88"/>
      <c r="N4049" s="130"/>
      <c r="P4049" s="88"/>
    </row>
    <row r="4050" spans="6:16">
      <c r="F4050" s="81"/>
      <c r="G4050" s="130"/>
      <c r="I4050" s="88"/>
      <c r="N4050" s="130"/>
      <c r="P4050" s="88"/>
    </row>
    <row r="4051" spans="6:16">
      <c r="F4051" s="81"/>
      <c r="G4051" s="130"/>
      <c r="I4051" s="88"/>
      <c r="N4051" s="130"/>
      <c r="P4051" s="88"/>
    </row>
    <row r="4052" spans="6:16">
      <c r="F4052" s="81"/>
      <c r="G4052" s="130"/>
      <c r="I4052" s="88"/>
      <c r="N4052" s="130"/>
      <c r="P4052" s="88"/>
    </row>
    <row r="4053" spans="6:16">
      <c r="F4053" s="81"/>
      <c r="G4053" s="130"/>
      <c r="I4053" s="88"/>
      <c r="N4053" s="130"/>
      <c r="P4053" s="88"/>
    </row>
    <row r="4054" spans="6:16">
      <c r="F4054" s="81"/>
      <c r="G4054" s="130"/>
      <c r="I4054" s="88"/>
      <c r="N4054" s="130"/>
      <c r="P4054" s="88"/>
    </row>
    <row r="4055" spans="6:16">
      <c r="F4055" s="81"/>
      <c r="G4055" s="130"/>
      <c r="I4055" s="88"/>
      <c r="N4055" s="130"/>
      <c r="P4055" s="88"/>
    </row>
    <row r="4056" spans="6:16">
      <c r="F4056" s="81"/>
      <c r="G4056" s="130"/>
      <c r="I4056" s="88"/>
      <c r="N4056" s="130"/>
      <c r="P4056" s="88"/>
    </row>
    <row r="4057" spans="6:16">
      <c r="F4057" s="81"/>
      <c r="G4057" s="130"/>
      <c r="I4057" s="88"/>
      <c r="N4057" s="130"/>
      <c r="P4057" s="88"/>
    </row>
    <row r="4058" spans="6:16">
      <c r="F4058" s="81"/>
      <c r="G4058" s="130"/>
      <c r="I4058" s="88"/>
      <c r="N4058" s="130"/>
      <c r="P4058" s="88"/>
    </row>
    <row r="4059" spans="6:16">
      <c r="F4059" s="81"/>
      <c r="G4059" s="130"/>
      <c r="I4059" s="88"/>
      <c r="N4059" s="130"/>
      <c r="P4059" s="88"/>
    </row>
    <row r="4060" spans="6:16">
      <c r="F4060" s="81"/>
      <c r="G4060" s="130"/>
      <c r="I4060" s="88"/>
      <c r="N4060" s="130"/>
      <c r="P4060" s="88"/>
    </row>
    <row r="4061" spans="6:16">
      <c r="F4061" s="81"/>
      <c r="G4061" s="130"/>
      <c r="I4061" s="88"/>
      <c r="N4061" s="130"/>
      <c r="P4061" s="88"/>
    </row>
    <row r="4062" spans="6:16">
      <c r="F4062" s="81"/>
      <c r="G4062" s="130"/>
      <c r="I4062" s="88"/>
      <c r="N4062" s="130"/>
      <c r="P4062" s="88"/>
    </row>
    <row r="4063" spans="6:16">
      <c r="F4063" s="81"/>
      <c r="G4063" s="130"/>
      <c r="I4063" s="88"/>
      <c r="N4063" s="130"/>
      <c r="P4063" s="88"/>
    </row>
    <row r="4064" spans="6:16">
      <c r="F4064" s="81"/>
      <c r="G4064" s="130"/>
      <c r="I4064" s="88"/>
      <c r="N4064" s="130"/>
      <c r="P4064" s="88"/>
    </row>
    <row r="4065" spans="6:16">
      <c r="F4065" s="81"/>
      <c r="G4065" s="130"/>
      <c r="I4065" s="88"/>
      <c r="N4065" s="130"/>
      <c r="P4065" s="88"/>
    </row>
    <row r="4066" spans="6:16">
      <c r="F4066" s="81"/>
      <c r="G4066" s="130"/>
      <c r="I4066" s="88"/>
      <c r="N4066" s="130"/>
      <c r="P4066" s="88"/>
    </row>
    <row r="4067" spans="6:16">
      <c r="F4067" s="81"/>
      <c r="G4067" s="130"/>
      <c r="I4067" s="88"/>
      <c r="N4067" s="130"/>
      <c r="P4067" s="88"/>
    </row>
    <row r="4068" spans="6:16">
      <c r="F4068" s="81"/>
      <c r="G4068" s="130"/>
      <c r="I4068" s="88"/>
      <c r="N4068" s="130"/>
      <c r="P4068" s="88"/>
    </row>
    <row r="4069" spans="6:16">
      <c r="F4069" s="81"/>
      <c r="G4069" s="130"/>
      <c r="I4069" s="88"/>
      <c r="N4069" s="130"/>
      <c r="P4069" s="88"/>
    </row>
    <row r="4070" spans="6:16">
      <c r="F4070" s="81"/>
      <c r="G4070" s="130"/>
      <c r="I4070" s="88"/>
      <c r="N4070" s="130"/>
      <c r="P4070" s="88"/>
    </row>
    <row r="4071" spans="6:16">
      <c r="F4071" s="81"/>
      <c r="G4071" s="130"/>
      <c r="I4071" s="88"/>
      <c r="N4071" s="130"/>
      <c r="P4071" s="88"/>
    </row>
    <row r="4072" spans="6:16">
      <c r="F4072" s="81"/>
      <c r="G4072" s="130"/>
      <c r="I4072" s="88"/>
      <c r="N4072" s="130"/>
      <c r="P4072" s="88"/>
    </row>
    <row r="4073" spans="6:16">
      <c r="F4073" s="81"/>
      <c r="G4073" s="130"/>
      <c r="I4073" s="88"/>
      <c r="N4073" s="130"/>
      <c r="P4073" s="88"/>
    </row>
    <row r="4074" spans="6:16">
      <c r="F4074" s="81"/>
      <c r="G4074" s="130"/>
      <c r="I4074" s="88"/>
      <c r="N4074" s="130"/>
      <c r="P4074" s="88"/>
    </row>
    <row r="4075" spans="6:16">
      <c r="F4075" s="81"/>
      <c r="G4075" s="130"/>
      <c r="I4075" s="88"/>
      <c r="N4075" s="130"/>
      <c r="P4075" s="88"/>
    </row>
    <row r="4076" spans="6:16">
      <c r="F4076" s="81"/>
      <c r="G4076" s="130"/>
      <c r="I4076" s="88"/>
      <c r="N4076" s="130"/>
      <c r="P4076" s="88"/>
    </row>
    <row r="4077" spans="6:16">
      <c r="F4077" s="81"/>
      <c r="G4077" s="130"/>
      <c r="I4077" s="88"/>
      <c r="N4077" s="130"/>
      <c r="P4077" s="88"/>
    </row>
    <row r="4078" spans="6:16">
      <c r="F4078" s="81"/>
      <c r="G4078" s="130"/>
      <c r="I4078" s="88"/>
      <c r="N4078" s="130"/>
      <c r="P4078" s="88"/>
    </row>
    <row r="4079" spans="6:16">
      <c r="F4079" s="81"/>
      <c r="G4079" s="130"/>
      <c r="I4079" s="88"/>
      <c r="N4079" s="130"/>
      <c r="P4079" s="88"/>
    </row>
    <row r="4080" spans="6:16">
      <c r="F4080" s="81"/>
      <c r="G4080" s="130"/>
      <c r="I4080" s="88"/>
      <c r="N4080" s="130"/>
      <c r="P4080" s="88"/>
    </row>
    <row r="4081" spans="6:16">
      <c r="F4081" s="81"/>
      <c r="G4081" s="130"/>
      <c r="I4081" s="88"/>
      <c r="N4081" s="130"/>
      <c r="P4081" s="88"/>
    </row>
    <row r="4082" spans="6:16">
      <c r="F4082" s="81"/>
      <c r="G4082" s="130"/>
      <c r="I4082" s="88"/>
      <c r="N4082" s="130"/>
      <c r="P4082" s="88"/>
    </row>
    <row r="4083" spans="6:16">
      <c r="F4083" s="81"/>
      <c r="G4083" s="130"/>
      <c r="I4083" s="88"/>
      <c r="N4083" s="130"/>
      <c r="P4083" s="88"/>
    </row>
    <row r="4084" spans="6:16">
      <c r="F4084" s="81"/>
      <c r="G4084" s="130"/>
      <c r="I4084" s="88"/>
      <c r="N4084" s="130"/>
      <c r="P4084" s="88"/>
    </row>
    <row r="4085" spans="6:16">
      <c r="F4085" s="81"/>
      <c r="G4085" s="130"/>
      <c r="I4085" s="88"/>
      <c r="N4085" s="130"/>
      <c r="P4085" s="88"/>
    </row>
    <row r="4086" spans="6:16">
      <c r="F4086" s="81"/>
      <c r="G4086" s="130"/>
      <c r="I4086" s="88"/>
      <c r="N4086" s="130"/>
      <c r="P4086" s="88"/>
    </row>
    <row r="4087" spans="6:16">
      <c r="F4087" s="81"/>
      <c r="G4087" s="130"/>
      <c r="I4087" s="88"/>
      <c r="N4087" s="130"/>
      <c r="P4087" s="88"/>
    </row>
    <row r="4088" spans="6:16">
      <c r="F4088" s="81"/>
      <c r="G4088" s="130"/>
      <c r="I4088" s="88"/>
      <c r="N4088" s="130"/>
      <c r="P4088" s="88"/>
    </row>
    <row r="4089" spans="6:16">
      <c r="F4089" s="81"/>
      <c r="G4089" s="130"/>
      <c r="I4089" s="88"/>
      <c r="N4089" s="130"/>
      <c r="P4089" s="88"/>
    </row>
    <row r="4090" spans="6:16">
      <c r="F4090" s="81"/>
      <c r="G4090" s="130"/>
      <c r="I4090" s="88"/>
      <c r="N4090" s="130"/>
      <c r="P4090" s="88"/>
    </row>
    <row r="4091" spans="6:16">
      <c r="F4091" s="81"/>
      <c r="G4091" s="130"/>
      <c r="I4091" s="88"/>
      <c r="N4091" s="130"/>
      <c r="P4091" s="88"/>
    </row>
    <row r="4092" spans="6:16">
      <c r="F4092" s="81"/>
      <c r="G4092" s="130"/>
      <c r="I4092" s="88"/>
      <c r="N4092" s="130"/>
      <c r="P4092" s="88"/>
    </row>
    <row r="4093" spans="6:16">
      <c r="F4093" s="81"/>
      <c r="G4093" s="130"/>
      <c r="I4093" s="88"/>
      <c r="N4093" s="130"/>
      <c r="P4093" s="88"/>
    </row>
    <row r="4094" spans="6:16">
      <c r="F4094" s="81"/>
      <c r="G4094" s="130"/>
      <c r="I4094" s="88"/>
      <c r="N4094" s="130"/>
      <c r="P4094" s="88"/>
    </row>
    <row r="4095" spans="6:16">
      <c r="F4095" s="81"/>
      <c r="G4095" s="130"/>
      <c r="I4095" s="88"/>
      <c r="N4095" s="130"/>
      <c r="P4095" s="88"/>
    </row>
    <row r="4096" spans="6:16">
      <c r="F4096" s="81"/>
      <c r="G4096" s="130"/>
      <c r="I4096" s="88"/>
      <c r="N4096" s="130"/>
      <c r="P4096" s="88"/>
    </row>
    <row r="4097" spans="6:16">
      <c r="F4097" s="81"/>
      <c r="G4097" s="130"/>
      <c r="I4097" s="88"/>
      <c r="N4097" s="130"/>
      <c r="P4097" s="88"/>
    </row>
    <row r="4098" spans="6:16">
      <c r="F4098" s="81"/>
      <c r="G4098" s="130"/>
      <c r="I4098" s="88"/>
      <c r="N4098" s="130"/>
      <c r="P4098" s="88"/>
    </row>
    <row r="4099" spans="6:16">
      <c r="F4099" s="81"/>
      <c r="G4099" s="130"/>
      <c r="I4099" s="88"/>
      <c r="N4099" s="130"/>
      <c r="P4099" s="88"/>
    </row>
    <row r="4100" spans="6:16">
      <c r="F4100" s="81"/>
      <c r="G4100" s="130"/>
      <c r="I4100" s="88"/>
      <c r="N4100" s="130"/>
      <c r="P4100" s="88"/>
    </row>
    <row r="4101" spans="6:16">
      <c r="F4101" s="81"/>
      <c r="G4101" s="130"/>
      <c r="I4101" s="88"/>
      <c r="N4101" s="130"/>
      <c r="P4101" s="88"/>
    </row>
    <row r="4102" spans="6:16">
      <c r="F4102" s="81"/>
      <c r="G4102" s="130"/>
      <c r="I4102" s="88"/>
      <c r="N4102" s="130"/>
      <c r="P4102" s="88"/>
    </row>
    <row r="4103" spans="6:16">
      <c r="F4103" s="81"/>
      <c r="G4103" s="130"/>
      <c r="I4103" s="88"/>
      <c r="N4103" s="130"/>
      <c r="P4103" s="88"/>
    </row>
    <row r="4104" spans="6:16">
      <c r="F4104" s="81"/>
      <c r="G4104" s="130"/>
      <c r="I4104" s="88"/>
      <c r="N4104" s="130"/>
      <c r="P4104" s="88"/>
    </row>
    <row r="4105" spans="6:16">
      <c r="F4105" s="81"/>
      <c r="G4105" s="130"/>
      <c r="I4105" s="88"/>
      <c r="N4105" s="130"/>
      <c r="P4105" s="88"/>
    </row>
    <row r="4106" spans="6:16">
      <c r="F4106" s="81"/>
      <c r="G4106" s="130"/>
      <c r="I4106" s="88"/>
      <c r="N4106" s="130"/>
      <c r="P4106" s="88"/>
    </row>
    <row r="4107" spans="6:16">
      <c r="F4107" s="81"/>
      <c r="G4107" s="130"/>
      <c r="I4107" s="88"/>
      <c r="N4107" s="130"/>
      <c r="P4107" s="88"/>
    </row>
    <row r="4108" spans="6:16">
      <c r="F4108" s="81"/>
      <c r="G4108" s="130"/>
      <c r="I4108" s="88"/>
      <c r="N4108" s="130"/>
      <c r="P4108" s="88"/>
    </row>
    <row r="4109" spans="6:16">
      <c r="F4109" s="81"/>
      <c r="G4109" s="130"/>
      <c r="I4109" s="88"/>
      <c r="N4109" s="130"/>
      <c r="P4109" s="88"/>
    </row>
    <row r="4110" spans="6:16">
      <c r="F4110" s="81"/>
      <c r="G4110" s="130"/>
      <c r="I4110" s="88"/>
      <c r="N4110" s="130"/>
      <c r="P4110" s="88"/>
    </row>
    <row r="4111" spans="6:16">
      <c r="F4111" s="81"/>
      <c r="G4111" s="130"/>
      <c r="I4111" s="88"/>
      <c r="N4111" s="130"/>
      <c r="P4111" s="88"/>
    </row>
    <row r="4112" spans="6:16">
      <c r="F4112" s="81"/>
      <c r="G4112" s="130"/>
      <c r="I4112" s="88"/>
      <c r="N4112" s="130"/>
      <c r="P4112" s="88"/>
    </row>
    <row r="4113" spans="6:16">
      <c r="F4113" s="81"/>
      <c r="G4113" s="130"/>
      <c r="I4113" s="88"/>
      <c r="N4113" s="130"/>
      <c r="P4113" s="88"/>
    </row>
    <row r="4114" spans="6:16">
      <c r="F4114" s="81"/>
      <c r="G4114" s="130"/>
      <c r="I4114" s="88"/>
      <c r="N4114" s="130"/>
      <c r="P4114" s="88"/>
    </row>
    <row r="4115" spans="6:16">
      <c r="F4115" s="81"/>
      <c r="G4115" s="130"/>
      <c r="I4115" s="88"/>
      <c r="N4115" s="130"/>
      <c r="P4115" s="88"/>
    </row>
    <row r="4116" spans="6:16">
      <c r="F4116" s="81"/>
      <c r="G4116" s="130"/>
      <c r="I4116" s="88"/>
      <c r="N4116" s="130"/>
      <c r="P4116" s="88"/>
    </row>
    <row r="4117" spans="6:16">
      <c r="F4117" s="81"/>
      <c r="G4117" s="130"/>
      <c r="I4117" s="88"/>
      <c r="N4117" s="130"/>
      <c r="P4117" s="88"/>
    </row>
    <row r="4118" spans="6:16">
      <c r="F4118" s="81"/>
      <c r="G4118" s="130"/>
      <c r="I4118" s="88"/>
      <c r="N4118" s="130"/>
      <c r="P4118" s="88"/>
    </row>
    <row r="4119" spans="6:16">
      <c r="F4119" s="81"/>
      <c r="G4119" s="130"/>
      <c r="I4119" s="88"/>
      <c r="N4119" s="130"/>
      <c r="P4119" s="88"/>
    </row>
    <row r="4120" spans="6:16">
      <c r="F4120" s="81"/>
      <c r="G4120" s="130"/>
      <c r="I4120" s="88"/>
      <c r="N4120" s="130"/>
      <c r="P4120" s="88"/>
    </row>
    <row r="4121" spans="6:16">
      <c r="F4121" s="81"/>
      <c r="G4121" s="130"/>
      <c r="I4121" s="88"/>
      <c r="N4121" s="130"/>
      <c r="P4121" s="88"/>
    </row>
    <row r="4122" spans="6:16">
      <c r="F4122" s="81"/>
      <c r="G4122" s="130"/>
      <c r="I4122" s="88"/>
      <c r="N4122" s="130"/>
      <c r="P4122" s="88"/>
    </row>
    <row r="4123" spans="6:16">
      <c r="F4123" s="81"/>
      <c r="G4123" s="130"/>
      <c r="I4123" s="88"/>
      <c r="N4123" s="130"/>
      <c r="P4123" s="88"/>
    </row>
    <row r="4124" spans="6:16">
      <c r="F4124" s="81"/>
      <c r="G4124" s="130"/>
      <c r="I4124" s="88"/>
      <c r="N4124" s="130"/>
      <c r="P4124" s="88"/>
    </row>
    <row r="4125" spans="6:16">
      <c r="F4125" s="81"/>
      <c r="G4125" s="130"/>
      <c r="I4125" s="88"/>
      <c r="N4125" s="130"/>
      <c r="P4125" s="88"/>
    </row>
    <row r="4126" spans="6:16">
      <c r="F4126" s="81"/>
      <c r="G4126" s="130"/>
      <c r="I4126" s="88"/>
      <c r="N4126" s="130"/>
      <c r="P4126" s="88"/>
    </row>
    <row r="4127" spans="6:16">
      <c r="F4127" s="81"/>
      <c r="G4127" s="130"/>
      <c r="I4127" s="88"/>
      <c r="N4127" s="130"/>
      <c r="P4127" s="88"/>
    </row>
    <row r="4128" spans="6:16">
      <c r="F4128" s="81"/>
      <c r="G4128" s="130"/>
      <c r="I4128" s="88"/>
      <c r="N4128" s="130"/>
      <c r="P4128" s="88"/>
    </row>
    <row r="4129" spans="6:16">
      <c r="F4129" s="81"/>
      <c r="G4129" s="130"/>
      <c r="I4129" s="88"/>
      <c r="N4129" s="130"/>
      <c r="P4129" s="88"/>
    </row>
    <row r="4130" spans="6:16">
      <c r="F4130" s="81"/>
      <c r="G4130" s="130"/>
      <c r="I4130" s="88"/>
      <c r="N4130" s="130"/>
      <c r="P4130" s="88"/>
    </row>
    <row r="4131" spans="6:16">
      <c r="F4131" s="81"/>
      <c r="G4131" s="130"/>
      <c r="I4131" s="88"/>
      <c r="N4131" s="130"/>
      <c r="P4131" s="88"/>
    </row>
    <row r="4132" spans="6:16">
      <c r="F4132" s="81"/>
      <c r="G4132" s="130"/>
      <c r="I4132" s="88"/>
      <c r="N4132" s="130"/>
      <c r="P4132" s="88"/>
    </row>
    <row r="4133" spans="6:16">
      <c r="F4133" s="81"/>
      <c r="G4133" s="130"/>
      <c r="I4133" s="88"/>
      <c r="N4133" s="130"/>
      <c r="P4133" s="88"/>
    </row>
    <row r="4134" spans="6:16">
      <c r="F4134" s="81"/>
      <c r="G4134" s="130"/>
      <c r="I4134" s="88"/>
      <c r="N4134" s="130"/>
      <c r="P4134" s="88"/>
    </row>
    <row r="4135" spans="6:16">
      <c r="F4135" s="81"/>
      <c r="G4135" s="130"/>
      <c r="I4135" s="88"/>
      <c r="N4135" s="130"/>
      <c r="P4135" s="88"/>
    </row>
    <row r="4136" spans="6:16">
      <c r="F4136" s="81"/>
      <c r="G4136" s="130"/>
      <c r="I4136" s="88"/>
      <c r="N4136" s="130"/>
      <c r="P4136" s="88"/>
    </row>
    <row r="4137" spans="6:16">
      <c r="F4137" s="81"/>
      <c r="G4137" s="130"/>
      <c r="I4137" s="88"/>
      <c r="N4137" s="130"/>
      <c r="P4137" s="88"/>
    </row>
    <row r="4138" spans="6:16">
      <c r="F4138" s="81"/>
      <c r="G4138" s="130"/>
      <c r="I4138" s="88"/>
      <c r="N4138" s="130"/>
      <c r="P4138" s="88"/>
    </row>
    <row r="4139" spans="6:16">
      <c r="F4139" s="81"/>
      <c r="G4139" s="130"/>
      <c r="I4139" s="88"/>
      <c r="N4139" s="130"/>
      <c r="P4139" s="88"/>
    </row>
    <row r="4140" spans="6:16">
      <c r="F4140" s="81"/>
      <c r="G4140" s="130"/>
      <c r="I4140" s="88"/>
      <c r="N4140" s="130"/>
      <c r="P4140" s="88"/>
    </row>
    <row r="4141" spans="6:16">
      <c r="F4141" s="81"/>
      <c r="G4141" s="130"/>
      <c r="I4141" s="88"/>
      <c r="N4141" s="130"/>
      <c r="P4141" s="88"/>
    </row>
    <row r="4142" spans="6:16">
      <c r="F4142" s="81"/>
      <c r="G4142" s="130"/>
      <c r="I4142" s="88"/>
      <c r="N4142" s="130"/>
      <c r="P4142" s="88"/>
    </row>
    <row r="4143" spans="6:16">
      <c r="F4143" s="81"/>
      <c r="G4143" s="130"/>
      <c r="I4143" s="88"/>
      <c r="N4143" s="130"/>
      <c r="P4143" s="88"/>
    </row>
    <row r="4144" spans="6:16">
      <c r="F4144" s="81"/>
      <c r="G4144" s="130"/>
      <c r="I4144" s="88"/>
      <c r="N4144" s="130"/>
      <c r="P4144" s="88"/>
    </row>
    <row r="4145" spans="6:16">
      <c r="F4145" s="81"/>
      <c r="G4145" s="130"/>
      <c r="I4145" s="88"/>
      <c r="N4145" s="130"/>
      <c r="P4145" s="88"/>
    </row>
    <row r="4146" spans="6:16">
      <c r="F4146" s="81"/>
      <c r="G4146" s="130"/>
      <c r="I4146" s="88"/>
      <c r="N4146" s="130"/>
      <c r="P4146" s="88"/>
    </row>
    <row r="4147" spans="6:16">
      <c r="F4147" s="81"/>
      <c r="G4147" s="130"/>
      <c r="I4147" s="88"/>
      <c r="N4147" s="130"/>
      <c r="P4147" s="88"/>
    </row>
    <row r="4148" spans="6:16">
      <c r="F4148" s="81"/>
      <c r="G4148" s="130"/>
      <c r="I4148" s="88"/>
      <c r="N4148" s="130"/>
      <c r="P4148" s="88"/>
    </row>
    <row r="4149" spans="6:16">
      <c r="F4149" s="81"/>
      <c r="G4149" s="130"/>
      <c r="I4149" s="88"/>
      <c r="N4149" s="130"/>
      <c r="P4149" s="88"/>
    </row>
    <row r="4150" spans="6:16">
      <c r="F4150" s="81"/>
      <c r="G4150" s="130"/>
      <c r="I4150" s="88"/>
      <c r="N4150" s="130"/>
      <c r="P4150" s="88"/>
    </row>
    <row r="4151" spans="6:16">
      <c r="F4151" s="81"/>
      <c r="G4151" s="130"/>
      <c r="I4151" s="88"/>
      <c r="N4151" s="130"/>
      <c r="P4151" s="88"/>
    </row>
    <row r="4152" spans="6:16">
      <c r="F4152" s="81"/>
      <c r="G4152" s="130"/>
      <c r="I4152" s="88"/>
      <c r="N4152" s="130"/>
      <c r="P4152" s="88"/>
    </row>
    <row r="4153" spans="6:16">
      <c r="F4153" s="81"/>
      <c r="G4153" s="130"/>
      <c r="I4153" s="88"/>
      <c r="N4153" s="130"/>
      <c r="P4153" s="88"/>
    </row>
    <row r="4154" spans="6:16">
      <c r="F4154" s="81"/>
      <c r="G4154" s="130"/>
      <c r="I4154" s="88"/>
      <c r="N4154" s="130"/>
      <c r="P4154" s="88"/>
    </row>
    <row r="4155" spans="6:16">
      <c r="F4155" s="81"/>
      <c r="G4155" s="130"/>
      <c r="I4155" s="88"/>
      <c r="N4155" s="130"/>
      <c r="P4155" s="88"/>
    </row>
    <row r="4156" spans="6:16">
      <c r="F4156" s="81"/>
      <c r="G4156" s="130"/>
      <c r="I4156" s="88"/>
      <c r="N4156" s="130"/>
      <c r="P4156" s="88"/>
    </row>
    <row r="4157" spans="6:16">
      <c r="F4157" s="81"/>
      <c r="G4157" s="130"/>
      <c r="I4157" s="88"/>
      <c r="N4157" s="130"/>
      <c r="P4157" s="88"/>
    </row>
    <row r="4158" spans="6:16">
      <c r="F4158" s="81"/>
      <c r="G4158" s="130"/>
      <c r="I4158" s="88"/>
      <c r="N4158" s="130"/>
      <c r="P4158" s="88"/>
    </row>
    <row r="4159" spans="6:16">
      <c r="F4159" s="81"/>
      <c r="G4159" s="130"/>
      <c r="I4159" s="88"/>
      <c r="N4159" s="130"/>
      <c r="P4159" s="88"/>
    </row>
    <row r="4160" spans="6:16">
      <c r="F4160" s="81"/>
      <c r="G4160" s="130"/>
      <c r="I4160" s="88"/>
      <c r="N4160" s="130"/>
      <c r="P4160" s="88"/>
    </row>
    <row r="4161" spans="6:16">
      <c r="F4161" s="81"/>
      <c r="G4161" s="130"/>
      <c r="I4161" s="88"/>
      <c r="N4161" s="130"/>
      <c r="P4161" s="88"/>
    </row>
    <row r="4162" spans="6:16">
      <c r="F4162" s="81"/>
      <c r="G4162" s="130"/>
      <c r="I4162" s="88"/>
      <c r="N4162" s="130"/>
      <c r="P4162" s="88"/>
    </row>
    <row r="4163" spans="6:16">
      <c r="F4163" s="81"/>
      <c r="G4163" s="130"/>
      <c r="I4163" s="88"/>
      <c r="N4163" s="130"/>
      <c r="P4163" s="88"/>
    </row>
    <row r="4164" spans="6:16">
      <c r="F4164" s="81"/>
      <c r="G4164" s="130"/>
      <c r="I4164" s="88"/>
      <c r="N4164" s="130"/>
      <c r="P4164" s="88"/>
    </row>
    <row r="4165" spans="6:16">
      <c r="F4165" s="81"/>
      <c r="G4165" s="130"/>
      <c r="I4165" s="88"/>
      <c r="N4165" s="130"/>
      <c r="P4165" s="88"/>
    </row>
    <row r="4166" spans="6:16">
      <c r="F4166" s="81"/>
      <c r="G4166" s="130"/>
      <c r="I4166" s="88"/>
      <c r="N4166" s="130"/>
      <c r="P4166" s="88"/>
    </row>
    <row r="4167" spans="6:16">
      <c r="F4167" s="81"/>
      <c r="G4167" s="130"/>
      <c r="I4167" s="88"/>
      <c r="N4167" s="130"/>
      <c r="P4167" s="88"/>
    </row>
    <row r="4168" spans="6:16">
      <c r="F4168" s="81"/>
      <c r="G4168" s="130"/>
      <c r="I4168" s="88"/>
      <c r="N4168" s="130"/>
      <c r="P4168" s="88"/>
    </row>
    <row r="4169" spans="6:16">
      <c r="F4169" s="81"/>
      <c r="G4169" s="130"/>
      <c r="I4169" s="88"/>
      <c r="N4169" s="130"/>
      <c r="P4169" s="88"/>
    </row>
    <row r="4170" spans="6:16">
      <c r="F4170" s="81"/>
      <c r="G4170" s="130"/>
      <c r="I4170" s="88"/>
      <c r="N4170" s="130"/>
      <c r="P4170" s="88"/>
    </row>
    <row r="4171" spans="6:16">
      <c r="F4171" s="81"/>
      <c r="G4171" s="130"/>
      <c r="I4171" s="88"/>
      <c r="N4171" s="130"/>
      <c r="P4171" s="88"/>
    </row>
    <row r="4172" spans="6:16">
      <c r="F4172" s="81"/>
      <c r="G4172" s="130"/>
      <c r="I4172" s="88"/>
      <c r="N4172" s="130"/>
      <c r="P4172" s="88"/>
    </row>
    <row r="4173" spans="6:16">
      <c r="F4173" s="81"/>
      <c r="G4173" s="130"/>
      <c r="I4173" s="88"/>
      <c r="N4173" s="130"/>
      <c r="P4173" s="88"/>
    </row>
    <row r="4174" spans="6:16">
      <c r="F4174" s="81"/>
      <c r="G4174" s="130"/>
      <c r="I4174" s="88"/>
      <c r="N4174" s="130"/>
      <c r="P4174" s="88"/>
    </row>
    <row r="4175" spans="6:16">
      <c r="F4175" s="81"/>
      <c r="G4175" s="130"/>
      <c r="I4175" s="88"/>
      <c r="N4175" s="130"/>
      <c r="P4175" s="88"/>
    </row>
    <row r="4176" spans="6:16">
      <c r="F4176" s="81"/>
      <c r="G4176" s="130"/>
      <c r="I4176" s="88"/>
      <c r="N4176" s="130"/>
      <c r="P4176" s="88"/>
    </row>
    <row r="4177" spans="6:16">
      <c r="F4177" s="81"/>
      <c r="G4177" s="130"/>
      <c r="I4177" s="88"/>
      <c r="N4177" s="130"/>
      <c r="P4177" s="88"/>
    </row>
    <row r="4178" spans="6:16">
      <c r="F4178" s="81"/>
      <c r="G4178" s="130"/>
      <c r="I4178" s="88"/>
      <c r="N4178" s="130"/>
      <c r="P4178" s="88"/>
    </row>
    <row r="4179" spans="6:16">
      <c r="F4179" s="81"/>
      <c r="G4179" s="130"/>
      <c r="I4179" s="88"/>
      <c r="N4179" s="130"/>
      <c r="P4179" s="88"/>
    </row>
    <row r="4180" spans="6:16">
      <c r="F4180" s="81"/>
      <c r="G4180" s="130"/>
      <c r="I4180" s="88"/>
      <c r="N4180" s="130"/>
      <c r="P4180" s="88"/>
    </row>
    <row r="4181" spans="6:16">
      <c r="F4181" s="81"/>
      <c r="G4181" s="130"/>
      <c r="I4181" s="88"/>
      <c r="N4181" s="130"/>
      <c r="P4181" s="88"/>
    </row>
    <row r="4182" spans="6:16">
      <c r="F4182" s="81"/>
      <c r="G4182" s="130"/>
      <c r="I4182" s="88"/>
      <c r="N4182" s="130"/>
      <c r="P4182" s="88"/>
    </row>
    <row r="4183" spans="6:16">
      <c r="F4183" s="81"/>
      <c r="G4183" s="130"/>
      <c r="I4183" s="88"/>
      <c r="N4183" s="130"/>
      <c r="P4183" s="88"/>
    </row>
    <row r="4184" spans="6:16">
      <c r="F4184" s="81"/>
      <c r="G4184" s="130"/>
      <c r="I4184" s="88"/>
      <c r="N4184" s="130"/>
      <c r="P4184" s="88"/>
    </row>
    <row r="4185" spans="6:16">
      <c r="F4185" s="81"/>
      <c r="G4185" s="130"/>
      <c r="I4185" s="88"/>
      <c r="N4185" s="130"/>
      <c r="P4185" s="88"/>
    </row>
    <row r="4186" spans="6:16">
      <c r="F4186" s="81"/>
      <c r="G4186" s="130"/>
      <c r="I4186" s="88"/>
      <c r="N4186" s="130"/>
      <c r="P4186" s="88"/>
    </row>
    <row r="4187" spans="6:16">
      <c r="F4187" s="81"/>
      <c r="G4187" s="130"/>
      <c r="I4187" s="88"/>
      <c r="N4187" s="130"/>
      <c r="P4187" s="88"/>
    </row>
    <row r="4188" spans="6:16">
      <c r="F4188" s="81"/>
      <c r="G4188" s="130"/>
      <c r="I4188" s="88"/>
      <c r="N4188" s="130"/>
      <c r="P4188" s="88"/>
    </row>
    <row r="4189" spans="6:16">
      <c r="F4189" s="81"/>
      <c r="G4189" s="130"/>
      <c r="I4189" s="88"/>
      <c r="N4189" s="130"/>
      <c r="P4189" s="88"/>
    </row>
    <row r="4190" spans="6:16">
      <c r="F4190" s="81"/>
      <c r="G4190" s="130"/>
      <c r="I4190" s="88"/>
      <c r="N4190" s="130"/>
      <c r="P4190" s="88"/>
    </row>
    <row r="4191" spans="6:16">
      <c r="F4191" s="81"/>
      <c r="G4191" s="130"/>
      <c r="I4191" s="88"/>
      <c r="N4191" s="130"/>
      <c r="P4191" s="88"/>
    </row>
    <row r="4192" spans="6:16">
      <c r="F4192" s="81"/>
      <c r="G4192" s="130"/>
      <c r="I4192" s="88"/>
      <c r="N4192" s="130"/>
      <c r="P4192" s="88"/>
    </row>
    <row r="4193" spans="6:16">
      <c r="F4193" s="81"/>
      <c r="G4193" s="130"/>
      <c r="I4193" s="88"/>
      <c r="N4193" s="130"/>
      <c r="P4193" s="88"/>
    </row>
    <row r="4194" spans="6:16">
      <c r="F4194" s="81"/>
      <c r="G4194" s="130"/>
      <c r="I4194" s="88"/>
      <c r="N4194" s="130"/>
      <c r="P4194" s="88"/>
    </row>
    <row r="4195" spans="6:16">
      <c r="F4195" s="81"/>
      <c r="G4195" s="130"/>
      <c r="I4195" s="88"/>
      <c r="N4195" s="130"/>
      <c r="P4195" s="88"/>
    </row>
    <row r="4196" spans="6:16">
      <c r="F4196" s="81"/>
      <c r="G4196" s="130"/>
      <c r="I4196" s="88"/>
      <c r="N4196" s="130"/>
      <c r="P4196" s="88"/>
    </row>
    <row r="4197" spans="6:16">
      <c r="F4197" s="81"/>
      <c r="G4197" s="130"/>
      <c r="I4197" s="88"/>
      <c r="N4197" s="130"/>
      <c r="P4197" s="88"/>
    </row>
    <row r="4198" spans="6:16">
      <c r="F4198" s="81"/>
      <c r="G4198" s="130"/>
      <c r="I4198" s="88"/>
      <c r="N4198" s="130"/>
      <c r="P4198" s="88"/>
    </row>
    <row r="4199" spans="6:16">
      <c r="F4199" s="81"/>
      <c r="G4199" s="130"/>
      <c r="I4199" s="88"/>
      <c r="N4199" s="130"/>
      <c r="P4199" s="88"/>
    </row>
    <row r="4200" spans="6:16">
      <c r="F4200" s="81"/>
      <c r="G4200" s="130"/>
      <c r="I4200" s="88"/>
      <c r="N4200" s="130"/>
      <c r="P4200" s="88"/>
    </row>
    <row r="4201" spans="6:16">
      <c r="F4201" s="81"/>
      <c r="G4201" s="130"/>
      <c r="I4201" s="88"/>
      <c r="N4201" s="130"/>
      <c r="P4201" s="88"/>
    </row>
    <row r="4202" spans="6:16">
      <c r="F4202" s="81"/>
      <c r="G4202" s="130"/>
      <c r="I4202" s="88"/>
      <c r="N4202" s="130"/>
      <c r="P4202" s="88"/>
    </row>
    <row r="4203" spans="6:16">
      <c r="F4203" s="81"/>
      <c r="G4203" s="130"/>
      <c r="I4203" s="88"/>
      <c r="N4203" s="130"/>
      <c r="P4203" s="88"/>
    </row>
    <row r="4204" spans="6:16">
      <c r="F4204" s="81"/>
      <c r="G4204" s="130"/>
      <c r="I4204" s="88"/>
      <c r="N4204" s="130"/>
      <c r="P4204" s="88"/>
    </row>
    <row r="4205" spans="6:16">
      <c r="F4205" s="81"/>
      <c r="G4205" s="130"/>
      <c r="I4205" s="88"/>
      <c r="N4205" s="130"/>
      <c r="P4205" s="88"/>
    </row>
    <row r="4206" spans="6:16">
      <c r="F4206" s="81"/>
      <c r="G4206" s="130"/>
      <c r="I4206" s="88"/>
      <c r="N4206" s="130"/>
      <c r="P4206" s="88"/>
    </row>
    <row r="4207" spans="6:16">
      <c r="F4207" s="81"/>
      <c r="G4207" s="130"/>
      <c r="I4207" s="88"/>
      <c r="N4207" s="130"/>
      <c r="P4207" s="88"/>
    </row>
    <row r="4208" spans="6:16">
      <c r="F4208" s="81"/>
      <c r="G4208" s="130"/>
      <c r="I4208" s="88"/>
      <c r="N4208" s="130"/>
      <c r="P4208" s="88"/>
    </row>
    <row r="4209" spans="6:16">
      <c r="F4209" s="81"/>
      <c r="G4209" s="130"/>
      <c r="I4209" s="88"/>
      <c r="N4209" s="130"/>
      <c r="P4209" s="88"/>
    </row>
    <row r="4210" spans="6:16">
      <c r="F4210" s="81"/>
      <c r="G4210" s="130"/>
      <c r="I4210" s="88"/>
      <c r="N4210" s="130"/>
      <c r="P4210" s="88"/>
    </row>
    <row r="4211" spans="6:16">
      <c r="F4211" s="81"/>
      <c r="G4211" s="130"/>
      <c r="I4211" s="88"/>
      <c r="N4211" s="130"/>
      <c r="P4211" s="88"/>
    </row>
    <row r="4212" spans="6:16">
      <c r="F4212" s="81"/>
      <c r="G4212" s="130"/>
      <c r="I4212" s="88"/>
      <c r="N4212" s="130"/>
      <c r="P4212" s="88"/>
    </row>
    <row r="4213" spans="6:16">
      <c r="F4213" s="81"/>
      <c r="G4213" s="130"/>
      <c r="I4213" s="88"/>
      <c r="N4213" s="130"/>
      <c r="P4213" s="88"/>
    </row>
    <row r="4214" spans="6:16">
      <c r="F4214" s="81"/>
      <c r="G4214" s="130"/>
      <c r="I4214" s="88"/>
      <c r="N4214" s="130"/>
      <c r="P4214" s="88"/>
    </row>
    <row r="4215" spans="6:16">
      <c r="F4215" s="81"/>
      <c r="G4215" s="130"/>
      <c r="I4215" s="88"/>
      <c r="N4215" s="130"/>
      <c r="P4215" s="88"/>
    </row>
    <row r="4216" spans="6:16">
      <c r="F4216" s="81"/>
      <c r="G4216" s="130"/>
      <c r="I4216" s="88"/>
      <c r="N4216" s="130"/>
      <c r="P4216" s="88"/>
    </row>
    <row r="4217" spans="6:16">
      <c r="F4217" s="81"/>
      <c r="G4217" s="130"/>
      <c r="I4217" s="88"/>
      <c r="N4217" s="130"/>
      <c r="P4217" s="88"/>
    </row>
    <row r="4218" spans="6:16">
      <c r="F4218" s="81"/>
      <c r="G4218" s="130"/>
      <c r="I4218" s="88"/>
      <c r="N4218" s="130"/>
      <c r="P4218" s="88"/>
    </row>
    <row r="4219" spans="6:16">
      <c r="F4219" s="81"/>
      <c r="G4219" s="130"/>
      <c r="I4219" s="88"/>
      <c r="N4219" s="130"/>
      <c r="P4219" s="88"/>
    </row>
    <row r="4220" spans="6:16">
      <c r="F4220" s="81"/>
      <c r="G4220" s="130"/>
      <c r="I4220" s="88"/>
      <c r="N4220" s="130"/>
      <c r="P4220" s="88"/>
    </row>
    <row r="4221" spans="6:16">
      <c r="F4221" s="81"/>
      <c r="G4221" s="130"/>
      <c r="I4221" s="88"/>
      <c r="N4221" s="130"/>
      <c r="P4221" s="88"/>
    </row>
    <row r="4222" spans="6:16">
      <c r="F4222" s="81"/>
      <c r="G4222" s="130"/>
      <c r="I4222" s="88"/>
      <c r="N4222" s="130"/>
      <c r="P4222" s="88"/>
    </row>
    <row r="4223" spans="6:16">
      <c r="F4223" s="81"/>
      <c r="G4223" s="130"/>
      <c r="I4223" s="88"/>
      <c r="N4223" s="130"/>
      <c r="P4223" s="88"/>
    </row>
    <row r="4224" spans="6:16">
      <c r="F4224" s="81"/>
      <c r="G4224" s="130"/>
      <c r="I4224" s="88"/>
      <c r="N4224" s="130"/>
      <c r="P4224" s="88"/>
    </row>
    <row r="4225" spans="6:16">
      <c r="F4225" s="81"/>
      <c r="G4225" s="130"/>
      <c r="I4225" s="88"/>
      <c r="N4225" s="130"/>
      <c r="P4225" s="88"/>
    </row>
    <row r="4226" spans="6:16">
      <c r="F4226" s="81"/>
      <c r="G4226" s="130"/>
      <c r="I4226" s="88"/>
      <c r="N4226" s="130"/>
      <c r="P4226" s="88"/>
    </row>
    <row r="4227" spans="6:16">
      <c r="F4227" s="81"/>
      <c r="G4227" s="130"/>
      <c r="I4227" s="88"/>
      <c r="N4227" s="130"/>
      <c r="P4227" s="88"/>
    </row>
    <row r="4228" spans="6:16">
      <c r="F4228" s="81"/>
      <c r="G4228" s="130"/>
      <c r="I4228" s="88"/>
      <c r="N4228" s="130"/>
      <c r="P4228" s="88"/>
    </row>
    <row r="4229" spans="6:16">
      <c r="F4229" s="81"/>
      <c r="G4229" s="130"/>
      <c r="I4229" s="88"/>
      <c r="N4229" s="130"/>
      <c r="P4229" s="88"/>
    </row>
    <row r="4230" spans="6:16">
      <c r="F4230" s="81"/>
      <c r="G4230" s="130"/>
      <c r="I4230" s="88"/>
      <c r="N4230" s="130"/>
      <c r="P4230" s="88"/>
    </row>
    <row r="4231" spans="6:16">
      <c r="F4231" s="81"/>
      <c r="G4231" s="130"/>
      <c r="I4231" s="88"/>
      <c r="N4231" s="130"/>
      <c r="P4231" s="88"/>
    </row>
    <row r="4232" spans="6:16">
      <c r="F4232" s="81"/>
      <c r="G4232" s="130"/>
      <c r="I4232" s="88"/>
      <c r="N4232" s="130"/>
      <c r="P4232" s="88"/>
    </row>
    <row r="4233" spans="6:16">
      <c r="F4233" s="81"/>
      <c r="G4233" s="130"/>
      <c r="I4233" s="88"/>
      <c r="N4233" s="130"/>
      <c r="P4233" s="88"/>
    </row>
    <row r="4234" spans="6:16">
      <c r="F4234" s="81"/>
      <c r="G4234" s="130"/>
      <c r="I4234" s="88"/>
      <c r="N4234" s="130"/>
      <c r="P4234" s="88"/>
    </row>
    <row r="4235" spans="6:16">
      <c r="F4235" s="81"/>
      <c r="G4235" s="130"/>
      <c r="I4235" s="88"/>
      <c r="N4235" s="130"/>
      <c r="P4235" s="88"/>
    </row>
    <row r="4236" spans="6:16">
      <c r="F4236" s="81"/>
      <c r="G4236" s="130"/>
      <c r="I4236" s="88"/>
      <c r="N4236" s="130"/>
      <c r="P4236" s="88"/>
    </row>
    <row r="4237" spans="6:16">
      <c r="F4237" s="81"/>
      <c r="G4237" s="130"/>
      <c r="I4237" s="88"/>
      <c r="N4237" s="130"/>
      <c r="P4237" s="88"/>
    </row>
    <row r="4238" spans="6:16">
      <c r="F4238" s="81"/>
      <c r="G4238" s="130"/>
      <c r="I4238" s="88"/>
      <c r="N4238" s="130"/>
      <c r="P4238" s="88"/>
    </row>
    <row r="4239" spans="6:16">
      <c r="F4239" s="81"/>
      <c r="G4239" s="130"/>
      <c r="I4239" s="88"/>
      <c r="N4239" s="130"/>
      <c r="P4239" s="88"/>
    </row>
    <row r="4240" spans="6:16">
      <c r="F4240" s="81"/>
      <c r="G4240" s="130"/>
      <c r="I4240" s="88"/>
      <c r="N4240" s="130"/>
      <c r="P4240" s="88"/>
    </row>
    <row r="4241" spans="6:16">
      <c r="F4241" s="81"/>
      <c r="G4241" s="130"/>
      <c r="I4241" s="88"/>
      <c r="N4241" s="130"/>
      <c r="P4241" s="88"/>
    </row>
    <row r="4242" spans="6:16">
      <c r="F4242" s="81"/>
      <c r="G4242" s="130"/>
      <c r="I4242" s="88"/>
      <c r="N4242" s="130"/>
      <c r="P4242" s="88"/>
    </row>
    <row r="4243" spans="6:16">
      <c r="F4243" s="81"/>
      <c r="G4243" s="130"/>
      <c r="I4243" s="88"/>
      <c r="N4243" s="130"/>
      <c r="P4243" s="88"/>
    </row>
    <row r="4244" spans="6:16">
      <c r="F4244" s="81"/>
      <c r="G4244" s="130"/>
      <c r="I4244" s="88"/>
      <c r="N4244" s="130"/>
      <c r="P4244" s="88"/>
    </row>
    <row r="4245" spans="6:16">
      <c r="F4245" s="81"/>
      <c r="G4245" s="130"/>
      <c r="I4245" s="88"/>
      <c r="N4245" s="130"/>
      <c r="P4245" s="88"/>
    </row>
    <row r="4246" spans="6:16">
      <c r="F4246" s="81"/>
      <c r="G4246" s="130"/>
      <c r="I4246" s="88"/>
      <c r="N4246" s="130"/>
      <c r="P4246" s="88"/>
    </row>
    <row r="4247" spans="6:16">
      <c r="F4247" s="81"/>
      <c r="G4247" s="130"/>
      <c r="I4247" s="88"/>
      <c r="N4247" s="130"/>
      <c r="P4247" s="88"/>
    </row>
    <row r="4248" spans="6:16">
      <c r="F4248" s="81"/>
      <c r="G4248" s="130"/>
      <c r="I4248" s="88"/>
      <c r="N4248" s="130"/>
      <c r="P4248" s="88"/>
    </row>
    <row r="4249" spans="6:16">
      <c r="F4249" s="81"/>
      <c r="G4249" s="130"/>
      <c r="I4249" s="88"/>
      <c r="N4249" s="130"/>
      <c r="P4249" s="88"/>
    </row>
    <row r="4250" spans="6:16">
      <c r="F4250" s="81"/>
      <c r="G4250" s="130"/>
      <c r="I4250" s="88"/>
      <c r="N4250" s="130"/>
      <c r="P4250" s="88"/>
    </row>
    <row r="4251" spans="6:16">
      <c r="F4251" s="81"/>
      <c r="G4251" s="130"/>
      <c r="I4251" s="88"/>
      <c r="N4251" s="130"/>
      <c r="P4251" s="88"/>
    </row>
    <row r="4252" spans="6:16">
      <c r="F4252" s="81"/>
      <c r="G4252" s="130"/>
      <c r="I4252" s="88"/>
      <c r="N4252" s="130"/>
      <c r="P4252" s="88"/>
    </row>
    <row r="4253" spans="6:16">
      <c r="F4253" s="81"/>
      <c r="G4253" s="130"/>
      <c r="I4253" s="88"/>
      <c r="N4253" s="130"/>
      <c r="P4253" s="88"/>
    </row>
    <row r="4254" spans="6:16">
      <c r="F4254" s="81"/>
      <c r="G4254" s="130"/>
      <c r="I4254" s="88"/>
      <c r="N4254" s="130"/>
      <c r="P4254" s="88"/>
    </row>
    <row r="4255" spans="6:16">
      <c r="F4255" s="81"/>
      <c r="G4255" s="130"/>
      <c r="I4255" s="88"/>
      <c r="N4255" s="130"/>
      <c r="P4255" s="88"/>
    </row>
    <row r="4256" spans="6:16">
      <c r="F4256" s="81"/>
      <c r="G4256" s="130"/>
      <c r="I4256" s="88"/>
      <c r="N4256" s="130"/>
      <c r="P4256" s="88"/>
    </row>
    <row r="4257" spans="6:16">
      <c r="F4257" s="81"/>
      <c r="G4257" s="130"/>
      <c r="I4257" s="88"/>
      <c r="N4257" s="130"/>
      <c r="P4257" s="88"/>
    </row>
    <row r="4258" spans="6:16">
      <c r="F4258" s="81"/>
      <c r="G4258" s="130"/>
      <c r="I4258" s="88"/>
      <c r="N4258" s="130"/>
      <c r="P4258" s="88"/>
    </row>
    <row r="4259" spans="6:16">
      <c r="F4259" s="81"/>
      <c r="G4259" s="130"/>
      <c r="I4259" s="88"/>
      <c r="N4259" s="130"/>
      <c r="P4259" s="88"/>
    </row>
    <row r="4260" spans="6:16">
      <c r="F4260" s="81"/>
      <c r="G4260" s="130"/>
      <c r="I4260" s="88"/>
      <c r="N4260" s="130"/>
      <c r="P4260" s="88"/>
    </row>
    <row r="4261" spans="6:16">
      <c r="F4261" s="81"/>
      <c r="G4261" s="130"/>
      <c r="I4261" s="88"/>
      <c r="N4261" s="130"/>
      <c r="P4261" s="88"/>
    </row>
    <row r="4262" spans="6:16">
      <c r="F4262" s="81"/>
      <c r="G4262" s="130"/>
      <c r="I4262" s="88"/>
      <c r="N4262" s="130"/>
      <c r="P4262" s="88"/>
    </row>
    <row r="4263" spans="6:16">
      <c r="F4263" s="81"/>
      <c r="G4263" s="130"/>
      <c r="I4263" s="88"/>
      <c r="N4263" s="130"/>
      <c r="P4263" s="88"/>
    </row>
    <row r="4264" spans="6:16">
      <c r="F4264" s="81"/>
      <c r="G4264" s="130"/>
      <c r="I4264" s="88"/>
      <c r="N4264" s="130"/>
      <c r="P4264" s="88"/>
    </row>
    <row r="4265" spans="6:16">
      <c r="F4265" s="81"/>
      <c r="G4265" s="130"/>
      <c r="I4265" s="88"/>
      <c r="N4265" s="130"/>
      <c r="P4265" s="88"/>
    </row>
    <row r="4266" spans="6:16">
      <c r="F4266" s="81"/>
      <c r="G4266" s="130"/>
      <c r="I4266" s="88"/>
      <c r="N4266" s="130"/>
      <c r="P4266" s="88"/>
    </row>
    <row r="4267" spans="6:16">
      <c r="F4267" s="81"/>
      <c r="G4267" s="130"/>
      <c r="I4267" s="88"/>
      <c r="N4267" s="130"/>
      <c r="P4267" s="88"/>
    </row>
    <row r="4268" spans="6:16">
      <c r="F4268" s="81"/>
      <c r="G4268" s="130"/>
      <c r="I4268" s="88"/>
      <c r="N4268" s="130"/>
      <c r="P4268" s="88"/>
    </row>
    <row r="4269" spans="6:16">
      <c r="F4269" s="81"/>
      <c r="G4269" s="130"/>
      <c r="I4269" s="88"/>
      <c r="N4269" s="130"/>
      <c r="P4269" s="88"/>
    </row>
    <row r="4270" spans="6:16">
      <c r="F4270" s="81"/>
      <c r="G4270" s="130"/>
      <c r="I4270" s="88"/>
      <c r="N4270" s="130"/>
      <c r="P4270" s="88"/>
    </row>
    <row r="4271" spans="6:16">
      <c r="F4271" s="81"/>
      <c r="G4271" s="130"/>
      <c r="I4271" s="88"/>
      <c r="N4271" s="130"/>
      <c r="P4271" s="88"/>
    </row>
    <row r="4272" spans="6:16">
      <c r="F4272" s="81"/>
      <c r="G4272" s="130"/>
      <c r="I4272" s="88"/>
      <c r="N4272" s="130"/>
      <c r="P4272" s="88"/>
    </row>
    <row r="4273" spans="6:16">
      <c r="F4273" s="81"/>
      <c r="G4273" s="130"/>
      <c r="I4273" s="88"/>
      <c r="N4273" s="130"/>
      <c r="P4273" s="88"/>
    </row>
    <row r="4274" spans="6:16">
      <c r="F4274" s="81"/>
      <c r="G4274" s="130"/>
      <c r="I4274" s="88"/>
      <c r="N4274" s="130"/>
      <c r="P4274" s="88"/>
    </row>
    <row r="4275" spans="6:16">
      <c r="F4275" s="81"/>
      <c r="G4275" s="130"/>
      <c r="I4275" s="88"/>
      <c r="N4275" s="130"/>
      <c r="P4275" s="88"/>
    </row>
    <row r="4276" spans="6:16">
      <c r="F4276" s="81"/>
      <c r="G4276" s="130"/>
      <c r="I4276" s="88"/>
      <c r="N4276" s="130"/>
      <c r="P4276" s="88"/>
    </row>
    <row r="4277" spans="6:16">
      <c r="F4277" s="81"/>
      <c r="G4277" s="130"/>
      <c r="I4277" s="88"/>
      <c r="N4277" s="130"/>
      <c r="P4277" s="88"/>
    </row>
    <row r="4278" spans="6:16">
      <c r="F4278" s="81"/>
      <c r="G4278" s="130"/>
      <c r="I4278" s="88"/>
      <c r="N4278" s="130"/>
      <c r="P4278" s="88"/>
    </row>
    <row r="4279" spans="6:16">
      <c r="F4279" s="81"/>
      <c r="G4279" s="130"/>
      <c r="I4279" s="88"/>
      <c r="N4279" s="130"/>
      <c r="P4279" s="88"/>
    </row>
    <row r="4280" spans="6:16">
      <c r="F4280" s="81"/>
      <c r="G4280" s="130"/>
      <c r="I4280" s="88"/>
      <c r="N4280" s="130"/>
      <c r="P4280" s="88"/>
    </row>
    <row r="4281" spans="6:16">
      <c r="F4281" s="81"/>
      <c r="G4281" s="130"/>
      <c r="I4281" s="88"/>
      <c r="N4281" s="130"/>
      <c r="P4281" s="88"/>
    </row>
    <row r="4282" spans="6:16">
      <c r="F4282" s="81"/>
      <c r="G4282" s="130"/>
      <c r="I4282" s="88"/>
      <c r="N4282" s="130"/>
      <c r="P4282" s="88"/>
    </row>
    <row r="4283" spans="6:16">
      <c r="F4283" s="81"/>
      <c r="G4283" s="130"/>
      <c r="I4283" s="88"/>
      <c r="N4283" s="130"/>
      <c r="P4283" s="88"/>
    </row>
    <row r="4284" spans="6:16">
      <c r="F4284" s="81"/>
      <c r="G4284" s="130"/>
      <c r="I4284" s="88"/>
      <c r="N4284" s="130"/>
      <c r="P4284" s="88"/>
    </row>
    <row r="4285" spans="6:16">
      <c r="F4285" s="81"/>
      <c r="G4285" s="130"/>
      <c r="I4285" s="88"/>
      <c r="N4285" s="130"/>
      <c r="P4285" s="88"/>
    </row>
    <row r="4286" spans="6:16">
      <c r="F4286" s="81"/>
      <c r="G4286" s="130"/>
      <c r="I4286" s="88"/>
      <c r="N4286" s="130"/>
      <c r="P4286" s="88"/>
    </row>
    <row r="4287" spans="6:16">
      <c r="F4287" s="81"/>
      <c r="G4287" s="130"/>
      <c r="I4287" s="88"/>
      <c r="N4287" s="130"/>
      <c r="P4287" s="88"/>
    </row>
    <row r="4288" spans="6:16">
      <c r="F4288" s="81"/>
      <c r="G4288" s="130"/>
      <c r="I4288" s="88"/>
      <c r="N4288" s="130"/>
      <c r="P4288" s="88"/>
    </row>
    <row r="4289" spans="6:16">
      <c r="F4289" s="81"/>
      <c r="G4289" s="130"/>
      <c r="I4289" s="88"/>
      <c r="N4289" s="130"/>
      <c r="P4289" s="88"/>
    </row>
    <row r="4290" spans="6:16">
      <c r="F4290" s="81"/>
      <c r="G4290" s="130"/>
      <c r="I4290" s="88"/>
      <c r="N4290" s="130"/>
      <c r="P4290" s="88"/>
    </row>
    <row r="4291" spans="6:16">
      <c r="F4291" s="81"/>
      <c r="G4291" s="130"/>
      <c r="I4291" s="88"/>
      <c r="N4291" s="130"/>
      <c r="P4291" s="88"/>
    </row>
    <row r="4292" spans="6:16">
      <c r="F4292" s="81"/>
      <c r="G4292" s="130"/>
      <c r="I4292" s="88"/>
      <c r="N4292" s="130"/>
      <c r="P4292" s="88"/>
    </row>
    <row r="4293" spans="6:16">
      <c r="F4293" s="81"/>
      <c r="G4293" s="130"/>
      <c r="I4293" s="88"/>
      <c r="N4293" s="130"/>
      <c r="P4293" s="88"/>
    </row>
    <row r="4294" spans="6:16">
      <c r="F4294" s="81"/>
      <c r="G4294" s="130"/>
      <c r="I4294" s="88"/>
      <c r="N4294" s="130"/>
      <c r="P4294" s="88"/>
    </row>
    <row r="4295" spans="6:16">
      <c r="F4295" s="81"/>
      <c r="G4295" s="130"/>
      <c r="I4295" s="88"/>
      <c r="N4295" s="130"/>
      <c r="P4295" s="88"/>
    </row>
    <row r="4296" spans="6:16">
      <c r="F4296" s="81"/>
      <c r="G4296" s="130"/>
      <c r="I4296" s="88"/>
      <c r="N4296" s="130"/>
      <c r="P4296" s="88"/>
    </row>
    <row r="4297" spans="6:16">
      <c r="F4297" s="81"/>
      <c r="G4297" s="130"/>
      <c r="I4297" s="88"/>
      <c r="N4297" s="130"/>
      <c r="P4297" s="88"/>
    </row>
    <row r="4298" spans="6:16">
      <c r="F4298" s="81"/>
      <c r="G4298" s="130"/>
      <c r="I4298" s="88"/>
      <c r="N4298" s="130"/>
      <c r="P4298" s="88"/>
    </row>
    <row r="4299" spans="6:16">
      <c r="F4299" s="81"/>
      <c r="G4299" s="130"/>
      <c r="I4299" s="88"/>
      <c r="N4299" s="130"/>
      <c r="P4299" s="88"/>
    </row>
    <row r="4300" spans="6:16">
      <c r="F4300" s="81"/>
      <c r="G4300" s="130"/>
      <c r="I4300" s="88"/>
      <c r="N4300" s="130"/>
      <c r="P4300" s="88"/>
    </row>
    <row r="4301" spans="6:16">
      <c r="F4301" s="81"/>
      <c r="G4301" s="130"/>
      <c r="I4301" s="88"/>
      <c r="N4301" s="130"/>
      <c r="P4301" s="88"/>
    </row>
    <row r="4302" spans="6:16">
      <c r="F4302" s="81"/>
      <c r="G4302" s="130"/>
      <c r="I4302" s="88"/>
      <c r="N4302" s="130"/>
      <c r="P4302" s="88"/>
    </row>
    <row r="4303" spans="6:16">
      <c r="F4303" s="81"/>
      <c r="G4303" s="130"/>
      <c r="I4303" s="88"/>
      <c r="N4303" s="130"/>
      <c r="P4303" s="88"/>
    </row>
    <row r="4304" spans="6:16">
      <c r="F4304" s="81"/>
      <c r="G4304" s="130"/>
      <c r="I4304" s="88"/>
      <c r="N4304" s="130"/>
      <c r="P4304" s="88"/>
    </row>
    <row r="4305" spans="6:16">
      <c r="F4305" s="81"/>
      <c r="G4305" s="130"/>
      <c r="I4305" s="88"/>
      <c r="N4305" s="130"/>
      <c r="P4305" s="88"/>
    </row>
    <row r="4306" spans="6:16">
      <c r="F4306" s="81"/>
      <c r="G4306" s="130"/>
      <c r="I4306" s="88"/>
      <c r="N4306" s="130"/>
      <c r="P4306" s="88"/>
    </row>
    <row r="4307" spans="6:16">
      <c r="F4307" s="81"/>
      <c r="G4307" s="130"/>
      <c r="I4307" s="88"/>
      <c r="N4307" s="130"/>
      <c r="P4307" s="88"/>
    </row>
    <row r="4308" spans="6:16">
      <c r="F4308" s="81"/>
      <c r="G4308" s="130"/>
      <c r="I4308" s="88"/>
      <c r="N4308" s="130"/>
      <c r="P4308" s="88"/>
    </row>
    <row r="4309" spans="6:16">
      <c r="F4309" s="81"/>
      <c r="G4309" s="130"/>
      <c r="I4309" s="88"/>
      <c r="N4309" s="130"/>
      <c r="P4309" s="88"/>
    </row>
    <row r="4310" spans="6:16">
      <c r="F4310" s="81"/>
      <c r="G4310" s="130"/>
      <c r="I4310" s="88"/>
      <c r="N4310" s="130"/>
      <c r="P4310" s="88"/>
    </row>
    <row r="4311" spans="6:16">
      <c r="F4311" s="81"/>
      <c r="G4311" s="130"/>
      <c r="I4311" s="88"/>
      <c r="N4311" s="130"/>
      <c r="P4311" s="88"/>
    </row>
    <row r="4312" spans="6:16">
      <c r="F4312" s="81"/>
      <c r="G4312" s="130"/>
      <c r="I4312" s="88"/>
      <c r="N4312" s="130"/>
      <c r="P4312" s="88"/>
    </row>
    <row r="4313" spans="6:16">
      <c r="F4313" s="81"/>
      <c r="G4313" s="130"/>
      <c r="I4313" s="88"/>
      <c r="N4313" s="130"/>
      <c r="P4313" s="88"/>
    </row>
    <row r="4314" spans="6:16">
      <c r="F4314" s="81"/>
      <c r="G4314" s="130"/>
      <c r="I4314" s="88"/>
      <c r="N4314" s="130"/>
      <c r="P4314" s="88"/>
    </row>
    <row r="4315" spans="6:16">
      <c r="F4315" s="81"/>
      <c r="G4315" s="130"/>
      <c r="I4315" s="88"/>
      <c r="N4315" s="130"/>
      <c r="P4315" s="88"/>
    </row>
    <row r="4316" spans="6:16">
      <c r="F4316" s="81"/>
      <c r="G4316" s="130"/>
      <c r="I4316" s="88"/>
      <c r="N4316" s="130"/>
      <c r="P4316" s="88"/>
    </row>
    <row r="4317" spans="6:16">
      <c r="F4317" s="81"/>
      <c r="G4317" s="130"/>
      <c r="I4317" s="88"/>
      <c r="N4317" s="130"/>
      <c r="P4317" s="88"/>
    </row>
    <row r="4318" spans="6:16">
      <c r="F4318" s="81"/>
      <c r="G4318" s="130"/>
      <c r="I4318" s="88"/>
      <c r="N4318" s="130"/>
      <c r="P4318" s="88"/>
    </row>
    <row r="4319" spans="6:16">
      <c r="F4319" s="81"/>
      <c r="G4319" s="130"/>
      <c r="I4319" s="88"/>
      <c r="N4319" s="130"/>
      <c r="P4319" s="88"/>
    </row>
    <row r="4320" spans="6:16">
      <c r="F4320" s="81"/>
      <c r="G4320" s="130"/>
      <c r="I4320" s="88"/>
      <c r="N4320" s="130"/>
      <c r="P4320" s="88"/>
    </row>
    <row r="4321" spans="6:16">
      <c r="F4321" s="81"/>
      <c r="G4321" s="130"/>
      <c r="I4321" s="88"/>
      <c r="N4321" s="130"/>
      <c r="P4321" s="88"/>
    </row>
    <row r="4322" spans="6:16">
      <c r="F4322" s="81"/>
      <c r="G4322" s="130"/>
      <c r="I4322" s="88"/>
      <c r="N4322" s="130"/>
      <c r="P4322" s="88"/>
    </row>
    <row r="4323" spans="6:16">
      <c r="F4323" s="81"/>
      <c r="G4323" s="130"/>
      <c r="I4323" s="88"/>
      <c r="N4323" s="130"/>
      <c r="P4323" s="88"/>
    </row>
    <row r="4324" spans="6:16">
      <c r="F4324" s="81"/>
      <c r="G4324" s="130"/>
      <c r="I4324" s="88"/>
      <c r="N4324" s="130"/>
      <c r="P4324" s="88"/>
    </row>
    <row r="4325" spans="6:16">
      <c r="F4325" s="81"/>
      <c r="G4325" s="130"/>
      <c r="I4325" s="88"/>
      <c r="N4325" s="130"/>
      <c r="P4325" s="88"/>
    </row>
    <row r="4326" spans="6:16">
      <c r="F4326" s="81"/>
      <c r="G4326" s="130"/>
      <c r="I4326" s="88"/>
      <c r="N4326" s="130"/>
      <c r="P4326" s="88"/>
    </row>
    <row r="4327" spans="6:16">
      <c r="F4327" s="81"/>
      <c r="G4327" s="130"/>
      <c r="I4327" s="88"/>
      <c r="N4327" s="130"/>
      <c r="P4327" s="88"/>
    </row>
    <row r="4328" spans="6:16">
      <c r="F4328" s="81"/>
      <c r="G4328" s="130"/>
      <c r="I4328" s="88"/>
      <c r="N4328" s="130"/>
      <c r="P4328" s="88"/>
    </row>
    <row r="4329" spans="6:16">
      <c r="F4329" s="81"/>
      <c r="G4329" s="130"/>
      <c r="I4329" s="88"/>
      <c r="N4329" s="130"/>
      <c r="P4329" s="88"/>
    </row>
    <row r="4330" spans="6:16">
      <c r="F4330" s="81"/>
      <c r="G4330" s="130"/>
      <c r="I4330" s="88"/>
      <c r="N4330" s="130"/>
      <c r="P4330" s="88"/>
    </row>
    <row r="4331" spans="6:16">
      <c r="F4331" s="81"/>
      <c r="G4331" s="130"/>
      <c r="I4331" s="88"/>
      <c r="N4331" s="130"/>
      <c r="P4331" s="88"/>
    </row>
    <row r="4332" spans="6:16">
      <c r="F4332" s="81"/>
      <c r="G4332" s="130"/>
      <c r="I4332" s="88"/>
      <c r="N4332" s="130"/>
      <c r="P4332" s="88"/>
    </row>
    <row r="4333" spans="6:16">
      <c r="F4333" s="81"/>
      <c r="G4333" s="130"/>
      <c r="I4333" s="88"/>
      <c r="N4333" s="130"/>
      <c r="P4333" s="88"/>
    </row>
    <row r="4334" spans="6:16">
      <c r="F4334" s="81"/>
      <c r="G4334" s="130"/>
      <c r="I4334" s="88"/>
      <c r="N4334" s="130"/>
      <c r="P4334" s="88"/>
    </row>
    <row r="4335" spans="6:16">
      <c r="F4335" s="81"/>
      <c r="G4335" s="130"/>
      <c r="I4335" s="88"/>
      <c r="N4335" s="130"/>
      <c r="P4335" s="88"/>
    </row>
    <row r="4336" spans="6:16">
      <c r="F4336" s="81"/>
      <c r="G4336" s="130"/>
      <c r="I4336" s="88"/>
      <c r="N4336" s="130"/>
      <c r="P4336" s="88"/>
    </row>
    <row r="4337" spans="6:16">
      <c r="F4337" s="81"/>
      <c r="G4337" s="130"/>
      <c r="I4337" s="88"/>
      <c r="N4337" s="130"/>
      <c r="P4337" s="88"/>
    </row>
    <row r="4338" spans="6:16">
      <c r="F4338" s="81"/>
      <c r="G4338" s="130"/>
      <c r="I4338" s="88"/>
      <c r="N4338" s="130"/>
      <c r="P4338" s="88"/>
    </row>
    <row r="4339" spans="6:16">
      <c r="F4339" s="81"/>
      <c r="G4339" s="130"/>
      <c r="I4339" s="88"/>
      <c r="N4339" s="130"/>
      <c r="P4339" s="88"/>
    </row>
    <row r="4340" spans="6:16">
      <c r="F4340" s="81"/>
      <c r="G4340" s="130"/>
      <c r="I4340" s="88"/>
      <c r="N4340" s="130"/>
      <c r="P4340" s="88"/>
    </row>
    <row r="4341" spans="6:16">
      <c r="F4341" s="81"/>
      <c r="G4341" s="130"/>
      <c r="I4341" s="88"/>
      <c r="N4341" s="130"/>
      <c r="P4341" s="88"/>
    </row>
    <row r="4342" spans="6:16">
      <c r="F4342" s="81"/>
      <c r="G4342" s="130"/>
      <c r="I4342" s="88"/>
      <c r="N4342" s="130"/>
      <c r="P4342" s="88"/>
    </row>
    <row r="4343" spans="6:16">
      <c r="F4343" s="81"/>
      <c r="G4343" s="130"/>
      <c r="I4343" s="88"/>
      <c r="N4343" s="130"/>
      <c r="P4343" s="88"/>
    </row>
    <row r="4344" spans="6:16">
      <c r="F4344" s="81"/>
      <c r="G4344" s="130"/>
      <c r="I4344" s="88"/>
      <c r="N4344" s="130"/>
      <c r="P4344" s="88"/>
    </row>
    <row r="4345" spans="6:16">
      <c r="F4345" s="81"/>
      <c r="G4345" s="130"/>
      <c r="I4345" s="88"/>
      <c r="N4345" s="130"/>
      <c r="P4345" s="88"/>
    </row>
    <row r="4346" spans="6:16">
      <c r="F4346" s="81"/>
      <c r="G4346" s="130"/>
      <c r="I4346" s="88"/>
      <c r="N4346" s="130"/>
      <c r="P4346" s="88"/>
    </row>
    <row r="4347" spans="6:16">
      <c r="F4347" s="81"/>
      <c r="G4347" s="130"/>
      <c r="I4347" s="88"/>
      <c r="N4347" s="130"/>
      <c r="P4347" s="88"/>
    </row>
    <row r="4348" spans="6:16">
      <c r="F4348" s="81"/>
      <c r="G4348" s="130"/>
      <c r="I4348" s="88"/>
      <c r="N4348" s="130"/>
      <c r="P4348" s="88"/>
    </row>
    <row r="4349" spans="6:16">
      <c r="F4349" s="81"/>
      <c r="G4349" s="130"/>
      <c r="I4349" s="88"/>
      <c r="N4349" s="130"/>
      <c r="P4349" s="88"/>
    </row>
    <row r="4350" spans="6:16">
      <c r="F4350" s="81"/>
      <c r="G4350" s="130"/>
      <c r="I4350" s="88"/>
      <c r="N4350" s="130"/>
      <c r="P4350" s="88"/>
    </row>
    <row r="4351" spans="6:16">
      <c r="F4351" s="81"/>
      <c r="G4351" s="130"/>
      <c r="I4351" s="88"/>
      <c r="N4351" s="130"/>
      <c r="P4351" s="88"/>
    </row>
    <row r="4352" spans="6:16">
      <c r="F4352" s="81"/>
      <c r="G4352" s="130"/>
      <c r="I4352" s="88"/>
      <c r="N4352" s="130"/>
      <c r="P4352" s="88"/>
    </row>
    <row r="4353" spans="6:16">
      <c r="F4353" s="81"/>
      <c r="G4353" s="130"/>
      <c r="I4353" s="88"/>
      <c r="N4353" s="130"/>
      <c r="P4353" s="88"/>
    </row>
    <row r="4354" spans="6:16">
      <c r="F4354" s="81"/>
      <c r="G4354" s="130"/>
      <c r="I4354" s="88"/>
      <c r="N4354" s="130"/>
      <c r="P4354" s="88"/>
    </row>
    <row r="4355" spans="6:16">
      <c r="F4355" s="81"/>
      <c r="G4355" s="130"/>
      <c r="I4355" s="88"/>
      <c r="N4355" s="130"/>
      <c r="P4355" s="88"/>
    </row>
    <row r="4356" spans="6:16">
      <c r="F4356" s="81"/>
      <c r="G4356" s="130"/>
      <c r="I4356" s="88"/>
      <c r="N4356" s="130"/>
      <c r="P4356" s="88"/>
    </row>
    <row r="4357" spans="6:16">
      <c r="F4357" s="81"/>
      <c r="G4357" s="130"/>
      <c r="I4357" s="88"/>
      <c r="N4357" s="130"/>
      <c r="P4357" s="88"/>
    </row>
    <row r="4358" spans="6:16">
      <c r="F4358" s="81"/>
      <c r="G4358" s="130"/>
      <c r="I4358" s="88"/>
      <c r="N4358" s="130"/>
      <c r="P4358" s="88"/>
    </row>
    <row r="4359" spans="6:16">
      <c r="F4359" s="81"/>
      <c r="G4359" s="130"/>
      <c r="I4359" s="88"/>
      <c r="N4359" s="130"/>
      <c r="P4359" s="88"/>
    </row>
    <row r="4360" spans="6:16">
      <c r="F4360" s="81"/>
      <c r="G4360" s="130"/>
      <c r="I4360" s="88"/>
      <c r="N4360" s="130"/>
      <c r="P4360" s="88"/>
    </row>
    <row r="4361" spans="6:16">
      <c r="F4361" s="81"/>
      <c r="G4361" s="130"/>
      <c r="I4361" s="88"/>
      <c r="N4361" s="130"/>
      <c r="P4361" s="88"/>
    </row>
    <row r="4362" spans="6:16">
      <c r="F4362" s="81"/>
      <c r="G4362" s="130"/>
      <c r="I4362" s="88"/>
      <c r="N4362" s="130"/>
      <c r="P4362" s="88"/>
    </row>
    <row r="4363" spans="6:16">
      <c r="F4363" s="81"/>
      <c r="G4363" s="130"/>
      <c r="I4363" s="88"/>
      <c r="N4363" s="130"/>
      <c r="P4363" s="88"/>
    </row>
    <row r="4364" spans="6:16">
      <c r="F4364" s="81"/>
      <c r="G4364" s="130"/>
      <c r="I4364" s="88"/>
      <c r="N4364" s="130"/>
      <c r="P4364" s="88"/>
    </row>
    <row r="4365" spans="6:16">
      <c r="F4365" s="81"/>
      <c r="G4365" s="130"/>
      <c r="I4365" s="88"/>
      <c r="N4365" s="130"/>
      <c r="P4365" s="88"/>
    </row>
    <row r="4366" spans="6:16">
      <c r="F4366" s="81"/>
      <c r="G4366" s="130"/>
      <c r="I4366" s="88"/>
      <c r="N4366" s="130"/>
      <c r="P4366" s="88"/>
    </row>
    <row r="4367" spans="6:16">
      <c r="F4367" s="81"/>
      <c r="G4367" s="130"/>
      <c r="I4367" s="88"/>
      <c r="N4367" s="130"/>
      <c r="P4367" s="88"/>
    </row>
    <row r="4368" spans="6:16">
      <c r="F4368" s="81"/>
      <c r="G4368" s="130"/>
      <c r="I4368" s="88"/>
      <c r="N4368" s="130"/>
      <c r="P4368" s="88"/>
    </row>
    <row r="4369" spans="6:16">
      <c r="F4369" s="81"/>
      <c r="G4369" s="130"/>
      <c r="I4369" s="88"/>
      <c r="N4369" s="130"/>
      <c r="P4369" s="88"/>
    </row>
    <row r="4370" spans="6:16">
      <c r="F4370" s="81"/>
      <c r="G4370" s="130"/>
      <c r="I4370" s="88"/>
      <c r="N4370" s="130"/>
      <c r="P4370" s="88"/>
    </row>
    <row r="4371" spans="6:16">
      <c r="F4371" s="81"/>
      <c r="G4371" s="130"/>
      <c r="I4371" s="88"/>
      <c r="N4371" s="130"/>
      <c r="P4371" s="88"/>
    </row>
    <row r="4372" spans="6:16">
      <c r="F4372" s="81"/>
      <c r="G4372" s="130"/>
      <c r="I4372" s="88"/>
      <c r="N4372" s="130"/>
      <c r="P4372" s="88"/>
    </row>
    <row r="4373" spans="6:16">
      <c r="F4373" s="81"/>
      <c r="G4373" s="130"/>
      <c r="I4373" s="88"/>
      <c r="N4373" s="130"/>
      <c r="P4373" s="88"/>
    </row>
    <row r="4374" spans="6:16">
      <c r="F4374" s="81"/>
      <c r="G4374" s="130"/>
      <c r="I4374" s="88"/>
      <c r="N4374" s="130"/>
      <c r="P4374" s="88"/>
    </row>
    <row r="4375" spans="6:16">
      <c r="F4375" s="81"/>
      <c r="G4375" s="130"/>
      <c r="I4375" s="88"/>
      <c r="N4375" s="130"/>
      <c r="P4375" s="88"/>
    </row>
    <row r="4376" spans="6:16">
      <c r="F4376" s="81"/>
      <c r="G4376" s="130"/>
      <c r="I4376" s="88"/>
      <c r="N4376" s="130"/>
      <c r="P4376" s="88"/>
    </row>
    <row r="4377" spans="6:16">
      <c r="F4377" s="81"/>
      <c r="G4377" s="130"/>
      <c r="I4377" s="88"/>
      <c r="N4377" s="130"/>
      <c r="P4377" s="88"/>
    </row>
    <row r="4378" spans="6:16">
      <c r="F4378" s="81"/>
      <c r="G4378" s="130"/>
      <c r="I4378" s="88"/>
      <c r="N4378" s="130"/>
      <c r="P4378" s="88"/>
    </row>
    <row r="4379" spans="6:16">
      <c r="F4379" s="81"/>
      <c r="G4379" s="130"/>
      <c r="I4379" s="88"/>
      <c r="N4379" s="130"/>
      <c r="P4379" s="88"/>
    </row>
    <row r="4380" spans="6:16">
      <c r="F4380" s="81"/>
      <c r="G4380" s="130"/>
      <c r="I4380" s="88"/>
      <c r="N4380" s="130"/>
      <c r="P4380" s="88"/>
    </row>
    <row r="4381" spans="6:16">
      <c r="F4381" s="81"/>
      <c r="G4381" s="130"/>
      <c r="I4381" s="88"/>
      <c r="N4381" s="130"/>
      <c r="P4381" s="88"/>
    </row>
    <row r="4382" spans="6:16">
      <c r="F4382" s="81"/>
      <c r="G4382" s="130"/>
      <c r="I4382" s="88"/>
      <c r="N4382" s="130"/>
      <c r="P4382" s="88"/>
    </row>
    <row r="4383" spans="6:16">
      <c r="F4383" s="81"/>
      <c r="G4383" s="130"/>
      <c r="I4383" s="88"/>
      <c r="N4383" s="130"/>
      <c r="P4383" s="88"/>
    </row>
    <row r="4384" spans="6:16">
      <c r="F4384" s="81"/>
      <c r="G4384" s="130"/>
      <c r="I4384" s="88"/>
      <c r="N4384" s="130"/>
      <c r="P4384" s="88"/>
    </row>
    <row r="4385" spans="6:16">
      <c r="F4385" s="81"/>
      <c r="G4385" s="130"/>
      <c r="I4385" s="88"/>
      <c r="N4385" s="130"/>
      <c r="P4385" s="88"/>
    </row>
    <row r="4386" spans="6:16">
      <c r="F4386" s="81"/>
      <c r="G4386" s="130"/>
      <c r="I4386" s="88"/>
      <c r="N4386" s="130"/>
      <c r="P4386" s="88"/>
    </row>
    <row r="4387" spans="6:16">
      <c r="F4387" s="81"/>
      <c r="G4387" s="130"/>
      <c r="I4387" s="88"/>
      <c r="N4387" s="130"/>
      <c r="P4387" s="88"/>
    </row>
    <row r="4388" spans="6:16">
      <c r="F4388" s="81"/>
      <c r="G4388" s="130"/>
      <c r="I4388" s="88"/>
      <c r="N4388" s="130"/>
      <c r="P4388" s="88"/>
    </row>
    <row r="4389" spans="6:16">
      <c r="F4389" s="81"/>
      <c r="G4389" s="130"/>
      <c r="I4389" s="88"/>
      <c r="N4389" s="130"/>
      <c r="P4389" s="88"/>
    </row>
    <row r="4390" spans="6:16">
      <c r="F4390" s="81"/>
      <c r="G4390" s="130"/>
      <c r="I4390" s="88"/>
      <c r="N4390" s="130"/>
      <c r="P4390" s="88"/>
    </row>
    <row r="4391" spans="6:16">
      <c r="F4391" s="81"/>
      <c r="G4391" s="130"/>
      <c r="I4391" s="88"/>
      <c r="N4391" s="130"/>
      <c r="P4391" s="88"/>
    </row>
    <row r="4392" spans="6:16">
      <c r="F4392" s="81"/>
      <c r="G4392" s="130"/>
      <c r="I4392" s="88"/>
      <c r="N4392" s="130"/>
      <c r="P4392" s="88"/>
    </row>
    <row r="4393" spans="6:16">
      <c r="F4393" s="81"/>
      <c r="G4393" s="130"/>
      <c r="I4393" s="88"/>
      <c r="N4393" s="130"/>
      <c r="P4393" s="88"/>
    </row>
    <row r="4394" spans="6:16">
      <c r="F4394" s="81"/>
      <c r="G4394" s="130"/>
      <c r="I4394" s="88"/>
      <c r="N4394" s="130"/>
      <c r="P4394" s="88"/>
    </row>
    <row r="4395" spans="6:16">
      <c r="F4395" s="81"/>
      <c r="G4395" s="130"/>
      <c r="I4395" s="88"/>
      <c r="N4395" s="130"/>
      <c r="P4395" s="88"/>
    </row>
    <row r="4396" spans="6:16">
      <c r="F4396" s="81"/>
      <c r="G4396" s="130"/>
      <c r="I4396" s="88"/>
      <c r="N4396" s="130"/>
      <c r="P4396" s="88"/>
    </row>
    <row r="4397" spans="6:16">
      <c r="F4397" s="81"/>
      <c r="G4397" s="130"/>
      <c r="I4397" s="88"/>
      <c r="N4397" s="130"/>
      <c r="P4397" s="88"/>
    </row>
    <row r="4398" spans="6:16">
      <c r="F4398" s="81"/>
      <c r="G4398" s="130"/>
      <c r="I4398" s="88"/>
      <c r="N4398" s="130"/>
      <c r="P4398" s="88"/>
    </row>
    <row r="4399" spans="6:16">
      <c r="F4399" s="81"/>
      <c r="G4399" s="130"/>
      <c r="I4399" s="88"/>
      <c r="N4399" s="130"/>
      <c r="P4399" s="88"/>
    </row>
    <row r="4400" spans="6:16">
      <c r="F4400" s="81"/>
      <c r="G4400" s="130"/>
      <c r="I4400" s="88"/>
      <c r="N4400" s="130"/>
      <c r="P4400" s="88"/>
    </row>
    <row r="4401" spans="6:16">
      <c r="F4401" s="81"/>
      <c r="G4401" s="130"/>
      <c r="I4401" s="88"/>
      <c r="N4401" s="130"/>
      <c r="P4401" s="88"/>
    </row>
    <row r="4402" spans="6:16">
      <c r="F4402" s="81"/>
      <c r="G4402" s="130"/>
      <c r="I4402" s="88"/>
      <c r="N4402" s="130"/>
      <c r="P4402" s="88"/>
    </row>
    <row r="4403" spans="6:16">
      <c r="F4403" s="81"/>
      <c r="G4403" s="130"/>
      <c r="I4403" s="88"/>
      <c r="N4403" s="130"/>
      <c r="P4403" s="88"/>
    </row>
    <row r="4404" spans="6:16">
      <c r="F4404" s="81"/>
      <c r="G4404" s="130"/>
      <c r="I4404" s="88"/>
      <c r="N4404" s="130"/>
      <c r="P4404" s="88"/>
    </row>
    <row r="4405" spans="6:16">
      <c r="F4405" s="81"/>
      <c r="G4405" s="130"/>
      <c r="I4405" s="88"/>
      <c r="N4405" s="130"/>
      <c r="P4405" s="88"/>
    </row>
    <row r="4406" spans="6:16">
      <c r="F4406" s="81"/>
      <c r="G4406" s="130"/>
      <c r="I4406" s="88"/>
      <c r="N4406" s="130"/>
      <c r="P4406" s="88"/>
    </row>
    <row r="4407" spans="6:16">
      <c r="F4407" s="81"/>
      <c r="G4407" s="130"/>
      <c r="I4407" s="88"/>
      <c r="N4407" s="130"/>
      <c r="P4407" s="88"/>
    </row>
    <row r="4408" spans="6:16">
      <c r="F4408" s="81"/>
      <c r="G4408" s="130"/>
      <c r="I4408" s="88"/>
      <c r="N4408" s="130"/>
      <c r="P4408" s="88"/>
    </row>
    <row r="4409" spans="6:16">
      <c r="F4409" s="81"/>
      <c r="G4409" s="130"/>
      <c r="I4409" s="88"/>
      <c r="N4409" s="130"/>
      <c r="P4409" s="88"/>
    </row>
    <row r="4410" spans="6:16">
      <c r="F4410" s="81"/>
      <c r="G4410" s="130"/>
      <c r="I4410" s="88"/>
      <c r="N4410" s="130"/>
      <c r="P4410" s="88"/>
    </row>
    <row r="4411" spans="6:16">
      <c r="F4411" s="81"/>
      <c r="G4411" s="130"/>
      <c r="I4411" s="88"/>
      <c r="N4411" s="130"/>
      <c r="P4411" s="88"/>
    </row>
    <row r="4412" spans="6:16">
      <c r="F4412" s="81"/>
      <c r="G4412" s="130"/>
      <c r="I4412" s="88"/>
      <c r="N4412" s="130"/>
      <c r="P4412" s="88"/>
    </row>
    <row r="4413" spans="6:16">
      <c r="F4413" s="81"/>
      <c r="G4413" s="130"/>
      <c r="I4413" s="88"/>
      <c r="N4413" s="130"/>
      <c r="P4413" s="88"/>
    </row>
    <row r="4414" spans="6:16">
      <c r="F4414" s="81"/>
      <c r="G4414" s="130"/>
      <c r="I4414" s="88"/>
      <c r="N4414" s="130"/>
      <c r="P4414" s="88"/>
    </row>
    <row r="4415" spans="6:16">
      <c r="F4415" s="81"/>
      <c r="G4415" s="130"/>
      <c r="I4415" s="88"/>
      <c r="N4415" s="130"/>
      <c r="P4415" s="88"/>
    </row>
    <row r="4416" spans="6:16">
      <c r="F4416" s="81"/>
      <c r="G4416" s="130"/>
      <c r="I4416" s="88"/>
      <c r="N4416" s="130"/>
      <c r="P4416" s="88"/>
    </row>
    <row r="4417" spans="6:16">
      <c r="F4417" s="81"/>
      <c r="G4417" s="130"/>
      <c r="I4417" s="88"/>
      <c r="N4417" s="130"/>
      <c r="P4417" s="88"/>
    </row>
    <row r="4418" spans="6:16">
      <c r="F4418" s="81"/>
      <c r="G4418" s="130"/>
      <c r="I4418" s="88"/>
      <c r="N4418" s="130"/>
      <c r="P4418" s="88"/>
    </row>
    <row r="4419" spans="6:16">
      <c r="F4419" s="81"/>
      <c r="G4419" s="130"/>
      <c r="I4419" s="88"/>
      <c r="N4419" s="130"/>
      <c r="P4419" s="88"/>
    </row>
    <row r="4420" spans="6:16">
      <c r="F4420" s="81"/>
      <c r="G4420" s="130"/>
      <c r="I4420" s="88"/>
      <c r="N4420" s="130"/>
      <c r="P4420" s="88"/>
    </row>
    <row r="4421" spans="6:16">
      <c r="F4421" s="81"/>
      <c r="G4421" s="130"/>
      <c r="I4421" s="88"/>
      <c r="N4421" s="130"/>
      <c r="P4421" s="88"/>
    </row>
    <row r="4422" spans="6:16">
      <c r="F4422" s="81"/>
      <c r="G4422" s="130"/>
      <c r="I4422" s="88"/>
      <c r="N4422" s="130"/>
      <c r="P4422" s="88"/>
    </row>
    <row r="4423" spans="6:16">
      <c r="F4423" s="81"/>
      <c r="G4423" s="130"/>
      <c r="I4423" s="88"/>
      <c r="N4423" s="130"/>
      <c r="P4423" s="88"/>
    </row>
    <row r="4424" spans="6:16">
      <c r="F4424" s="81"/>
      <c r="G4424" s="130"/>
      <c r="I4424" s="88"/>
      <c r="N4424" s="130"/>
      <c r="P4424" s="88"/>
    </row>
    <row r="4425" spans="6:16">
      <c r="F4425" s="81"/>
      <c r="G4425" s="130"/>
      <c r="I4425" s="88"/>
      <c r="N4425" s="130"/>
      <c r="P4425" s="88"/>
    </row>
    <row r="4426" spans="6:16">
      <c r="F4426" s="81"/>
      <c r="G4426" s="130"/>
      <c r="I4426" s="88"/>
      <c r="N4426" s="130"/>
      <c r="P4426" s="88"/>
    </row>
    <row r="4427" spans="6:16">
      <c r="F4427" s="81"/>
      <c r="G4427" s="130"/>
      <c r="I4427" s="88"/>
      <c r="N4427" s="130"/>
      <c r="P4427" s="88"/>
    </row>
    <row r="4428" spans="6:16">
      <c r="F4428" s="81"/>
      <c r="G4428" s="130"/>
      <c r="I4428" s="88"/>
      <c r="N4428" s="130"/>
      <c r="P4428" s="88"/>
    </row>
    <row r="4429" spans="6:16">
      <c r="F4429" s="81"/>
      <c r="G4429" s="130"/>
      <c r="I4429" s="88"/>
      <c r="N4429" s="130"/>
      <c r="P4429" s="88"/>
    </row>
    <row r="4430" spans="6:16">
      <c r="F4430" s="81"/>
      <c r="G4430" s="130"/>
      <c r="I4430" s="88"/>
      <c r="N4430" s="130"/>
      <c r="P4430" s="88"/>
    </row>
    <row r="4431" spans="6:16">
      <c r="F4431" s="81"/>
      <c r="G4431" s="130"/>
      <c r="I4431" s="88"/>
      <c r="N4431" s="130"/>
      <c r="P4431" s="88"/>
    </row>
    <row r="4432" spans="6:16">
      <c r="F4432" s="81"/>
      <c r="G4432" s="130"/>
      <c r="I4432" s="88"/>
      <c r="N4432" s="130"/>
      <c r="P4432" s="88"/>
    </row>
    <row r="4433" spans="6:16">
      <c r="F4433" s="81"/>
      <c r="G4433" s="130"/>
      <c r="I4433" s="88"/>
      <c r="N4433" s="130"/>
      <c r="P4433" s="88"/>
    </row>
    <row r="4434" spans="6:16">
      <c r="F4434" s="81"/>
      <c r="G4434" s="130"/>
      <c r="I4434" s="88"/>
      <c r="N4434" s="130"/>
      <c r="P4434" s="88"/>
    </row>
    <row r="4435" spans="6:16">
      <c r="F4435" s="81"/>
      <c r="G4435" s="130"/>
      <c r="I4435" s="88"/>
      <c r="N4435" s="130"/>
      <c r="P4435" s="88"/>
    </row>
    <row r="4436" spans="6:16">
      <c r="F4436" s="81"/>
      <c r="G4436" s="130"/>
      <c r="I4436" s="88"/>
      <c r="N4436" s="130"/>
      <c r="P4436" s="88"/>
    </row>
    <row r="4437" spans="6:16">
      <c r="F4437" s="81"/>
      <c r="G4437" s="130"/>
      <c r="I4437" s="88"/>
      <c r="N4437" s="130"/>
      <c r="P4437" s="88"/>
    </row>
    <row r="4438" spans="6:16">
      <c r="F4438" s="81"/>
      <c r="G4438" s="130"/>
      <c r="I4438" s="88"/>
      <c r="N4438" s="130"/>
      <c r="P4438" s="88"/>
    </row>
    <row r="4439" spans="6:16">
      <c r="F4439" s="81"/>
      <c r="G4439" s="130"/>
      <c r="I4439" s="88"/>
      <c r="N4439" s="130"/>
      <c r="P4439" s="88"/>
    </row>
    <row r="4440" spans="6:16">
      <c r="F4440" s="81"/>
      <c r="G4440" s="130"/>
      <c r="I4440" s="88"/>
      <c r="N4440" s="130"/>
      <c r="P4440" s="88"/>
    </row>
    <row r="4441" spans="6:16">
      <c r="F4441" s="81"/>
      <c r="G4441" s="130"/>
      <c r="I4441" s="88"/>
      <c r="N4441" s="130"/>
      <c r="P4441" s="88"/>
    </row>
    <row r="4442" spans="6:16">
      <c r="F4442" s="81"/>
      <c r="G4442" s="130"/>
      <c r="I4442" s="88"/>
      <c r="N4442" s="130"/>
      <c r="P4442" s="88"/>
    </row>
    <row r="4443" spans="6:16">
      <c r="F4443" s="81"/>
      <c r="G4443" s="130"/>
      <c r="I4443" s="88"/>
      <c r="N4443" s="130"/>
      <c r="P4443" s="88"/>
    </row>
    <row r="4444" spans="6:16">
      <c r="F4444" s="81"/>
      <c r="G4444" s="130"/>
      <c r="I4444" s="88"/>
      <c r="N4444" s="130"/>
      <c r="P4444" s="88"/>
    </row>
    <row r="4445" spans="6:16">
      <c r="F4445" s="81"/>
      <c r="G4445" s="130"/>
      <c r="I4445" s="88"/>
      <c r="N4445" s="130"/>
      <c r="P4445" s="88"/>
    </row>
    <row r="4446" spans="6:16">
      <c r="F4446" s="81"/>
      <c r="G4446" s="130"/>
      <c r="I4446" s="88"/>
      <c r="N4446" s="130"/>
      <c r="P4446" s="88"/>
    </row>
    <row r="4447" spans="6:16">
      <c r="F4447" s="81"/>
      <c r="G4447" s="130"/>
      <c r="I4447" s="88"/>
      <c r="N4447" s="130"/>
      <c r="P4447" s="88"/>
    </row>
    <row r="4448" spans="6:16">
      <c r="F4448" s="81"/>
      <c r="G4448" s="130"/>
      <c r="I4448" s="88"/>
      <c r="N4448" s="130"/>
      <c r="P4448" s="88"/>
    </row>
    <row r="4449" spans="6:16">
      <c r="F4449" s="81"/>
      <c r="G4449" s="130"/>
      <c r="I4449" s="88"/>
      <c r="N4449" s="130"/>
      <c r="P4449" s="88"/>
    </row>
    <row r="4450" spans="6:16">
      <c r="F4450" s="81"/>
      <c r="G4450" s="130"/>
      <c r="I4450" s="88"/>
      <c r="N4450" s="130"/>
      <c r="P4450" s="88"/>
    </row>
    <row r="4451" spans="6:16">
      <c r="F4451" s="81"/>
      <c r="G4451" s="130"/>
      <c r="I4451" s="88"/>
      <c r="N4451" s="130"/>
      <c r="P4451" s="88"/>
    </row>
    <row r="4452" spans="6:16">
      <c r="F4452" s="81"/>
      <c r="G4452" s="130"/>
      <c r="I4452" s="88"/>
      <c r="N4452" s="130"/>
      <c r="P4452" s="88"/>
    </row>
    <row r="4453" spans="6:16">
      <c r="F4453" s="81"/>
      <c r="G4453" s="130"/>
      <c r="I4453" s="88"/>
      <c r="N4453" s="130"/>
      <c r="P4453" s="88"/>
    </row>
    <row r="4454" spans="6:16">
      <c r="F4454" s="81"/>
      <c r="G4454" s="130"/>
      <c r="I4454" s="88"/>
      <c r="N4454" s="130"/>
      <c r="P4454" s="88"/>
    </row>
    <row r="4455" spans="6:16">
      <c r="F4455" s="81"/>
      <c r="G4455" s="130"/>
      <c r="I4455" s="88"/>
      <c r="N4455" s="130"/>
      <c r="P4455" s="88"/>
    </row>
    <row r="4456" spans="6:16">
      <c r="F4456" s="81"/>
      <c r="G4456" s="130"/>
      <c r="I4456" s="88"/>
      <c r="N4456" s="130"/>
      <c r="P4456" s="88"/>
    </row>
    <row r="4457" spans="6:16">
      <c r="F4457" s="81"/>
      <c r="G4457" s="130"/>
      <c r="I4457" s="88"/>
      <c r="N4457" s="130"/>
      <c r="P4457" s="88"/>
    </row>
    <row r="4458" spans="6:16">
      <c r="F4458" s="81"/>
      <c r="G4458" s="130"/>
      <c r="I4458" s="88"/>
      <c r="N4458" s="130"/>
      <c r="P4458" s="88"/>
    </row>
    <row r="4459" spans="6:16">
      <c r="F4459" s="81"/>
      <c r="G4459" s="130"/>
      <c r="I4459" s="88"/>
      <c r="N4459" s="130"/>
      <c r="P4459" s="88"/>
    </row>
    <row r="4460" spans="6:16">
      <c r="F4460" s="81"/>
      <c r="G4460" s="130"/>
      <c r="I4460" s="88"/>
      <c r="N4460" s="130"/>
      <c r="P4460" s="88"/>
    </row>
    <row r="4461" spans="6:16">
      <c r="F4461" s="81"/>
      <c r="G4461" s="130"/>
      <c r="I4461" s="88"/>
      <c r="N4461" s="130"/>
      <c r="P4461" s="88"/>
    </row>
    <row r="4462" spans="6:16">
      <c r="F4462" s="81"/>
      <c r="G4462" s="130"/>
      <c r="I4462" s="88"/>
      <c r="N4462" s="130"/>
      <c r="P4462" s="88"/>
    </row>
    <row r="4463" spans="6:16">
      <c r="F4463" s="81"/>
      <c r="G4463" s="130"/>
      <c r="I4463" s="88"/>
      <c r="N4463" s="130"/>
      <c r="P4463" s="88"/>
    </row>
    <row r="4464" spans="6:16">
      <c r="F4464" s="81"/>
      <c r="G4464" s="130"/>
      <c r="I4464" s="88"/>
      <c r="N4464" s="130"/>
      <c r="P4464" s="88"/>
    </row>
    <row r="4465" spans="6:16">
      <c r="F4465" s="81"/>
      <c r="G4465" s="130"/>
      <c r="I4465" s="88"/>
      <c r="N4465" s="130"/>
      <c r="P4465" s="88"/>
    </row>
    <row r="4466" spans="6:16">
      <c r="F4466" s="81"/>
      <c r="G4466" s="130"/>
      <c r="I4466" s="88"/>
      <c r="N4466" s="130"/>
      <c r="P4466" s="88"/>
    </row>
    <row r="4467" spans="6:16">
      <c r="F4467" s="81"/>
      <c r="G4467" s="130"/>
      <c r="I4467" s="88"/>
      <c r="N4467" s="130"/>
      <c r="P4467" s="88"/>
    </row>
    <row r="4468" spans="6:16">
      <c r="F4468" s="81"/>
      <c r="G4468" s="130"/>
      <c r="I4468" s="88"/>
      <c r="N4468" s="130"/>
      <c r="P4468" s="88"/>
    </row>
    <row r="4469" spans="6:16">
      <c r="F4469" s="81"/>
      <c r="G4469" s="130"/>
      <c r="I4469" s="88"/>
      <c r="N4469" s="130"/>
      <c r="P4469" s="88"/>
    </row>
    <row r="4470" spans="6:16">
      <c r="F4470" s="81"/>
      <c r="G4470" s="130"/>
      <c r="I4470" s="88"/>
      <c r="N4470" s="130"/>
      <c r="P4470" s="88"/>
    </row>
    <row r="4471" spans="6:16">
      <c r="F4471" s="81"/>
      <c r="G4471" s="130"/>
      <c r="I4471" s="88"/>
      <c r="N4471" s="130"/>
      <c r="P4471" s="88"/>
    </row>
    <row r="4472" spans="6:16">
      <c r="F4472" s="81"/>
      <c r="G4472" s="130"/>
      <c r="I4472" s="88"/>
      <c r="N4472" s="130"/>
      <c r="P4472" s="88"/>
    </row>
    <row r="4473" spans="6:16">
      <c r="F4473" s="81"/>
      <c r="G4473" s="130"/>
      <c r="I4473" s="88"/>
      <c r="N4473" s="130"/>
      <c r="P4473" s="88"/>
    </row>
    <row r="4474" spans="6:16">
      <c r="F4474" s="81"/>
      <c r="G4474" s="130"/>
      <c r="I4474" s="88"/>
      <c r="N4474" s="130"/>
      <c r="P4474" s="88"/>
    </row>
    <row r="4475" spans="6:16">
      <c r="F4475" s="81"/>
      <c r="G4475" s="130"/>
      <c r="I4475" s="88"/>
      <c r="N4475" s="130"/>
      <c r="P4475" s="88"/>
    </row>
    <row r="4476" spans="6:16">
      <c r="F4476" s="81"/>
      <c r="G4476" s="130"/>
      <c r="I4476" s="88"/>
      <c r="N4476" s="130"/>
      <c r="P4476" s="88"/>
    </row>
    <row r="4477" spans="6:16">
      <c r="F4477" s="81"/>
      <c r="G4477" s="130"/>
      <c r="I4477" s="88"/>
      <c r="N4477" s="130"/>
      <c r="P4477" s="88"/>
    </row>
    <row r="4478" spans="6:16">
      <c r="F4478" s="81"/>
      <c r="G4478" s="130"/>
      <c r="I4478" s="88"/>
      <c r="N4478" s="130"/>
      <c r="P4478" s="88"/>
    </row>
    <row r="4479" spans="6:16">
      <c r="F4479" s="81"/>
      <c r="G4479" s="130"/>
      <c r="I4479" s="88"/>
      <c r="N4479" s="130"/>
      <c r="P4479" s="88"/>
    </row>
    <row r="4480" spans="6:16">
      <c r="F4480" s="81"/>
      <c r="G4480" s="130"/>
      <c r="I4480" s="88"/>
      <c r="N4480" s="130"/>
      <c r="P4480" s="88"/>
    </row>
    <row r="4481" spans="6:16">
      <c r="F4481" s="81"/>
      <c r="G4481" s="130"/>
      <c r="I4481" s="88"/>
      <c r="N4481" s="130"/>
      <c r="P4481" s="88"/>
    </row>
    <row r="4482" spans="6:16">
      <c r="F4482" s="81"/>
      <c r="G4482" s="130"/>
      <c r="I4482" s="88"/>
      <c r="N4482" s="130"/>
      <c r="P4482" s="88"/>
    </row>
    <row r="4483" spans="6:16">
      <c r="F4483" s="81"/>
      <c r="G4483" s="130"/>
      <c r="I4483" s="88"/>
      <c r="N4483" s="130"/>
      <c r="P4483" s="88"/>
    </row>
    <row r="4484" spans="6:16">
      <c r="F4484" s="81"/>
      <c r="G4484" s="130"/>
      <c r="I4484" s="88"/>
      <c r="N4484" s="130"/>
      <c r="P4484" s="88"/>
    </row>
    <row r="4485" spans="6:16">
      <c r="F4485" s="81"/>
      <c r="G4485" s="130"/>
      <c r="I4485" s="88"/>
      <c r="N4485" s="130"/>
      <c r="P4485" s="88"/>
    </row>
    <row r="4486" spans="6:16">
      <c r="F4486" s="81"/>
      <c r="G4486" s="130"/>
      <c r="I4486" s="88"/>
      <c r="N4486" s="130"/>
      <c r="P4486" s="88"/>
    </row>
    <row r="4487" spans="6:16">
      <c r="F4487" s="81"/>
      <c r="G4487" s="130"/>
      <c r="I4487" s="88"/>
      <c r="N4487" s="130"/>
      <c r="P4487" s="88"/>
    </row>
    <row r="4488" spans="6:16">
      <c r="F4488" s="81"/>
      <c r="G4488" s="130"/>
      <c r="I4488" s="88"/>
      <c r="N4488" s="130"/>
      <c r="P4488" s="88"/>
    </row>
    <row r="4489" spans="6:16">
      <c r="F4489" s="81"/>
      <c r="G4489" s="130"/>
      <c r="I4489" s="88"/>
      <c r="N4489" s="130"/>
      <c r="P4489" s="88"/>
    </row>
    <row r="4490" spans="6:16">
      <c r="F4490" s="81"/>
      <c r="G4490" s="130"/>
      <c r="I4490" s="88"/>
      <c r="N4490" s="130"/>
      <c r="P4490" s="88"/>
    </row>
    <row r="4491" spans="6:16">
      <c r="F4491" s="81"/>
      <c r="G4491" s="130"/>
      <c r="I4491" s="88"/>
      <c r="N4491" s="130"/>
      <c r="P4491" s="88"/>
    </row>
    <row r="4492" spans="6:16">
      <c r="F4492" s="81"/>
      <c r="G4492" s="130"/>
      <c r="I4492" s="88"/>
      <c r="N4492" s="130"/>
      <c r="P4492" s="88"/>
    </row>
    <row r="4493" spans="6:16">
      <c r="F4493" s="81"/>
      <c r="G4493" s="130"/>
      <c r="I4493" s="88"/>
      <c r="N4493" s="130"/>
      <c r="P4493" s="88"/>
    </row>
    <row r="4494" spans="6:16">
      <c r="F4494" s="81"/>
      <c r="G4494" s="130"/>
      <c r="I4494" s="88"/>
      <c r="N4494" s="130"/>
      <c r="P4494" s="88"/>
    </row>
    <row r="4495" spans="6:16">
      <c r="F4495" s="81"/>
      <c r="G4495" s="130"/>
      <c r="I4495" s="88"/>
      <c r="N4495" s="130"/>
      <c r="P4495" s="88"/>
    </row>
    <row r="4496" spans="6:16">
      <c r="F4496" s="81"/>
      <c r="G4496" s="130"/>
      <c r="I4496" s="88"/>
      <c r="N4496" s="130"/>
      <c r="P4496" s="88"/>
    </row>
    <row r="4497" spans="6:16">
      <c r="F4497" s="81"/>
      <c r="G4497" s="130"/>
      <c r="I4497" s="88"/>
      <c r="N4497" s="130"/>
      <c r="P4497" s="88"/>
    </row>
    <row r="4498" spans="6:16">
      <c r="F4498" s="81"/>
      <c r="G4498" s="130"/>
      <c r="I4498" s="88"/>
      <c r="N4498" s="130"/>
      <c r="P4498" s="88"/>
    </row>
    <row r="4499" spans="6:16">
      <c r="F4499" s="81"/>
      <c r="G4499" s="130"/>
      <c r="I4499" s="88"/>
      <c r="N4499" s="130"/>
      <c r="P4499" s="88"/>
    </row>
    <row r="4500" spans="6:16">
      <c r="F4500" s="81"/>
      <c r="G4500" s="130"/>
      <c r="I4500" s="88"/>
      <c r="N4500" s="130"/>
      <c r="P4500" s="88"/>
    </row>
    <row r="4501" spans="6:16">
      <c r="F4501" s="81"/>
      <c r="G4501" s="130"/>
      <c r="I4501" s="88"/>
      <c r="N4501" s="130"/>
      <c r="P4501" s="88"/>
    </row>
    <row r="4502" spans="6:16">
      <c r="F4502" s="81"/>
      <c r="G4502" s="130"/>
      <c r="I4502" s="88"/>
      <c r="N4502" s="130"/>
      <c r="P4502" s="88"/>
    </row>
    <row r="4503" spans="6:16">
      <c r="F4503" s="81"/>
      <c r="G4503" s="130"/>
      <c r="I4503" s="88"/>
      <c r="N4503" s="130"/>
      <c r="P4503" s="88"/>
    </row>
    <row r="4504" spans="6:16">
      <c r="F4504" s="81"/>
      <c r="G4504" s="130"/>
      <c r="I4504" s="88"/>
      <c r="N4504" s="130"/>
      <c r="P4504" s="88"/>
    </row>
    <row r="4505" spans="6:16">
      <c r="F4505" s="81"/>
      <c r="G4505" s="130"/>
      <c r="I4505" s="88"/>
      <c r="N4505" s="130"/>
      <c r="P4505" s="88"/>
    </row>
    <row r="4506" spans="6:16">
      <c r="F4506" s="81"/>
      <c r="G4506" s="130"/>
      <c r="I4506" s="88"/>
      <c r="N4506" s="130"/>
      <c r="P4506" s="88"/>
    </row>
    <row r="4507" spans="6:16">
      <c r="F4507" s="81"/>
      <c r="G4507" s="130"/>
      <c r="I4507" s="88"/>
      <c r="N4507" s="130"/>
      <c r="P4507" s="88"/>
    </row>
    <row r="4508" spans="6:16">
      <c r="F4508" s="81"/>
      <c r="G4508" s="130"/>
      <c r="I4508" s="88"/>
      <c r="N4508" s="130"/>
      <c r="P4508" s="88"/>
    </row>
    <row r="4509" spans="6:16">
      <c r="F4509" s="81"/>
      <c r="G4509" s="130"/>
      <c r="I4509" s="88"/>
      <c r="N4509" s="130"/>
      <c r="P4509" s="88"/>
    </row>
    <row r="4510" spans="6:16">
      <c r="F4510" s="81"/>
      <c r="G4510" s="130"/>
      <c r="I4510" s="88"/>
      <c r="N4510" s="130"/>
      <c r="P4510" s="88"/>
    </row>
    <row r="4511" spans="6:16">
      <c r="F4511" s="81"/>
      <c r="G4511" s="130"/>
      <c r="I4511" s="88"/>
      <c r="N4511" s="130"/>
      <c r="P4511" s="88"/>
    </row>
    <row r="4512" spans="6:16">
      <c r="F4512" s="81"/>
      <c r="G4512" s="130"/>
      <c r="I4512" s="88"/>
      <c r="N4512" s="130"/>
      <c r="P4512" s="88"/>
    </row>
    <row r="4513" spans="6:16">
      <c r="F4513" s="81"/>
      <c r="G4513" s="130"/>
      <c r="I4513" s="88"/>
      <c r="N4513" s="130"/>
      <c r="P4513" s="88"/>
    </row>
    <row r="4514" spans="6:16">
      <c r="F4514" s="81"/>
      <c r="G4514" s="130"/>
      <c r="I4514" s="88"/>
      <c r="N4514" s="130"/>
      <c r="P4514" s="88"/>
    </row>
    <row r="4515" spans="6:16">
      <c r="F4515" s="81"/>
      <c r="G4515" s="130"/>
      <c r="I4515" s="88"/>
      <c r="N4515" s="130"/>
      <c r="P4515" s="88"/>
    </row>
    <row r="4516" spans="6:16">
      <c r="F4516" s="81"/>
      <c r="G4516" s="130"/>
      <c r="I4516" s="88"/>
      <c r="N4516" s="130"/>
      <c r="P4516" s="88"/>
    </row>
    <row r="4517" spans="6:16">
      <c r="F4517" s="81"/>
      <c r="G4517" s="130"/>
      <c r="I4517" s="88"/>
      <c r="N4517" s="130"/>
      <c r="P4517" s="88"/>
    </row>
    <row r="4518" spans="6:16">
      <c r="F4518" s="81"/>
      <c r="G4518" s="130"/>
      <c r="I4518" s="88"/>
      <c r="N4518" s="130"/>
      <c r="P4518" s="88"/>
    </row>
    <row r="4519" spans="6:16">
      <c r="F4519" s="81"/>
      <c r="G4519" s="130"/>
      <c r="I4519" s="88"/>
      <c r="N4519" s="130"/>
      <c r="P4519" s="88"/>
    </row>
    <row r="4520" spans="6:16">
      <c r="F4520" s="81"/>
      <c r="G4520" s="130"/>
      <c r="I4520" s="88"/>
      <c r="N4520" s="130"/>
      <c r="P4520" s="88"/>
    </row>
    <row r="4521" spans="6:16">
      <c r="F4521" s="81"/>
      <c r="G4521" s="130"/>
      <c r="I4521" s="88"/>
      <c r="N4521" s="130"/>
      <c r="P4521" s="88"/>
    </row>
    <row r="4522" spans="6:16">
      <c r="F4522" s="81"/>
      <c r="G4522" s="130"/>
      <c r="I4522" s="88"/>
      <c r="N4522" s="130"/>
      <c r="P4522" s="88"/>
    </row>
    <row r="4523" spans="6:16">
      <c r="F4523" s="81"/>
      <c r="G4523" s="130"/>
      <c r="I4523" s="88"/>
      <c r="N4523" s="130"/>
      <c r="P4523" s="88"/>
    </row>
    <row r="4524" spans="6:16">
      <c r="F4524" s="81"/>
      <c r="G4524" s="130"/>
      <c r="I4524" s="88"/>
      <c r="N4524" s="130"/>
      <c r="P4524" s="88"/>
    </row>
    <row r="4525" spans="6:16">
      <c r="F4525" s="81"/>
      <c r="G4525" s="130"/>
      <c r="I4525" s="88"/>
      <c r="N4525" s="130"/>
      <c r="P4525" s="88"/>
    </row>
    <row r="4526" spans="6:16">
      <c r="F4526" s="81"/>
      <c r="G4526" s="130"/>
      <c r="I4526" s="88"/>
      <c r="N4526" s="130"/>
      <c r="P4526" s="88"/>
    </row>
    <row r="4527" spans="6:16">
      <c r="F4527" s="81"/>
      <c r="G4527" s="130"/>
      <c r="I4527" s="88"/>
      <c r="N4527" s="130"/>
      <c r="P4527" s="88"/>
    </row>
    <row r="4528" spans="6:16">
      <c r="F4528" s="81"/>
      <c r="G4528" s="130"/>
      <c r="I4528" s="88"/>
      <c r="N4528" s="130"/>
      <c r="P4528" s="88"/>
    </row>
    <row r="4529" spans="6:16">
      <c r="F4529" s="81"/>
      <c r="G4529" s="130"/>
      <c r="I4529" s="88"/>
      <c r="N4529" s="130"/>
      <c r="P4529" s="88"/>
    </row>
    <row r="4530" spans="6:16">
      <c r="F4530" s="81"/>
      <c r="G4530" s="130"/>
      <c r="I4530" s="88"/>
      <c r="N4530" s="130"/>
      <c r="P4530" s="88"/>
    </row>
    <row r="4531" spans="6:16">
      <c r="F4531" s="81"/>
      <c r="G4531" s="130"/>
      <c r="I4531" s="88"/>
      <c r="N4531" s="130"/>
      <c r="P4531" s="88"/>
    </row>
    <row r="4532" spans="6:16">
      <c r="F4532" s="81"/>
      <c r="G4532" s="130"/>
      <c r="I4532" s="88"/>
      <c r="N4532" s="130"/>
      <c r="P4532" s="88"/>
    </row>
    <row r="4533" spans="6:16">
      <c r="F4533" s="81"/>
      <c r="G4533" s="130"/>
      <c r="I4533" s="88"/>
      <c r="N4533" s="130"/>
      <c r="P4533" s="88"/>
    </row>
    <row r="4534" spans="6:16">
      <c r="F4534" s="81"/>
      <c r="G4534" s="130"/>
      <c r="I4534" s="88"/>
      <c r="N4534" s="130"/>
      <c r="P4534" s="88"/>
    </row>
    <row r="4535" spans="6:16">
      <c r="F4535" s="81"/>
      <c r="G4535" s="130"/>
      <c r="I4535" s="88"/>
      <c r="N4535" s="130"/>
      <c r="P4535" s="88"/>
    </row>
    <row r="4536" spans="6:16">
      <c r="F4536" s="81"/>
      <c r="G4536" s="130"/>
      <c r="I4536" s="88"/>
      <c r="N4536" s="130"/>
      <c r="P4536" s="88"/>
    </row>
    <row r="4537" spans="6:16">
      <c r="F4537" s="81"/>
      <c r="G4537" s="130"/>
      <c r="I4537" s="88"/>
      <c r="N4537" s="130"/>
      <c r="P4537" s="88"/>
    </row>
    <row r="4538" spans="6:16">
      <c r="F4538" s="81"/>
      <c r="G4538" s="130"/>
      <c r="I4538" s="88"/>
      <c r="N4538" s="130"/>
      <c r="P4538" s="88"/>
    </row>
    <row r="4539" spans="6:16">
      <c r="F4539" s="81"/>
      <c r="G4539" s="130"/>
      <c r="I4539" s="88"/>
      <c r="N4539" s="130"/>
      <c r="P4539" s="88"/>
    </row>
    <row r="4540" spans="6:16">
      <c r="F4540" s="81"/>
      <c r="G4540" s="130"/>
      <c r="I4540" s="88"/>
      <c r="N4540" s="130"/>
      <c r="P4540" s="88"/>
    </row>
    <row r="4541" spans="6:16">
      <c r="F4541" s="81"/>
      <c r="G4541" s="130"/>
      <c r="I4541" s="88"/>
      <c r="N4541" s="130"/>
      <c r="P4541" s="88"/>
    </row>
    <row r="4542" spans="6:16">
      <c r="F4542" s="81"/>
      <c r="G4542" s="130"/>
      <c r="I4542" s="88"/>
      <c r="N4542" s="130"/>
      <c r="P4542" s="88"/>
    </row>
    <row r="4543" spans="6:16">
      <c r="F4543" s="81"/>
      <c r="G4543" s="130"/>
      <c r="I4543" s="88"/>
      <c r="N4543" s="130"/>
      <c r="P4543" s="88"/>
    </row>
    <row r="4544" spans="6:16">
      <c r="F4544" s="81"/>
      <c r="G4544" s="130"/>
      <c r="I4544" s="88"/>
      <c r="N4544" s="130"/>
      <c r="P4544" s="88"/>
    </row>
    <row r="4545" spans="6:16">
      <c r="F4545" s="81"/>
      <c r="G4545" s="130"/>
      <c r="I4545" s="88"/>
      <c r="N4545" s="130"/>
      <c r="P4545" s="88"/>
    </row>
    <row r="4546" spans="6:16">
      <c r="F4546" s="81"/>
      <c r="G4546" s="130"/>
      <c r="I4546" s="88"/>
      <c r="N4546" s="130"/>
      <c r="P4546" s="88"/>
    </row>
    <row r="4547" spans="6:16">
      <c r="F4547" s="81"/>
      <c r="G4547" s="130"/>
      <c r="I4547" s="88"/>
      <c r="N4547" s="130"/>
      <c r="P4547" s="88"/>
    </row>
    <row r="4548" spans="6:16">
      <c r="F4548" s="81"/>
      <c r="G4548" s="130"/>
      <c r="I4548" s="88"/>
      <c r="N4548" s="130"/>
      <c r="P4548" s="88"/>
    </row>
    <row r="4549" spans="6:16">
      <c r="F4549" s="81"/>
      <c r="G4549" s="130"/>
      <c r="I4549" s="88"/>
      <c r="N4549" s="130"/>
      <c r="P4549" s="88"/>
    </row>
    <row r="4550" spans="6:16">
      <c r="F4550" s="81"/>
      <c r="G4550" s="130"/>
      <c r="I4550" s="88"/>
      <c r="N4550" s="130"/>
      <c r="P4550" s="88"/>
    </row>
    <row r="4551" spans="6:16">
      <c r="F4551" s="81"/>
      <c r="G4551" s="130"/>
      <c r="I4551" s="88"/>
      <c r="N4551" s="130"/>
      <c r="P4551" s="88"/>
    </row>
    <row r="4552" spans="6:16">
      <c r="F4552" s="81"/>
      <c r="G4552" s="130"/>
      <c r="I4552" s="88"/>
      <c r="N4552" s="130"/>
      <c r="P4552" s="88"/>
    </row>
    <row r="4553" spans="6:16">
      <c r="F4553" s="81"/>
      <c r="G4553" s="130"/>
      <c r="I4553" s="88"/>
      <c r="N4553" s="130"/>
      <c r="P4553" s="88"/>
    </row>
    <row r="4554" spans="6:16">
      <c r="F4554" s="81"/>
      <c r="G4554" s="130"/>
      <c r="I4554" s="88"/>
      <c r="N4554" s="130"/>
      <c r="P4554" s="88"/>
    </row>
    <row r="4555" spans="6:16">
      <c r="F4555" s="81"/>
      <c r="G4555" s="130"/>
      <c r="I4555" s="88"/>
      <c r="N4555" s="130"/>
      <c r="P4555" s="88"/>
    </row>
    <row r="4556" spans="6:16">
      <c r="F4556" s="81"/>
      <c r="G4556" s="130"/>
      <c r="I4556" s="88"/>
      <c r="N4556" s="130"/>
      <c r="P4556" s="88"/>
    </row>
    <row r="4557" spans="6:16">
      <c r="F4557" s="81"/>
      <c r="G4557" s="130"/>
      <c r="I4557" s="88"/>
      <c r="N4557" s="130"/>
      <c r="P4557" s="88"/>
    </row>
    <row r="4558" spans="6:16">
      <c r="F4558" s="81"/>
      <c r="G4558" s="130"/>
      <c r="I4558" s="88"/>
      <c r="N4558" s="130"/>
      <c r="P4558" s="88"/>
    </row>
    <row r="4559" spans="6:16">
      <c r="F4559" s="81"/>
      <c r="G4559" s="130"/>
      <c r="I4559" s="88"/>
      <c r="N4559" s="130"/>
      <c r="P4559" s="88"/>
    </row>
    <row r="4560" spans="6:16">
      <c r="F4560" s="81"/>
      <c r="G4560" s="130"/>
      <c r="I4560" s="88"/>
      <c r="N4560" s="130"/>
      <c r="P4560" s="88"/>
    </row>
    <row r="4561" spans="6:16">
      <c r="F4561" s="81"/>
      <c r="G4561" s="130"/>
      <c r="I4561" s="88"/>
      <c r="N4561" s="130"/>
      <c r="P4561" s="88"/>
    </row>
    <row r="4562" spans="6:16">
      <c r="F4562" s="81"/>
      <c r="G4562" s="130"/>
      <c r="I4562" s="88"/>
      <c r="N4562" s="130"/>
      <c r="P4562" s="88"/>
    </row>
    <row r="4563" spans="6:16">
      <c r="F4563" s="81"/>
      <c r="G4563" s="130"/>
      <c r="I4563" s="88"/>
      <c r="N4563" s="130"/>
      <c r="P4563" s="88"/>
    </row>
    <row r="4564" spans="6:16">
      <c r="F4564" s="81"/>
      <c r="G4564" s="130"/>
      <c r="I4564" s="88"/>
      <c r="N4564" s="130"/>
      <c r="P4564" s="88"/>
    </row>
    <row r="4565" spans="6:16">
      <c r="F4565" s="81"/>
      <c r="G4565" s="130"/>
      <c r="I4565" s="88"/>
      <c r="N4565" s="130"/>
      <c r="P4565" s="88"/>
    </row>
    <row r="4566" spans="6:16">
      <c r="F4566" s="81"/>
      <c r="G4566" s="130"/>
      <c r="I4566" s="88"/>
      <c r="N4566" s="130"/>
      <c r="P4566" s="88"/>
    </row>
    <row r="4567" spans="6:16">
      <c r="F4567" s="81"/>
      <c r="G4567" s="130"/>
      <c r="I4567" s="88"/>
      <c r="N4567" s="130"/>
      <c r="P4567" s="88"/>
    </row>
    <row r="4568" spans="6:16">
      <c r="F4568" s="81"/>
      <c r="G4568" s="130"/>
      <c r="I4568" s="88"/>
      <c r="N4568" s="130"/>
      <c r="P4568" s="88"/>
    </row>
    <row r="4569" spans="6:16">
      <c r="F4569" s="81"/>
      <c r="G4569" s="130"/>
      <c r="I4569" s="88"/>
      <c r="N4569" s="130"/>
      <c r="P4569" s="88"/>
    </row>
    <row r="4570" spans="6:16">
      <c r="F4570" s="81"/>
      <c r="G4570" s="130"/>
      <c r="I4570" s="88"/>
      <c r="N4570" s="130"/>
      <c r="P4570" s="88"/>
    </row>
    <row r="4571" spans="6:16">
      <c r="F4571" s="81"/>
      <c r="G4571" s="130"/>
      <c r="I4571" s="88"/>
      <c r="N4571" s="130"/>
      <c r="P4571" s="88"/>
    </row>
    <row r="4572" spans="6:16">
      <c r="F4572" s="81"/>
      <c r="G4572" s="130"/>
      <c r="I4572" s="88"/>
      <c r="N4572" s="130"/>
      <c r="P4572" s="88"/>
    </row>
    <row r="4573" spans="6:16">
      <c r="F4573" s="81"/>
      <c r="G4573" s="130"/>
      <c r="I4573" s="88"/>
      <c r="N4573" s="130"/>
      <c r="P4573" s="88"/>
    </row>
    <row r="4574" spans="6:16">
      <c r="F4574" s="81"/>
      <c r="G4574" s="130"/>
      <c r="I4574" s="88"/>
      <c r="N4574" s="130"/>
      <c r="P4574" s="88"/>
    </row>
    <row r="4575" spans="6:16">
      <c r="F4575" s="81"/>
      <c r="G4575" s="130"/>
      <c r="I4575" s="88"/>
      <c r="N4575" s="130"/>
      <c r="P4575" s="88"/>
    </row>
    <row r="4576" spans="6:16">
      <c r="F4576" s="81"/>
      <c r="G4576" s="130"/>
      <c r="I4576" s="88"/>
      <c r="N4576" s="130"/>
      <c r="P4576" s="88"/>
    </row>
    <row r="4577" spans="6:16">
      <c r="F4577" s="81"/>
      <c r="G4577" s="130"/>
      <c r="I4577" s="88"/>
      <c r="N4577" s="130"/>
      <c r="P4577" s="88"/>
    </row>
    <row r="4578" spans="6:16">
      <c r="F4578" s="81"/>
      <c r="G4578" s="130"/>
      <c r="I4578" s="88"/>
      <c r="N4578" s="130"/>
      <c r="P4578" s="88"/>
    </row>
    <row r="4579" spans="6:16">
      <c r="F4579" s="81"/>
      <c r="G4579" s="130"/>
      <c r="I4579" s="88"/>
      <c r="N4579" s="130"/>
      <c r="P4579" s="88"/>
    </row>
    <row r="4580" spans="6:16">
      <c r="F4580" s="81"/>
      <c r="G4580" s="130"/>
      <c r="I4580" s="88"/>
      <c r="N4580" s="130"/>
      <c r="P4580" s="88"/>
    </row>
    <row r="4581" spans="6:16">
      <c r="F4581" s="81"/>
      <c r="G4581" s="130"/>
      <c r="I4581" s="88"/>
      <c r="N4581" s="130"/>
      <c r="P4581" s="88"/>
    </row>
    <row r="4582" spans="6:16">
      <c r="F4582" s="81"/>
      <c r="G4582" s="130"/>
      <c r="I4582" s="88"/>
      <c r="N4582" s="130"/>
      <c r="P4582" s="88"/>
    </row>
    <row r="4583" spans="6:16">
      <c r="F4583" s="81"/>
      <c r="G4583" s="130"/>
      <c r="I4583" s="88"/>
      <c r="N4583" s="130"/>
      <c r="P4583" s="88"/>
    </row>
    <row r="4584" spans="6:16">
      <c r="F4584" s="81"/>
      <c r="G4584" s="130"/>
      <c r="I4584" s="88"/>
      <c r="N4584" s="130"/>
      <c r="P4584" s="88"/>
    </row>
    <row r="4585" spans="6:16">
      <c r="F4585" s="81"/>
      <c r="G4585" s="130"/>
      <c r="I4585" s="88"/>
      <c r="N4585" s="130"/>
      <c r="P4585" s="88"/>
    </row>
    <row r="4586" spans="6:16">
      <c r="F4586" s="81"/>
      <c r="G4586" s="130"/>
      <c r="I4586" s="88"/>
      <c r="N4586" s="130"/>
      <c r="P4586" s="88"/>
    </row>
    <row r="4587" spans="6:16">
      <c r="F4587" s="81"/>
      <c r="G4587" s="130"/>
      <c r="I4587" s="88"/>
      <c r="N4587" s="130"/>
      <c r="P4587" s="88"/>
    </row>
    <row r="4588" spans="6:16">
      <c r="F4588" s="81"/>
      <c r="G4588" s="130"/>
      <c r="I4588" s="88"/>
      <c r="N4588" s="130"/>
      <c r="P4588" s="88"/>
    </row>
    <row r="4589" spans="6:16">
      <c r="F4589" s="81"/>
      <c r="G4589" s="130"/>
      <c r="I4589" s="88"/>
      <c r="N4589" s="130"/>
      <c r="P4589" s="88"/>
    </row>
    <row r="4590" spans="6:16">
      <c r="F4590" s="81"/>
      <c r="G4590" s="130"/>
      <c r="I4590" s="88"/>
      <c r="N4590" s="130"/>
      <c r="P4590" s="88"/>
    </row>
    <row r="4591" spans="6:16">
      <c r="F4591" s="81"/>
      <c r="G4591" s="130"/>
      <c r="I4591" s="88"/>
      <c r="N4591" s="130"/>
      <c r="P4591" s="88"/>
    </row>
    <row r="4592" spans="6:16">
      <c r="F4592" s="81"/>
      <c r="G4592" s="130"/>
      <c r="I4592" s="88"/>
      <c r="N4592" s="130"/>
      <c r="P4592" s="88"/>
    </row>
    <row r="4593" spans="6:16">
      <c r="F4593" s="81"/>
      <c r="G4593" s="130"/>
      <c r="I4593" s="88"/>
      <c r="N4593" s="130"/>
      <c r="P4593" s="88"/>
    </row>
    <row r="4594" spans="6:16">
      <c r="F4594" s="81"/>
      <c r="G4594" s="130"/>
      <c r="I4594" s="88"/>
      <c r="N4594" s="130"/>
      <c r="P4594" s="88"/>
    </row>
    <row r="4595" spans="6:16">
      <c r="F4595" s="81"/>
      <c r="G4595" s="130"/>
      <c r="I4595" s="88"/>
      <c r="N4595" s="130"/>
      <c r="P4595" s="88"/>
    </row>
    <row r="4596" spans="6:16">
      <c r="F4596" s="81"/>
      <c r="G4596" s="130"/>
      <c r="I4596" s="88"/>
      <c r="N4596" s="130"/>
      <c r="P4596" s="88"/>
    </row>
    <row r="4597" spans="6:16">
      <c r="F4597" s="81"/>
      <c r="G4597" s="130"/>
      <c r="I4597" s="88"/>
      <c r="N4597" s="130"/>
      <c r="P4597" s="88"/>
    </row>
    <row r="4598" spans="6:16">
      <c r="F4598" s="81"/>
      <c r="G4598" s="130"/>
      <c r="I4598" s="88"/>
      <c r="N4598" s="130"/>
      <c r="P4598" s="88"/>
    </row>
    <row r="4599" spans="6:16">
      <c r="F4599" s="81"/>
      <c r="G4599" s="130"/>
      <c r="I4599" s="88"/>
      <c r="N4599" s="130"/>
      <c r="P4599" s="88"/>
    </row>
    <row r="4600" spans="6:16">
      <c r="F4600" s="81"/>
      <c r="G4600" s="130"/>
      <c r="I4600" s="88"/>
      <c r="N4600" s="130"/>
      <c r="P4600" s="88"/>
    </row>
    <row r="4601" spans="6:16">
      <c r="F4601" s="81"/>
      <c r="G4601" s="130"/>
      <c r="I4601" s="88"/>
      <c r="N4601" s="130"/>
      <c r="P4601" s="88"/>
    </row>
    <row r="4602" spans="6:16">
      <c r="F4602" s="81"/>
      <c r="G4602" s="130"/>
      <c r="I4602" s="88"/>
      <c r="N4602" s="130"/>
      <c r="P4602" s="88"/>
    </row>
    <row r="4603" spans="6:16">
      <c r="F4603" s="81"/>
      <c r="G4603" s="130"/>
      <c r="I4603" s="88"/>
      <c r="N4603" s="130"/>
      <c r="P4603" s="88"/>
    </row>
    <row r="4604" spans="6:16">
      <c r="F4604" s="81"/>
      <c r="G4604" s="130"/>
      <c r="I4604" s="88"/>
      <c r="N4604" s="130"/>
      <c r="P4604" s="88"/>
    </row>
    <row r="4605" spans="6:16">
      <c r="F4605" s="81"/>
      <c r="G4605" s="130"/>
      <c r="I4605" s="88"/>
      <c r="N4605" s="130"/>
      <c r="P4605" s="88"/>
    </row>
    <row r="4606" spans="6:16">
      <c r="F4606" s="81"/>
      <c r="G4606" s="130"/>
      <c r="I4606" s="88"/>
      <c r="N4606" s="130"/>
      <c r="P4606" s="88"/>
    </row>
    <row r="4607" spans="6:16">
      <c r="F4607" s="81"/>
      <c r="G4607" s="130"/>
      <c r="I4607" s="88"/>
      <c r="N4607" s="130"/>
      <c r="P4607" s="88"/>
    </row>
    <row r="4608" spans="6:16">
      <c r="F4608" s="81"/>
      <c r="G4608" s="130"/>
      <c r="I4608" s="88"/>
      <c r="N4608" s="130"/>
      <c r="P4608" s="88"/>
    </row>
    <row r="4609" spans="6:16">
      <c r="F4609" s="81"/>
      <c r="G4609" s="130"/>
      <c r="I4609" s="88"/>
      <c r="N4609" s="130"/>
      <c r="P4609" s="88"/>
    </row>
    <row r="4610" spans="6:16">
      <c r="F4610" s="81"/>
      <c r="G4610" s="130"/>
      <c r="I4610" s="88"/>
      <c r="N4610" s="130"/>
      <c r="P4610" s="88"/>
    </row>
    <row r="4611" spans="6:16">
      <c r="F4611" s="81"/>
      <c r="G4611" s="130"/>
      <c r="I4611" s="88"/>
      <c r="N4611" s="130"/>
      <c r="P4611" s="88"/>
    </row>
    <row r="4612" spans="6:16">
      <c r="F4612" s="81"/>
      <c r="G4612" s="130"/>
      <c r="I4612" s="88"/>
      <c r="N4612" s="130"/>
      <c r="P4612" s="88"/>
    </row>
    <row r="4613" spans="6:16">
      <c r="F4613" s="81"/>
      <c r="G4613" s="130"/>
      <c r="I4613" s="88"/>
      <c r="N4613" s="130"/>
      <c r="P4613" s="88"/>
    </row>
    <row r="4614" spans="6:16">
      <c r="F4614" s="81"/>
      <c r="G4614" s="130"/>
      <c r="I4614" s="88"/>
      <c r="N4614" s="130"/>
      <c r="P4614" s="88"/>
    </row>
    <row r="4615" spans="6:16">
      <c r="F4615" s="81"/>
      <c r="G4615" s="130"/>
      <c r="I4615" s="88"/>
      <c r="N4615" s="130"/>
      <c r="P4615" s="88"/>
    </row>
    <row r="4616" spans="6:16">
      <c r="F4616" s="81"/>
      <c r="G4616" s="130"/>
      <c r="I4616" s="88"/>
      <c r="N4616" s="130"/>
      <c r="P4616" s="88"/>
    </row>
    <row r="4617" spans="6:16">
      <c r="F4617" s="81"/>
      <c r="G4617" s="130"/>
      <c r="I4617" s="88"/>
      <c r="N4617" s="130"/>
      <c r="P4617" s="88"/>
    </row>
    <row r="4618" spans="6:16">
      <c r="F4618" s="81"/>
      <c r="G4618" s="130"/>
      <c r="I4618" s="88"/>
      <c r="N4618" s="130"/>
      <c r="P4618" s="88"/>
    </row>
    <row r="4619" spans="6:16">
      <c r="F4619" s="81"/>
      <c r="G4619" s="130"/>
      <c r="I4619" s="88"/>
      <c r="N4619" s="130"/>
      <c r="P4619" s="88"/>
    </row>
    <row r="4620" spans="6:16">
      <c r="F4620" s="81"/>
      <c r="G4620" s="130"/>
      <c r="I4620" s="88"/>
      <c r="N4620" s="130"/>
      <c r="P4620" s="88"/>
    </row>
    <row r="4621" spans="6:16">
      <c r="F4621" s="81"/>
      <c r="G4621" s="130"/>
      <c r="I4621" s="88"/>
      <c r="N4621" s="130"/>
      <c r="P4621" s="88"/>
    </row>
    <row r="4622" spans="6:16">
      <c r="F4622" s="81"/>
      <c r="G4622" s="130"/>
      <c r="I4622" s="88"/>
      <c r="N4622" s="130"/>
      <c r="P4622" s="88"/>
    </row>
    <row r="4623" spans="6:16">
      <c r="F4623" s="81"/>
      <c r="G4623" s="130"/>
      <c r="I4623" s="88"/>
      <c r="N4623" s="130"/>
      <c r="P4623" s="88"/>
    </row>
    <row r="4624" spans="6:16">
      <c r="F4624" s="81"/>
      <c r="G4624" s="130"/>
      <c r="I4624" s="88"/>
      <c r="N4624" s="130"/>
      <c r="P4624" s="88"/>
    </row>
    <row r="4625" spans="6:16">
      <c r="F4625" s="81"/>
      <c r="G4625" s="130"/>
      <c r="I4625" s="88"/>
      <c r="N4625" s="130"/>
      <c r="P4625" s="88"/>
    </row>
    <row r="4626" spans="6:16">
      <c r="F4626" s="81"/>
      <c r="G4626" s="130"/>
      <c r="I4626" s="88"/>
      <c r="N4626" s="130"/>
      <c r="P4626" s="88"/>
    </row>
    <row r="4627" spans="6:16">
      <c r="F4627" s="81"/>
      <c r="G4627" s="130"/>
      <c r="I4627" s="88"/>
      <c r="N4627" s="130"/>
      <c r="P4627" s="88"/>
    </row>
    <row r="4628" spans="6:16">
      <c r="F4628" s="81"/>
      <c r="G4628" s="130"/>
      <c r="I4628" s="88"/>
      <c r="N4628" s="130"/>
      <c r="P4628" s="88"/>
    </row>
    <row r="4629" spans="6:16">
      <c r="F4629" s="81"/>
      <c r="G4629" s="130"/>
      <c r="I4629" s="88"/>
      <c r="N4629" s="130"/>
      <c r="P4629" s="88"/>
    </row>
    <row r="4630" spans="6:16">
      <c r="F4630" s="81"/>
      <c r="G4630" s="130"/>
      <c r="I4630" s="88"/>
      <c r="N4630" s="130"/>
      <c r="P4630" s="88"/>
    </row>
    <row r="4631" spans="6:16">
      <c r="F4631" s="81"/>
      <c r="G4631" s="130"/>
      <c r="I4631" s="88"/>
      <c r="N4631" s="130"/>
      <c r="P4631" s="88"/>
    </row>
    <row r="4632" spans="6:16">
      <c r="F4632" s="81"/>
      <c r="G4632" s="130"/>
      <c r="I4632" s="88"/>
      <c r="N4632" s="130"/>
      <c r="P4632" s="88"/>
    </row>
    <row r="4633" spans="6:16">
      <c r="F4633" s="81"/>
      <c r="G4633" s="130"/>
      <c r="I4633" s="88"/>
      <c r="N4633" s="130"/>
      <c r="P4633" s="88"/>
    </row>
    <row r="4634" spans="6:16">
      <c r="F4634" s="81"/>
      <c r="G4634" s="130"/>
      <c r="I4634" s="88"/>
      <c r="N4634" s="130"/>
      <c r="P4634" s="88"/>
    </row>
    <row r="4635" spans="6:16">
      <c r="F4635" s="81"/>
      <c r="G4635" s="130"/>
      <c r="I4635" s="88"/>
      <c r="N4635" s="130"/>
      <c r="P4635" s="88"/>
    </row>
    <row r="4636" spans="6:16">
      <c r="F4636" s="81"/>
      <c r="G4636" s="130"/>
      <c r="I4636" s="88"/>
      <c r="N4636" s="130"/>
      <c r="P4636" s="88"/>
    </row>
    <row r="4637" spans="6:16">
      <c r="F4637" s="81"/>
      <c r="G4637" s="130"/>
      <c r="I4637" s="88"/>
      <c r="N4637" s="130"/>
      <c r="P4637" s="88"/>
    </row>
    <row r="4638" spans="6:16">
      <c r="F4638" s="81"/>
      <c r="G4638" s="130"/>
      <c r="I4638" s="88"/>
      <c r="N4638" s="130"/>
      <c r="P4638" s="88"/>
    </row>
    <row r="4639" spans="6:16">
      <c r="F4639" s="81"/>
      <c r="G4639" s="130"/>
      <c r="I4639" s="88"/>
      <c r="N4639" s="130"/>
      <c r="P4639" s="88"/>
    </row>
    <row r="4640" spans="6:16">
      <c r="F4640" s="81"/>
      <c r="G4640" s="130"/>
      <c r="I4640" s="88"/>
      <c r="N4640" s="130"/>
      <c r="P4640" s="88"/>
    </row>
    <row r="4641" spans="6:16">
      <c r="F4641" s="81"/>
      <c r="G4641" s="130"/>
      <c r="I4641" s="88"/>
      <c r="N4641" s="130"/>
      <c r="P4641" s="88"/>
    </row>
    <row r="4642" spans="6:16">
      <c r="F4642" s="81"/>
      <c r="G4642" s="130"/>
      <c r="I4642" s="88"/>
      <c r="N4642" s="130"/>
      <c r="P4642" s="88"/>
    </row>
    <row r="4643" spans="6:16">
      <c r="F4643" s="81"/>
      <c r="G4643" s="130"/>
      <c r="I4643" s="88"/>
      <c r="N4643" s="130"/>
      <c r="P4643" s="88"/>
    </row>
    <row r="4644" spans="6:16">
      <c r="F4644" s="81"/>
      <c r="G4644" s="130"/>
      <c r="I4644" s="88"/>
      <c r="N4644" s="130"/>
      <c r="P4644" s="88"/>
    </row>
    <row r="4645" spans="6:16">
      <c r="F4645" s="81"/>
      <c r="G4645" s="130"/>
      <c r="I4645" s="88"/>
      <c r="N4645" s="130"/>
      <c r="P4645" s="88"/>
    </row>
    <row r="4646" spans="6:16">
      <c r="F4646" s="81"/>
      <c r="G4646" s="130"/>
      <c r="I4646" s="88"/>
      <c r="N4646" s="130"/>
      <c r="P4646" s="88"/>
    </row>
    <row r="4647" spans="6:16">
      <c r="F4647" s="81"/>
      <c r="G4647" s="130"/>
      <c r="I4647" s="88"/>
      <c r="N4647" s="130"/>
      <c r="P4647" s="88"/>
    </row>
    <row r="4648" spans="6:16">
      <c r="F4648" s="81"/>
      <c r="G4648" s="130"/>
      <c r="I4648" s="88"/>
      <c r="N4648" s="130"/>
      <c r="P4648" s="88"/>
    </row>
    <row r="4649" spans="6:16">
      <c r="F4649" s="81"/>
      <c r="G4649" s="130"/>
      <c r="I4649" s="88"/>
      <c r="N4649" s="130"/>
      <c r="P4649" s="88"/>
    </row>
    <row r="4650" spans="6:16">
      <c r="F4650" s="81"/>
      <c r="G4650" s="130"/>
      <c r="I4650" s="88"/>
      <c r="N4650" s="130"/>
      <c r="P4650" s="88"/>
    </row>
    <row r="4651" spans="6:16">
      <c r="F4651" s="81"/>
      <c r="G4651" s="130"/>
      <c r="I4651" s="88"/>
      <c r="N4651" s="130"/>
      <c r="P4651" s="88"/>
    </row>
    <row r="4652" spans="6:16">
      <c r="F4652" s="81"/>
      <c r="G4652" s="130"/>
      <c r="I4652" s="88"/>
      <c r="N4652" s="130"/>
      <c r="P4652" s="88"/>
    </row>
    <row r="4653" spans="6:16">
      <c r="F4653" s="81"/>
      <c r="G4653" s="130"/>
      <c r="I4653" s="88"/>
      <c r="N4653" s="130"/>
      <c r="P4653" s="88"/>
    </row>
    <row r="4654" spans="6:16">
      <c r="F4654" s="81"/>
      <c r="G4654" s="130"/>
      <c r="I4654" s="88"/>
      <c r="N4654" s="130"/>
      <c r="P4654" s="88"/>
    </row>
    <row r="4655" spans="6:16">
      <c r="F4655" s="81"/>
      <c r="G4655" s="130"/>
      <c r="I4655" s="88"/>
      <c r="N4655" s="130"/>
      <c r="P4655" s="88"/>
    </row>
    <row r="4656" spans="6:16">
      <c r="F4656" s="81"/>
      <c r="G4656" s="130"/>
      <c r="I4656" s="88"/>
      <c r="N4656" s="130"/>
      <c r="P4656" s="88"/>
    </row>
    <row r="4657" spans="6:16">
      <c r="F4657" s="81"/>
      <c r="G4657" s="130"/>
      <c r="I4657" s="88"/>
      <c r="N4657" s="130"/>
      <c r="P4657" s="88"/>
    </row>
    <row r="4658" spans="6:16">
      <c r="F4658" s="81"/>
      <c r="G4658" s="130"/>
      <c r="I4658" s="88"/>
      <c r="N4658" s="130"/>
      <c r="P4658" s="88"/>
    </row>
    <row r="4659" spans="6:16">
      <c r="F4659" s="81"/>
      <c r="G4659" s="130"/>
      <c r="I4659" s="88"/>
      <c r="N4659" s="130"/>
      <c r="P4659" s="88"/>
    </row>
    <row r="4660" spans="6:16">
      <c r="F4660" s="81"/>
      <c r="G4660" s="130"/>
      <c r="I4660" s="88"/>
      <c r="N4660" s="130"/>
      <c r="P4660" s="88"/>
    </row>
    <row r="4661" spans="6:16">
      <c r="F4661" s="81"/>
      <c r="G4661" s="130"/>
      <c r="I4661" s="88"/>
      <c r="N4661" s="130"/>
      <c r="P4661" s="88"/>
    </row>
    <row r="4662" spans="6:16">
      <c r="F4662" s="81"/>
      <c r="G4662" s="130"/>
      <c r="I4662" s="88"/>
      <c r="N4662" s="130"/>
      <c r="P4662" s="88"/>
    </row>
    <row r="4663" spans="6:16">
      <c r="F4663" s="81"/>
      <c r="G4663" s="130"/>
      <c r="I4663" s="88"/>
      <c r="N4663" s="130"/>
      <c r="P4663" s="88"/>
    </row>
    <row r="4664" spans="6:16">
      <c r="F4664" s="81"/>
      <c r="G4664" s="130"/>
      <c r="I4664" s="88"/>
      <c r="N4664" s="130"/>
      <c r="P4664" s="88"/>
    </row>
    <row r="4665" spans="6:16">
      <c r="F4665" s="81"/>
      <c r="G4665" s="130"/>
      <c r="I4665" s="88"/>
      <c r="N4665" s="130"/>
      <c r="P4665" s="88"/>
    </row>
    <row r="4666" spans="6:16">
      <c r="F4666" s="81"/>
      <c r="G4666" s="130"/>
      <c r="I4666" s="88"/>
      <c r="N4666" s="130"/>
      <c r="P4666" s="88"/>
    </row>
    <row r="4667" spans="6:16">
      <c r="F4667" s="81"/>
      <c r="G4667" s="130"/>
      <c r="I4667" s="88"/>
      <c r="N4667" s="130"/>
      <c r="P4667" s="88"/>
    </row>
    <row r="4668" spans="6:16">
      <c r="F4668" s="81"/>
      <c r="G4668" s="130"/>
      <c r="I4668" s="88"/>
      <c r="N4668" s="130"/>
      <c r="P4668" s="88"/>
    </row>
    <row r="4669" spans="6:16">
      <c r="F4669" s="81"/>
      <c r="G4669" s="130"/>
      <c r="I4669" s="88"/>
      <c r="N4669" s="130"/>
      <c r="P4669" s="88"/>
    </row>
    <row r="4670" spans="6:16">
      <c r="F4670" s="81"/>
      <c r="G4670" s="130"/>
      <c r="I4670" s="88"/>
      <c r="N4670" s="130"/>
      <c r="P4670" s="88"/>
    </row>
    <row r="4671" spans="6:16">
      <c r="F4671" s="81"/>
      <c r="G4671" s="130"/>
      <c r="I4671" s="88"/>
      <c r="N4671" s="130"/>
      <c r="P4671" s="88"/>
    </row>
    <row r="4672" spans="6:16">
      <c r="F4672" s="81"/>
      <c r="G4672" s="130"/>
      <c r="I4672" s="88"/>
      <c r="N4672" s="130"/>
      <c r="P4672" s="88"/>
    </row>
    <row r="4673" spans="6:16">
      <c r="F4673" s="81"/>
      <c r="G4673" s="130"/>
      <c r="I4673" s="88"/>
      <c r="N4673" s="130"/>
      <c r="P4673" s="88"/>
    </row>
    <row r="4674" spans="6:16">
      <c r="F4674" s="81"/>
      <c r="G4674" s="130"/>
      <c r="I4674" s="88"/>
      <c r="N4674" s="130"/>
      <c r="P4674" s="88"/>
    </row>
    <row r="4675" spans="6:16">
      <c r="F4675" s="81"/>
      <c r="G4675" s="130"/>
      <c r="I4675" s="88"/>
      <c r="N4675" s="130"/>
      <c r="P4675" s="88"/>
    </row>
    <row r="4676" spans="6:16">
      <c r="F4676" s="81"/>
      <c r="G4676" s="130"/>
      <c r="I4676" s="88"/>
      <c r="N4676" s="130"/>
      <c r="P4676" s="88"/>
    </row>
    <row r="4677" spans="6:16">
      <c r="F4677" s="81"/>
      <c r="G4677" s="130"/>
      <c r="I4677" s="88"/>
      <c r="N4677" s="130"/>
      <c r="P4677" s="88"/>
    </row>
    <row r="4678" spans="6:16">
      <c r="F4678" s="81"/>
      <c r="G4678" s="130"/>
      <c r="I4678" s="88"/>
      <c r="N4678" s="130"/>
      <c r="P4678" s="88"/>
    </row>
    <row r="4679" spans="6:16">
      <c r="F4679" s="81"/>
      <c r="G4679" s="130"/>
      <c r="I4679" s="88"/>
      <c r="N4679" s="130"/>
      <c r="P4679" s="88"/>
    </row>
    <row r="4680" spans="6:16">
      <c r="F4680" s="81"/>
      <c r="G4680" s="130"/>
      <c r="I4680" s="88"/>
      <c r="N4680" s="130"/>
      <c r="P4680" s="88"/>
    </row>
    <row r="4681" spans="6:16">
      <c r="F4681" s="81"/>
      <c r="G4681" s="130"/>
      <c r="I4681" s="88"/>
      <c r="N4681" s="130"/>
      <c r="P4681" s="88"/>
    </row>
    <row r="4682" spans="6:16">
      <c r="F4682" s="81"/>
      <c r="G4682" s="130"/>
      <c r="I4682" s="88"/>
      <c r="N4682" s="130"/>
      <c r="P4682" s="88"/>
    </row>
    <row r="4683" spans="6:16">
      <c r="F4683" s="81"/>
      <c r="G4683" s="130"/>
      <c r="I4683" s="88"/>
      <c r="N4683" s="130"/>
      <c r="P4683" s="88"/>
    </row>
    <row r="4684" spans="6:16">
      <c r="F4684" s="81"/>
      <c r="G4684" s="130"/>
      <c r="I4684" s="88"/>
      <c r="N4684" s="130"/>
      <c r="P4684" s="88"/>
    </row>
    <row r="4685" spans="6:16">
      <c r="F4685" s="81"/>
      <c r="G4685" s="130"/>
      <c r="I4685" s="88"/>
      <c r="N4685" s="130"/>
      <c r="P4685" s="88"/>
    </row>
    <row r="4686" spans="6:16">
      <c r="F4686" s="81"/>
      <c r="G4686" s="130"/>
      <c r="I4686" s="88"/>
      <c r="N4686" s="130"/>
      <c r="P4686" s="88"/>
    </row>
    <row r="4687" spans="6:16">
      <c r="F4687" s="81"/>
      <c r="G4687" s="130"/>
      <c r="I4687" s="88"/>
      <c r="N4687" s="130"/>
      <c r="P4687" s="88"/>
    </row>
    <row r="4688" spans="6:16">
      <c r="F4688" s="81"/>
      <c r="G4688" s="130"/>
      <c r="I4688" s="88"/>
      <c r="N4688" s="130"/>
      <c r="P4688" s="88"/>
    </row>
    <row r="4689" spans="6:16">
      <c r="F4689" s="81"/>
      <c r="G4689" s="130"/>
      <c r="I4689" s="88"/>
      <c r="N4689" s="130"/>
      <c r="P4689" s="88"/>
    </row>
    <row r="4690" spans="6:16">
      <c r="F4690" s="81"/>
      <c r="G4690" s="130"/>
      <c r="I4690" s="88"/>
      <c r="N4690" s="130"/>
      <c r="P4690" s="88"/>
    </row>
    <row r="4691" spans="6:16">
      <c r="F4691" s="81"/>
      <c r="G4691" s="130"/>
      <c r="I4691" s="88"/>
      <c r="N4691" s="130"/>
      <c r="P4691" s="88"/>
    </row>
    <row r="4692" spans="6:16">
      <c r="F4692" s="81"/>
      <c r="G4692" s="130"/>
      <c r="I4692" s="88"/>
      <c r="N4692" s="130"/>
      <c r="P4692" s="88"/>
    </row>
    <row r="4693" spans="6:16">
      <c r="F4693" s="81"/>
      <c r="G4693" s="130"/>
      <c r="I4693" s="88"/>
      <c r="N4693" s="130"/>
      <c r="P4693" s="88"/>
    </row>
    <row r="4694" spans="6:16">
      <c r="F4694" s="81"/>
      <c r="G4694" s="130"/>
      <c r="I4694" s="88"/>
      <c r="N4694" s="130"/>
      <c r="P4694" s="88"/>
    </row>
    <row r="4695" spans="6:16">
      <c r="F4695" s="81"/>
      <c r="G4695" s="130"/>
      <c r="I4695" s="88"/>
      <c r="N4695" s="130"/>
      <c r="P4695" s="88"/>
    </row>
    <row r="4696" spans="6:16">
      <c r="F4696" s="81"/>
      <c r="G4696" s="130"/>
      <c r="I4696" s="88"/>
      <c r="N4696" s="130"/>
      <c r="P4696" s="88"/>
    </row>
    <row r="4697" spans="6:16">
      <c r="F4697" s="81"/>
      <c r="G4697" s="130"/>
      <c r="I4697" s="88"/>
      <c r="N4697" s="130"/>
      <c r="P4697" s="88"/>
    </row>
    <row r="4698" spans="6:16">
      <c r="F4698" s="81"/>
      <c r="G4698" s="130"/>
      <c r="I4698" s="88"/>
      <c r="N4698" s="130"/>
      <c r="P4698" s="88"/>
    </row>
    <row r="4699" spans="6:16">
      <c r="F4699" s="81"/>
      <c r="G4699" s="130"/>
      <c r="I4699" s="88"/>
      <c r="N4699" s="130"/>
      <c r="P4699" s="88"/>
    </row>
    <row r="4700" spans="6:16">
      <c r="F4700" s="81"/>
      <c r="G4700" s="130"/>
      <c r="I4700" s="88"/>
      <c r="N4700" s="130"/>
      <c r="P4700" s="88"/>
    </row>
    <row r="4701" spans="6:16">
      <c r="F4701" s="81"/>
      <c r="G4701" s="130"/>
      <c r="I4701" s="88"/>
      <c r="N4701" s="130"/>
      <c r="P4701" s="88"/>
    </row>
    <row r="4702" spans="6:16">
      <c r="F4702" s="81"/>
      <c r="G4702" s="130"/>
      <c r="I4702" s="88"/>
      <c r="N4702" s="130"/>
      <c r="P4702" s="88"/>
    </row>
    <row r="4703" spans="6:16">
      <c r="F4703" s="81"/>
      <c r="G4703" s="130"/>
      <c r="I4703" s="88"/>
      <c r="N4703" s="130"/>
      <c r="P4703" s="88"/>
    </row>
    <row r="4704" spans="6:16">
      <c r="F4704" s="81"/>
      <c r="G4704" s="130"/>
      <c r="I4704" s="88"/>
      <c r="N4704" s="130"/>
      <c r="P4704" s="88"/>
    </row>
    <row r="4705" spans="6:16">
      <c r="F4705" s="81"/>
      <c r="G4705" s="130"/>
      <c r="I4705" s="88"/>
      <c r="N4705" s="130"/>
      <c r="P4705" s="88"/>
    </row>
    <row r="4706" spans="6:16">
      <c r="F4706" s="81"/>
      <c r="G4706" s="130"/>
      <c r="I4706" s="88"/>
      <c r="N4706" s="130"/>
      <c r="P4706" s="88"/>
    </row>
    <row r="4707" spans="6:16">
      <c r="F4707" s="81"/>
      <c r="G4707" s="130"/>
      <c r="I4707" s="88"/>
      <c r="N4707" s="130"/>
      <c r="P4707" s="88"/>
    </row>
    <row r="4708" spans="6:16">
      <c r="F4708" s="81"/>
      <c r="G4708" s="130"/>
      <c r="I4708" s="88"/>
      <c r="N4708" s="130"/>
      <c r="P4708" s="88"/>
    </row>
    <row r="4709" spans="6:16">
      <c r="F4709" s="81"/>
      <c r="G4709" s="130"/>
      <c r="I4709" s="88"/>
      <c r="N4709" s="130"/>
      <c r="P4709" s="88"/>
    </row>
    <row r="4710" spans="6:16">
      <c r="F4710" s="81"/>
      <c r="G4710" s="130"/>
      <c r="I4710" s="88"/>
      <c r="N4710" s="130"/>
      <c r="P4710" s="88"/>
    </row>
    <row r="4711" spans="6:16">
      <c r="F4711" s="81"/>
      <c r="G4711" s="130"/>
      <c r="I4711" s="88"/>
      <c r="N4711" s="130"/>
      <c r="P4711" s="88"/>
    </row>
    <row r="4712" spans="6:16">
      <c r="F4712" s="81"/>
      <c r="G4712" s="130"/>
      <c r="I4712" s="88"/>
      <c r="N4712" s="130"/>
      <c r="P4712" s="88"/>
    </row>
    <row r="4713" spans="6:16">
      <c r="F4713" s="81"/>
      <c r="G4713" s="130"/>
      <c r="I4713" s="88"/>
      <c r="N4713" s="130"/>
      <c r="P4713" s="88"/>
    </row>
    <row r="4714" spans="6:16">
      <c r="F4714" s="81"/>
      <c r="G4714" s="130"/>
      <c r="I4714" s="88"/>
      <c r="N4714" s="130"/>
      <c r="P4714" s="88"/>
    </row>
    <row r="4715" spans="6:16">
      <c r="F4715" s="81"/>
      <c r="G4715" s="130"/>
      <c r="I4715" s="88"/>
      <c r="N4715" s="130"/>
      <c r="P4715" s="88"/>
    </row>
    <row r="4716" spans="6:16">
      <c r="F4716" s="81"/>
      <c r="G4716" s="130"/>
      <c r="I4716" s="88"/>
      <c r="N4716" s="130"/>
      <c r="P4716" s="88"/>
    </row>
    <row r="4717" spans="6:16">
      <c r="F4717" s="81"/>
      <c r="G4717" s="130"/>
      <c r="I4717" s="88"/>
      <c r="N4717" s="130"/>
      <c r="P4717" s="88"/>
    </row>
    <row r="4718" spans="6:16">
      <c r="F4718" s="81"/>
      <c r="G4718" s="130"/>
      <c r="I4718" s="88"/>
      <c r="N4718" s="130"/>
      <c r="P4718" s="88"/>
    </row>
    <row r="4719" spans="6:16">
      <c r="F4719" s="81"/>
      <c r="G4719" s="130"/>
      <c r="I4719" s="88"/>
      <c r="N4719" s="130"/>
      <c r="P4719" s="88"/>
    </row>
    <row r="4720" spans="6:16">
      <c r="F4720" s="81"/>
      <c r="G4720" s="130"/>
      <c r="I4720" s="88"/>
      <c r="N4720" s="130"/>
      <c r="P4720" s="88"/>
    </row>
    <row r="4721" spans="6:16">
      <c r="F4721" s="81"/>
      <c r="G4721" s="130"/>
      <c r="I4721" s="88"/>
      <c r="N4721" s="130"/>
      <c r="P4721" s="88"/>
    </row>
    <row r="4722" spans="6:16">
      <c r="F4722" s="81"/>
      <c r="G4722" s="130"/>
      <c r="I4722" s="88"/>
      <c r="N4722" s="130"/>
      <c r="P4722" s="88"/>
    </row>
    <row r="4723" spans="6:16">
      <c r="F4723" s="81"/>
      <c r="G4723" s="130"/>
      <c r="I4723" s="88"/>
      <c r="N4723" s="130"/>
      <c r="P4723" s="88"/>
    </row>
    <row r="4724" spans="6:16">
      <c r="F4724" s="81"/>
      <c r="G4724" s="130"/>
      <c r="I4724" s="88"/>
      <c r="N4724" s="130"/>
      <c r="P4724" s="88"/>
    </row>
    <row r="4725" spans="6:16">
      <c r="F4725" s="81"/>
      <c r="G4725" s="130"/>
      <c r="I4725" s="88"/>
      <c r="N4725" s="130"/>
      <c r="P4725" s="88"/>
    </row>
    <row r="4726" spans="6:16">
      <c r="F4726" s="81"/>
      <c r="G4726" s="130"/>
      <c r="I4726" s="88"/>
      <c r="N4726" s="130"/>
      <c r="P4726" s="88"/>
    </row>
    <row r="4727" spans="6:16">
      <c r="F4727" s="81"/>
      <c r="G4727" s="130"/>
      <c r="I4727" s="88"/>
      <c r="N4727" s="130"/>
      <c r="P4727" s="88"/>
    </row>
    <row r="4728" spans="6:16">
      <c r="F4728" s="81"/>
      <c r="G4728" s="130"/>
      <c r="I4728" s="88"/>
      <c r="N4728" s="130"/>
      <c r="P4728" s="88"/>
    </row>
    <row r="4729" spans="6:16">
      <c r="F4729" s="81"/>
      <c r="G4729" s="130"/>
      <c r="I4729" s="88"/>
      <c r="N4729" s="130"/>
      <c r="P4729" s="88"/>
    </row>
    <row r="4730" spans="6:16">
      <c r="F4730" s="81"/>
      <c r="G4730" s="130"/>
      <c r="I4730" s="88"/>
      <c r="N4730" s="130"/>
      <c r="P4730" s="88"/>
    </row>
    <row r="4731" spans="6:16">
      <c r="F4731" s="81"/>
      <c r="G4731" s="130"/>
      <c r="I4731" s="88"/>
      <c r="N4731" s="130"/>
      <c r="P4731" s="88"/>
    </row>
    <row r="4732" spans="6:16">
      <c r="F4732" s="81"/>
      <c r="G4732" s="130"/>
      <c r="I4732" s="88"/>
      <c r="N4732" s="130"/>
      <c r="P4732" s="88"/>
    </row>
    <row r="4733" spans="6:16">
      <c r="F4733" s="81"/>
      <c r="G4733" s="130"/>
      <c r="I4733" s="88"/>
      <c r="N4733" s="130"/>
      <c r="P4733" s="88"/>
    </row>
    <row r="4734" spans="6:16">
      <c r="F4734" s="81"/>
      <c r="G4734" s="130"/>
      <c r="I4734" s="88"/>
      <c r="N4734" s="130"/>
      <c r="P4734" s="88"/>
    </row>
    <row r="4735" spans="6:16">
      <c r="F4735" s="81"/>
      <c r="G4735" s="130"/>
      <c r="I4735" s="88"/>
      <c r="N4735" s="130"/>
      <c r="P4735" s="88"/>
    </row>
    <row r="4736" spans="6:16">
      <c r="F4736" s="81"/>
      <c r="G4736" s="130"/>
      <c r="I4736" s="88"/>
      <c r="N4736" s="130"/>
      <c r="P4736" s="88"/>
    </row>
    <row r="4737" spans="6:16">
      <c r="F4737" s="81"/>
      <c r="G4737" s="130"/>
      <c r="I4737" s="88"/>
      <c r="N4737" s="130"/>
      <c r="P4737" s="88"/>
    </row>
    <row r="4738" spans="6:16">
      <c r="F4738" s="81"/>
      <c r="G4738" s="130"/>
      <c r="I4738" s="88"/>
      <c r="N4738" s="130"/>
      <c r="P4738" s="88"/>
    </row>
    <row r="4739" spans="6:16">
      <c r="F4739" s="81"/>
      <c r="G4739" s="130"/>
      <c r="I4739" s="88"/>
      <c r="N4739" s="130"/>
      <c r="P4739" s="88"/>
    </row>
    <row r="4740" spans="6:16">
      <c r="F4740" s="81"/>
      <c r="G4740" s="130"/>
      <c r="I4740" s="88"/>
      <c r="N4740" s="130"/>
      <c r="P4740" s="88"/>
    </row>
    <row r="4741" spans="6:16">
      <c r="F4741" s="81"/>
      <c r="G4741" s="130"/>
      <c r="I4741" s="88"/>
      <c r="N4741" s="130"/>
      <c r="P4741" s="88"/>
    </row>
    <row r="4742" spans="6:16">
      <c r="F4742" s="81"/>
      <c r="G4742" s="130"/>
      <c r="I4742" s="88"/>
      <c r="N4742" s="130"/>
      <c r="P4742" s="88"/>
    </row>
    <row r="4743" spans="6:16">
      <c r="F4743" s="81"/>
      <c r="G4743" s="130"/>
      <c r="I4743" s="88"/>
      <c r="N4743" s="130"/>
      <c r="P4743" s="88"/>
    </row>
    <row r="4744" spans="6:16">
      <c r="F4744" s="81"/>
      <c r="G4744" s="130"/>
      <c r="I4744" s="88"/>
      <c r="N4744" s="130"/>
      <c r="P4744" s="88"/>
    </row>
    <row r="4745" spans="6:16">
      <c r="F4745" s="81"/>
      <c r="G4745" s="130"/>
      <c r="I4745" s="88"/>
      <c r="N4745" s="130"/>
      <c r="P4745" s="88"/>
    </row>
    <row r="4746" spans="6:16">
      <c r="F4746" s="81"/>
      <c r="G4746" s="130"/>
      <c r="I4746" s="88"/>
      <c r="N4746" s="130"/>
      <c r="P4746" s="88"/>
    </row>
    <row r="4747" spans="6:16">
      <c r="F4747" s="81"/>
      <c r="G4747" s="130"/>
      <c r="I4747" s="88"/>
      <c r="N4747" s="130"/>
      <c r="P4747" s="88"/>
    </row>
    <row r="4748" spans="6:16">
      <c r="F4748" s="81"/>
      <c r="G4748" s="130"/>
      <c r="I4748" s="88"/>
      <c r="N4748" s="130"/>
      <c r="P4748" s="88"/>
    </row>
    <row r="4749" spans="6:16">
      <c r="F4749" s="81"/>
      <c r="G4749" s="130"/>
      <c r="I4749" s="88"/>
      <c r="N4749" s="130"/>
      <c r="P4749" s="88"/>
    </row>
    <row r="4750" spans="6:16">
      <c r="F4750" s="81"/>
      <c r="G4750" s="130"/>
      <c r="I4750" s="88"/>
      <c r="N4750" s="130"/>
      <c r="P4750" s="88"/>
    </row>
    <row r="4751" spans="6:16">
      <c r="F4751" s="81"/>
      <c r="G4751" s="130"/>
      <c r="I4751" s="88"/>
      <c r="N4751" s="130"/>
      <c r="P4751" s="88"/>
    </row>
    <row r="4752" spans="6:16">
      <c r="F4752" s="81"/>
      <c r="G4752" s="130"/>
      <c r="I4752" s="88"/>
      <c r="N4752" s="130"/>
      <c r="P4752" s="88"/>
    </row>
    <row r="4753" spans="6:16">
      <c r="F4753" s="81"/>
      <c r="G4753" s="130"/>
      <c r="I4753" s="88"/>
      <c r="N4753" s="130"/>
      <c r="P4753" s="88"/>
    </row>
    <row r="4754" spans="6:16">
      <c r="F4754" s="81"/>
      <c r="G4754" s="130"/>
      <c r="I4754" s="88"/>
      <c r="N4754" s="130"/>
      <c r="P4754" s="88"/>
    </row>
    <row r="4755" spans="6:16">
      <c r="F4755" s="81"/>
      <c r="G4755" s="130"/>
      <c r="I4755" s="88"/>
      <c r="N4755" s="130"/>
      <c r="P4755" s="88"/>
    </row>
    <row r="4756" spans="6:16">
      <c r="F4756" s="81"/>
      <c r="G4756" s="130"/>
      <c r="I4756" s="88"/>
      <c r="N4756" s="130"/>
      <c r="P4756" s="88"/>
    </row>
    <row r="4757" spans="6:16">
      <c r="F4757" s="81"/>
      <c r="G4757" s="130"/>
      <c r="I4757" s="88"/>
      <c r="N4757" s="130"/>
      <c r="P4757" s="88"/>
    </row>
    <row r="4758" spans="6:16">
      <c r="F4758" s="81"/>
      <c r="G4758" s="130"/>
      <c r="I4758" s="88"/>
      <c r="N4758" s="130"/>
      <c r="P4758" s="88"/>
    </row>
    <row r="4759" spans="6:16">
      <c r="F4759" s="81"/>
      <c r="G4759" s="130"/>
      <c r="I4759" s="88"/>
      <c r="N4759" s="130"/>
      <c r="P4759" s="88"/>
    </row>
    <row r="4760" spans="6:16">
      <c r="F4760" s="81"/>
      <c r="G4760" s="130"/>
      <c r="I4760" s="88"/>
      <c r="N4760" s="130"/>
      <c r="P4760" s="88"/>
    </row>
    <row r="4761" spans="6:16">
      <c r="F4761" s="81"/>
      <c r="G4761" s="130"/>
      <c r="I4761" s="88"/>
      <c r="N4761" s="130"/>
      <c r="P4761" s="88"/>
    </row>
    <row r="4762" spans="6:16">
      <c r="F4762" s="81"/>
      <c r="G4762" s="130"/>
      <c r="I4762" s="88"/>
      <c r="N4762" s="130"/>
      <c r="P4762" s="88"/>
    </row>
    <row r="4763" spans="6:16">
      <c r="F4763" s="81"/>
      <c r="G4763" s="130"/>
      <c r="I4763" s="88"/>
      <c r="N4763" s="130"/>
      <c r="P4763" s="88"/>
    </row>
    <row r="4764" spans="6:16">
      <c r="F4764" s="81"/>
      <c r="G4764" s="130"/>
      <c r="I4764" s="88"/>
      <c r="N4764" s="130"/>
      <c r="P4764" s="88"/>
    </row>
    <row r="4765" spans="6:16">
      <c r="F4765" s="81"/>
      <c r="G4765" s="130"/>
      <c r="I4765" s="88"/>
      <c r="N4765" s="130"/>
      <c r="P4765" s="88"/>
    </row>
    <row r="4766" spans="6:16">
      <c r="F4766" s="81"/>
      <c r="G4766" s="130"/>
      <c r="I4766" s="88"/>
      <c r="N4766" s="130"/>
      <c r="P4766" s="88"/>
    </row>
    <row r="4767" spans="6:16">
      <c r="F4767" s="81"/>
      <c r="G4767" s="130"/>
      <c r="I4767" s="88"/>
      <c r="N4767" s="130"/>
      <c r="P4767" s="88"/>
    </row>
    <row r="4768" spans="6:16">
      <c r="F4768" s="81"/>
      <c r="G4768" s="130"/>
      <c r="I4768" s="88"/>
      <c r="N4768" s="130"/>
      <c r="P4768" s="88"/>
    </row>
    <row r="4769" spans="6:16">
      <c r="F4769" s="81"/>
      <c r="G4769" s="130"/>
      <c r="I4769" s="88"/>
      <c r="N4769" s="130"/>
      <c r="P4769" s="88"/>
    </row>
    <row r="4770" spans="6:16">
      <c r="F4770" s="81"/>
      <c r="G4770" s="130"/>
      <c r="I4770" s="88"/>
      <c r="N4770" s="130"/>
      <c r="P4770" s="88"/>
    </row>
    <row r="4771" spans="6:16">
      <c r="F4771" s="81"/>
      <c r="G4771" s="130"/>
      <c r="I4771" s="88"/>
      <c r="N4771" s="130"/>
      <c r="P4771" s="88"/>
    </row>
    <row r="4772" spans="6:16">
      <c r="F4772" s="81"/>
      <c r="G4772" s="130"/>
      <c r="I4772" s="88"/>
      <c r="N4772" s="130"/>
      <c r="P4772" s="88"/>
    </row>
    <row r="4773" spans="6:16">
      <c r="F4773" s="81"/>
      <c r="G4773" s="130"/>
      <c r="I4773" s="88"/>
      <c r="N4773" s="130"/>
      <c r="P4773" s="88"/>
    </row>
    <row r="4774" spans="6:16">
      <c r="F4774" s="81"/>
      <c r="G4774" s="130"/>
      <c r="I4774" s="88"/>
      <c r="N4774" s="130"/>
      <c r="P4774" s="88"/>
    </row>
    <row r="4775" spans="6:16">
      <c r="F4775" s="81"/>
      <c r="G4775" s="130"/>
      <c r="I4775" s="88"/>
      <c r="N4775" s="130"/>
      <c r="P4775" s="88"/>
    </row>
    <row r="4776" spans="6:16">
      <c r="F4776" s="81"/>
      <c r="G4776" s="130"/>
      <c r="I4776" s="88"/>
      <c r="N4776" s="130"/>
      <c r="P4776" s="88"/>
    </row>
    <row r="4777" spans="6:16">
      <c r="F4777" s="81"/>
      <c r="G4777" s="130"/>
      <c r="I4777" s="88"/>
      <c r="N4777" s="130"/>
      <c r="P4777" s="88"/>
    </row>
    <row r="4778" spans="6:16">
      <c r="F4778" s="81"/>
      <c r="G4778" s="130"/>
      <c r="I4778" s="88"/>
      <c r="N4778" s="130"/>
      <c r="P4778" s="88"/>
    </row>
    <row r="4779" spans="6:16">
      <c r="F4779" s="81"/>
      <c r="G4779" s="130"/>
      <c r="I4779" s="88"/>
      <c r="N4779" s="130"/>
      <c r="P4779" s="88"/>
    </row>
    <row r="4780" spans="6:16">
      <c r="F4780" s="81"/>
      <c r="G4780" s="130"/>
      <c r="I4780" s="88"/>
      <c r="N4780" s="130"/>
      <c r="P4780" s="88"/>
    </row>
    <row r="4781" spans="6:16">
      <c r="F4781" s="81"/>
      <c r="G4781" s="130"/>
      <c r="I4781" s="88"/>
      <c r="N4781" s="130"/>
      <c r="P4781" s="88"/>
    </row>
    <row r="4782" spans="6:16">
      <c r="F4782" s="81"/>
      <c r="G4782" s="130"/>
      <c r="I4782" s="88"/>
      <c r="N4782" s="130"/>
      <c r="P4782" s="88"/>
    </row>
    <row r="4783" spans="6:16">
      <c r="F4783" s="81"/>
      <c r="G4783" s="130"/>
      <c r="I4783" s="88"/>
      <c r="N4783" s="130"/>
      <c r="P4783" s="88"/>
    </row>
    <row r="4784" spans="6:16">
      <c r="F4784" s="81"/>
      <c r="G4784" s="130"/>
      <c r="I4784" s="88"/>
      <c r="N4784" s="130"/>
      <c r="P4784" s="88"/>
    </row>
    <row r="4785" spans="6:16">
      <c r="F4785" s="81"/>
      <c r="G4785" s="130"/>
      <c r="I4785" s="88"/>
      <c r="N4785" s="130"/>
      <c r="P4785" s="88"/>
    </row>
    <row r="4786" spans="6:16">
      <c r="F4786" s="81"/>
      <c r="G4786" s="130"/>
      <c r="I4786" s="88"/>
      <c r="N4786" s="130"/>
      <c r="P4786" s="88"/>
    </row>
    <row r="4787" spans="6:16">
      <c r="F4787" s="81"/>
      <c r="G4787" s="130"/>
      <c r="I4787" s="88"/>
      <c r="N4787" s="130"/>
      <c r="P4787" s="88"/>
    </row>
    <row r="4788" spans="6:16">
      <c r="F4788" s="81"/>
      <c r="G4788" s="130"/>
      <c r="I4788" s="88"/>
      <c r="N4788" s="130"/>
      <c r="P4788" s="88"/>
    </row>
    <row r="4789" spans="6:16">
      <c r="F4789" s="81"/>
      <c r="G4789" s="130"/>
      <c r="I4789" s="88"/>
      <c r="N4789" s="130"/>
      <c r="P4789" s="88"/>
    </row>
    <row r="4790" spans="6:16">
      <c r="F4790" s="81"/>
      <c r="G4790" s="130"/>
      <c r="I4790" s="88"/>
      <c r="N4790" s="130"/>
      <c r="P4790" s="88"/>
    </row>
    <row r="4791" spans="6:16">
      <c r="F4791" s="81"/>
      <c r="G4791" s="130"/>
      <c r="I4791" s="88"/>
      <c r="N4791" s="130"/>
      <c r="P4791" s="88"/>
    </row>
    <row r="4792" spans="6:16">
      <c r="F4792" s="81"/>
      <c r="G4792" s="130"/>
      <c r="I4792" s="88"/>
      <c r="N4792" s="130"/>
      <c r="P4792" s="88"/>
    </row>
    <row r="4793" spans="6:16">
      <c r="F4793" s="81"/>
      <c r="G4793" s="130"/>
      <c r="I4793" s="88"/>
      <c r="N4793" s="130"/>
      <c r="P4793" s="88"/>
    </row>
    <row r="4794" spans="6:16">
      <c r="F4794" s="81"/>
      <c r="G4794" s="130"/>
      <c r="I4794" s="88"/>
      <c r="N4794" s="130"/>
      <c r="P4794" s="88"/>
    </row>
    <row r="4795" spans="6:16">
      <c r="F4795" s="81"/>
      <c r="G4795" s="130"/>
      <c r="I4795" s="88"/>
      <c r="N4795" s="130"/>
      <c r="P4795" s="88"/>
    </row>
    <row r="4796" spans="6:16">
      <c r="F4796" s="81"/>
      <c r="G4796" s="130"/>
      <c r="I4796" s="88"/>
      <c r="N4796" s="130"/>
      <c r="P4796" s="88"/>
    </row>
    <row r="4797" spans="6:16">
      <c r="F4797" s="81"/>
      <c r="G4797" s="130"/>
      <c r="I4797" s="88"/>
      <c r="N4797" s="130"/>
      <c r="P4797" s="88"/>
    </row>
    <row r="4798" spans="6:16">
      <c r="F4798" s="81"/>
      <c r="G4798" s="130"/>
      <c r="I4798" s="88"/>
      <c r="N4798" s="130"/>
      <c r="P4798" s="88"/>
    </row>
    <row r="4799" spans="6:16">
      <c r="F4799" s="81"/>
      <c r="G4799" s="130"/>
      <c r="I4799" s="88"/>
      <c r="N4799" s="130"/>
      <c r="P4799" s="88"/>
    </row>
    <row r="4800" spans="6:16">
      <c r="F4800" s="81"/>
      <c r="G4800" s="130"/>
      <c r="I4800" s="88"/>
      <c r="N4800" s="130"/>
      <c r="P4800" s="88"/>
    </row>
    <row r="4801" spans="6:16">
      <c r="F4801" s="81"/>
      <c r="G4801" s="130"/>
      <c r="I4801" s="88"/>
      <c r="N4801" s="130"/>
      <c r="P4801" s="88"/>
    </row>
    <row r="4802" spans="6:16">
      <c r="F4802" s="81"/>
      <c r="G4802" s="130"/>
      <c r="I4802" s="88"/>
      <c r="N4802" s="130"/>
      <c r="P4802" s="88"/>
    </row>
    <row r="4803" spans="6:16">
      <c r="F4803" s="81"/>
      <c r="G4803" s="130"/>
      <c r="I4803" s="88"/>
      <c r="N4803" s="130"/>
      <c r="P4803" s="88"/>
    </row>
    <row r="4804" spans="6:16">
      <c r="F4804" s="81"/>
      <c r="G4804" s="130"/>
      <c r="I4804" s="88"/>
      <c r="N4804" s="130"/>
      <c r="P4804" s="88"/>
    </row>
    <row r="4805" spans="6:16">
      <c r="F4805" s="81"/>
      <c r="G4805" s="130"/>
      <c r="I4805" s="88"/>
      <c r="N4805" s="130"/>
      <c r="P4805" s="88"/>
    </row>
    <row r="4806" spans="6:16">
      <c r="F4806" s="81"/>
      <c r="G4806" s="130"/>
      <c r="I4806" s="88"/>
      <c r="N4806" s="130"/>
      <c r="P4806" s="88"/>
    </row>
    <row r="4807" spans="6:16">
      <c r="F4807" s="81"/>
      <c r="G4807" s="130"/>
      <c r="I4807" s="88"/>
      <c r="N4807" s="130"/>
      <c r="P4807" s="88"/>
    </row>
    <row r="4808" spans="6:16">
      <c r="F4808" s="81"/>
      <c r="G4808" s="130"/>
      <c r="I4808" s="88"/>
      <c r="N4808" s="130"/>
      <c r="P4808" s="88"/>
    </row>
    <row r="4809" spans="6:16">
      <c r="F4809" s="81"/>
      <c r="G4809" s="130"/>
      <c r="I4809" s="88"/>
      <c r="N4809" s="130"/>
      <c r="P4809" s="88"/>
    </row>
    <row r="4810" spans="6:16">
      <c r="F4810" s="81"/>
      <c r="G4810" s="130"/>
      <c r="I4810" s="88"/>
      <c r="N4810" s="130"/>
      <c r="P4810" s="88"/>
    </row>
    <row r="4811" spans="6:16">
      <c r="F4811" s="81"/>
      <c r="G4811" s="130"/>
      <c r="I4811" s="88"/>
      <c r="N4811" s="130"/>
      <c r="P4811" s="88"/>
    </row>
    <row r="4812" spans="6:16">
      <c r="F4812" s="81"/>
      <c r="G4812" s="130"/>
      <c r="I4812" s="88"/>
      <c r="N4812" s="130"/>
      <c r="P4812" s="88"/>
    </row>
    <row r="4813" spans="6:16">
      <c r="F4813" s="81"/>
      <c r="G4813" s="130"/>
      <c r="I4813" s="88"/>
      <c r="N4813" s="130"/>
      <c r="P4813" s="88"/>
    </row>
    <row r="4814" spans="6:16">
      <c r="F4814" s="81"/>
      <c r="G4814" s="130"/>
      <c r="I4814" s="88"/>
      <c r="N4814" s="130"/>
      <c r="P4814" s="88"/>
    </row>
    <row r="4815" spans="6:16">
      <c r="F4815" s="81"/>
      <c r="G4815" s="130"/>
      <c r="I4815" s="88"/>
      <c r="N4815" s="130"/>
      <c r="P4815" s="88"/>
    </row>
    <row r="4816" spans="6:16">
      <c r="F4816" s="81"/>
      <c r="G4816" s="130"/>
      <c r="I4816" s="88"/>
      <c r="N4816" s="130"/>
      <c r="P4816" s="88"/>
    </row>
    <row r="4817" spans="6:16">
      <c r="F4817" s="81"/>
      <c r="G4817" s="130"/>
      <c r="I4817" s="88"/>
      <c r="N4817" s="130"/>
      <c r="P4817" s="88"/>
    </row>
    <row r="4818" spans="6:16">
      <c r="F4818" s="81"/>
      <c r="G4818" s="130"/>
      <c r="I4818" s="88"/>
      <c r="N4818" s="130"/>
      <c r="P4818" s="88"/>
    </row>
    <row r="4819" spans="6:16">
      <c r="F4819" s="81"/>
      <c r="G4819" s="130"/>
      <c r="I4819" s="88"/>
      <c r="N4819" s="130"/>
      <c r="P4819" s="88"/>
    </row>
    <row r="4820" spans="6:16">
      <c r="F4820" s="81"/>
      <c r="G4820" s="130"/>
      <c r="I4820" s="88"/>
      <c r="N4820" s="130"/>
      <c r="P4820" s="88"/>
    </row>
    <row r="4821" spans="6:16">
      <c r="F4821" s="81"/>
      <c r="G4821" s="130"/>
      <c r="I4821" s="88"/>
      <c r="N4821" s="130"/>
      <c r="P4821" s="88"/>
    </row>
    <row r="4822" spans="6:16">
      <c r="F4822" s="81"/>
      <c r="G4822" s="130"/>
      <c r="I4822" s="88"/>
      <c r="N4822" s="130"/>
      <c r="P4822" s="88"/>
    </row>
    <row r="4823" spans="6:16">
      <c r="F4823" s="81"/>
      <c r="G4823" s="130"/>
      <c r="I4823" s="88"/>
      <c r="N4823" s="130"/>
      <c r="P4823" s="88"/>
    </row>
    <row r="4824" spans="6:16">
      <c r="F4824" s="81"/>
      <c r="G4824" s="130"/>
      <c r="I4824" s="88"/>
      <c r="N4824" s="130"/>
      <c r="P4824" s="88"/>
    </row>
    <row r="4825" spans="6:16">
      <c r="F4825" s="81"/>
      <c r="G4825" s="130"/>
      <c r="I4825" s="88"/>
      <c r="N4825" s="130"/>
      <c r="P4825" s="88"/>
    </row>
    <row r="4826" spans="6:16">
      <c r="F4826" s="81"/>
      <c r="G4826" s="130"/>
      <c r="I4826" s="88"/>
      <c r="N4826" s="130"/>
      <c r="P4826" s="88"/>
    </row>
    <row r="4827" spans="6:16">
      <c r="F4827" s="81"/>
      <c r="G4827" s="130"/>
      <c r="I4827" s="88"/>
      <c r="N4827" s="130"/>
      <c r="P4827" s="88"/>
    </row>
    <row r="4828" spans="6:16">
      <c r="F4828" s="81"/>
      <c r="G4828" s="130"/>
      <c r="I4828" s="88"/>
      <c r="N4828" s="130"/>
      <c r="P4828" s="88"/>
    </row>
    <row r="4829" spans="6:16">
      <c r="F4829" s="81"/>
      <c r="G4829" s="130"/>
      <c r="I4829" s="88"/>
      <c r="N4829" s="130"/>
      <c r="P4829" s="88"/>
    </row>
    <row r="4830" spans="6:16">
      <c r="F4830" s="81"/>
      <c r="G4830" s="130"/>
      <c r="I4830" s="88"/>
      <c r="N4830" s="130"/>
      <c r="P4830" s="88"/>
    </row>
    <row r="4831" spans="6:16">
      <c r="F4831" s="81"/>
      <c r="G4831" s="130"/>
      <c r="I4831" s="88"/>
      <c r="N4831" s="130"/>
      <c r="P4831" s="88"/>
    </row>
    <row r="4832" spans="6:16">
      <c r="F4832" s="81"/>
      <c r="G4832" s="130"/>
      <c r="I4832" s="88"/>
      <c r="N4832" s="130"/>
      <c r="P4832" s="88"/>
    </row>
    <row r="4833" spans="6:16">
      <c r="F4833" s="81"/>
      <c r="G4833" s="130"/>
      <c r="I4833" s="88"/>
      <c r="N4833" s="130"/>
      <c r="P4833" s="88"/>
    </row>
    <row r="4834" spans="6:16">
      <c r="F4834" s="81"/>
      <c r="G4834" s="130"/>
      <c r="I4834" s="88"/>
      <c r="N4834" s="130"/>
      <c r="P4834" s="88"/>
    </row>
    <row r="4835" spans="6:16">
      <c r="F4835" s="81"/>
      <c r="G4835" s="130"/>
      <c r="I4835" s="88"/>
      <c r="N4835" s="130"/>
      <c r="P4835" s="88"/>
    </row>
    <row r="4836" spans="6:16">
      <c r="F4836" s="81"/>
      <c r="G4836" s="130"/>
      <c r="I4836" s="88"/>
      <c r="N4836" s="130"/>
      <c r="P4836" s="88"/>
    </row>
    <row r="4837" spans="6:16">
      <c r="F4837" s="81"/>
      <c r="G4837" s="130"/>
      <c r="I4837" s="88"/>
      <c r="N4837" s="130"/>
      <c r="P4837" s="88"/>
    </row>
    <row r="4838" spans="6:16">
      <c r="F4838" s="81"/>
      <c r="G4838" s="130"/>
      <c r="I4838" s="88"/>
      <c r="N4838" s="130"/>
      <c r="P4838" s="88"/>
    </row>
    <row r="4839" spans="6:16">
      <c r="F4839" s="81"/>
      <c r="G4839" s="130"/>
      <c r="I4839" s="88"/>
      <c r="N4839" s="130"/>
      <c r="P4839" s="88"/>
    </row>
    <row r="4840" spans="6:16">
      <c r="F4840" s="81"/>
      <c r="G4840" s="130"/>
      <c r="I4840" s="88"/>
      <c r="N4840" s="130"/>
      <c r="P4840" s="88"/>
    </row>
    <row r="4841" spans="6:16">
      <c r="F4841" s="81"/>
      <c r="G4841" s="130"/>
      <c r="I4841" s="88"/>
      <c r="N4841" s="130"/>
      <c r="P4841" s="88"/>
    </row>
    <row r="4842" spans="6:16">
      <c r="F4842" s="81"/>
      <c r="G4842" s="130"/>
      <c r="I4842" s="88"/>
      <c r="N4842" s="130"/>
      <c r="P4842" s="88"/>
    </row>
    <row r="4843" spans="6:16">
      <c r="F4843" s="81"/>
      <c r="G4843" s="130"/>
      <c r="I4843" s="88"/>
      <c r="N4843" s="130"/>
      <c r="P4843" s="88"/>
    </row>
    <row r="4844" spans="6:16">
      <c r="F4844" s="81"/>
      <c r="G4844" s="130"/>
      <c r="I4844" s="88"/>
      <c r="N4844" s="130"/>
      <c r="P4844" s="88"/>
    </row>
    <row r="4845" spans="6:16">
      <c r="F4845" s="81"/>
      <c r="G4845" s="130"/>
      <c r="I4845" s="88"/>
      <c r="N4845" s="130"/>
      <c r="P4845" s="88"/>
    </row>
    <row r="4846" spans="6:16">
      <c r="F4846" s="81"/>
      <c r="G4846" s="130"/>
      <c r="I4846" s="88"/>
      <c r="N4846" s="130"/>
      <c r="P4846" s="88"/>
    </row>
    <row r="4847" spans="6:16">
      <c r="F4847" s="81"/>
      <c r="G4847" s="130"/>
      <c r="I4847" s="88"/>
      <c r="N4847" s="130"/>
      <c r="P4847" s="88"/>
    </row>
    <row r="4848" spans="6:16">
      <c r="F4848" s="81"/>
      <c r="G4848" s="130"/>
      <c r="I4848" s="88"/>
      <c r="N4848" s="130"/>
      <c r="P4848" s="88"/>
    </row>
    <row r="4849" spans="6:16">
      <c r="F4849" s="81"/>
      <c r="G4849" s="130"/>
      <c r="I4849" s="88"/>
      <c r="N4849" s="130"/>
      <c r="P4849" s="88"/>
    </row>
    <row r="4850" spans="6:16">
      <c r="F4850" s="81"/>
      <c r="G4850" s="130"/>
      <c r="I4850" s="88"/>
      <c r="N4850" s="130"/>
      <c r="P4850" s="88"/>
    </row>
    <row r="4851" spans="6:16">
      <c r="F4851" s="81"/>
      <c r="G4851" s="130"/>
      <c r="I4851" s="88"/>
      <c r="N4851" s="130"/>
      <c r="P4851" s="88"/>
    </row>
    <row r="4852" spans="6:16">
      <c r="F4852" s="81"/>
      <c r="G4852" s="130"/>
      <c r="I4852" s="88"/>
      <c r="N4852" s="130"/>
      <c r="P4852" s="88"/>
    </row>
    <row r="4853" spans="6:16">
      <c r="F4853" s="81"/>
      <c r="G4853" s="130"/>
      <c r="I4853" s="88"/>
      <c r="N4853" s="130"/>
      <c r="P4853" s="88"/>
    </row>
    <row r="4854" spans="6:16">
      <c r="F4854" s="81"/>
      <c r="G4854" s="130"/>
      <c r="I4854" s="88"/>
      <c r="N4854" s="130"/>
      <c r="P4854" s="88"/>
    </row>
    <row r="4855" spans="6:16">
      <c r="F4855" s="81"/>
      <c r="G4855" s="130"/>
      <c r="I4855" s="88"/>
      <c r="N4855" s="130"/>
      <c r="P4855" s="88"/>
    </row>
    <row r="4856" spans="6:16">
      <c r="F4856" s="81"/>
      <c r="G4856" s="130"/>
      <c r="I4856" s="88"/>
      <c r="N4856" s="130"/>
      <c r="P4856" s="88"/>
    </row>
    <row r="4857" spans="6:16">
      <c r="F4857" s="81"/>
      <c r="G4857" s="130"/>
      <c r="I4857" s="88"/>
      <c r="N4857" s="130"/>
      <c r="P4857" s="88"/>
    </row>
    <row r="4858" spans="6:16">
      <c r="F4858" s="81"/>
      <c r="G4858" s="130"/>
      <c r="I4858" s="88"/>
      <c r="N4858" s="130"/>
      <c r="P4858" s="88"/>
    </row>
    <row r="4859" spans="6:16">
      <c r="F4859" s="81"/>
      <c r="G4859" s="130"/>
      <c r="I4859" s="88"/>
      <c r="N4859" s="130"/>
      <c r="P4859" s="88"/>
    </row>
    <row r="4860" spans="6:16">
      <c r="F4860" s="81"/>
      <c r="G4860" s="130"/>
      <c r="I4860" s="88"/>
      <c r="N4860" s="130"/>
      <c r="P4860" s="88"/>
    </row>
    <row r="4861" spans="6:16">
      <c r="F4861" s="81"/>
      <c r="G4861" s="130"/>
      <c r="I4861" s="88"/>
      <c r="N4861" s="130"/>
      <c r="P4861" s="88"/>
    </row>
    <row r="4862" spans="6:16">
      <c r="F4862" s="81"/>
      <c r="G4862" s="130"/>
      <c r="I4862" s="88"/>
      <c r="N4862" s="130"/>
      <c r="P4862" s="88"/>
    </row>
    <row r="4863" spans="6:16">
      <c r="F4863" s="81"/>
      <c r="G4863" s="130"/>
      <c r="I4863" s="88"/>
      <c r="N4863" s="130"/>
      <c r="P4863" s="88"/>
    </row>
    <row r="4864" spans="6:16">
      <c r="F4864" s="81"/>
      <c r="G4864" s="130"/>
      <c r="I4864" s="88"/>
      <c r="N4864" s="130"/>
      <c r="P4864" s="88"/>
    </row>
    <row r="4865" spans="6:16">
      <c r="F4865" s="81"/>
      <c r="G4865" s="130"/>
      <c r="I4865" s="88"/>
      <c r="N4865" s="130"/>
      <c r="P4865" s="88"/>
    </row>
    <row r="4866" spans="6:16">
      <c r="F4866" s="81"/>
      <c r="G4866" s="130"/>
      <c r="I4866" s="88"/>
      <c r="N4866" s="130"/>
      <c r="P4866" s="88"/>
    </row>
    <row r="4867" spans="6:16">
      <c r="F4867" s="81"/>
      <c r="G4867" s="130"/>
      <c r="I4867" s="88"/>
      <c r="N4867" s="130"/>
      <c r="P4867" s="88"/>
    </row>
    <row r="4868" spans="6:16">
      <c r="F4868" s="81"/>
      <c r="G4868" s="130"/>
      <c r="I4868" s="88"/>
      <c r="N4868" s="130"/>
      <c r="P4868" s="88"/>
    </row>
    <row r="4869" spans="6:16">
      <c r="F4869" s="81"/>
      <c r="G4869" s="130"/>
      <c r="I4869" s="88"/>
      <c r="N4869" s="130"/>
      <c r="P4869" s="88"/>
    </row>
    <row r="4870" spans="6:16">
      <c r="F4870" s="81"/>
      <c r="G4870" s="130"/>
      <c r="I4870" s="88"/>
      <c r="N4870" s="130"/>
      <c r="P4870" s="88"/>
    </row>
    <row r="4871" spans="6:16">
      <c r="F4871" s="81"/>
      <c r="G4871" s="130"/>
      <c r="I4871" s="88"/>
      <c r="N4871" s="130"/>
      <c r="P4871" s="88"/>
    </row>
    <row r="4872" spans="6:16">
      <c r="F4872" s="81"/>
      <c r="G4872" s="130"/>
      <c r="I4872" s="88"/>
      <c r="N4872" s="130"/>
      <c r="P4872" s="88"/>
    </row>
    <row r="4873" spans="6:16">
      <c r="F4873" s="81"/>
      <c r="G4873" s="130"/>
      <c r="I4873" s="88"/>
      <c r="N4873" s="130"/>
      <c r="P4873" s="88"/>
    </row>
    <row r="4874" spans="6:16">
      <c r="F4874" s="81"/>
      <c r="G4874" s="130"/>
      <c r="I4874" s="88"/>
      <c r="N4874" s="130"/>
      <c r="P4874" s="88"/>
    </row>
    <row r="4875" spans="6:16">
      <c r="F4875" s="81"/>
      <c r="G4875" s="130"/>
      <c r="I4875" s="88"/>
      <c r="N4875" s="130"/>
      <c r="P4875" s="88"/>
    </row>
    <row r="4876" spans="6:16">
      <c r="F4876" s="81"/>
      <c r="G4876" s="130"/>
      <c r="I4876" s="88"/>
      <c r="N4876" s="130"/>
      <c r="P4876" s="88"/>
    </row>
    <row r="4877" spans="6:16">
      <c r="F4877" s="81"/>
      <c r="G4877" s="130"/>
      <c r="I4877" s="88"/>
      <c r="N4877" s="130"/>
      <c r="P4877" s="88"/>
    </row>
    <row r="4878" spans="6:16">
      <c r="F4878" s="81"/>
      <c r="G4878" s="130"/>
      <c r="I4878" s="88"/>
      <c r="N4878" s="130"/>
      <c r="P4878" s="88"/>
    </row>
    <row r="4879" spans="6:16">
      <c r="F4879" s="81"/>
      <c r="G4879" s="130"/>
      <c r="I4879" s="88"/>
      <c r="N4879" s="130"/>
      <c r="P4879" s="88"/>
    </row>
    <row r="4880" spans="6:16">
      <c r="F4880" s="81"/>
      <c r="G4880" s="130"/>
      <c r="I4880" s="88"/>
      <c r="N4880" s="130"/>
      <c r="P4880" s="88"/>
    </row>
    <row r="4881" spans="6:16">
      <c r="F4881" s="81"/>
      <c r="G4881" s="130"/>
      <c r="I4881" s="88"/>
      <c r="N4881" s="130"/>
      <c r="P4881" s="88"/>
    </row>
    <row r="4882" spans="6:16">
      <c r="F4882" s="81"/>
      <c r="G4882" s="130"/>
      <c r="I4882" s="88"/>
      <c r="N4882" s="130"/>
      <c r="P4882" s="88"/>
    </row>
    <row r="4883" spans="6:16">
      <c r="F4883" s="81"/>
      <c r="G4883" s="130"/>
      <c r="I4883" s="88"/>
      <c r="N4883" s="130"/>
      <c r="P4883" s="88"/>
    </row>
    <row r="4884" spans="6:16">
      <c r="F4884" s="81"/>
      <c r="G4884" s="130"/>
      <c r="I4884" s="88"/>
      <c r="N4884" s="130"/>
      <c r="P4884" s="88"/>
    </row>
    <row r="4885" spans="6:16">
      <c r="F4885" s="81"/>
      <c r="G4885" s="130"/>
      <c r="I4885" s="88"/>
      <c r="N4885" s="130"/>
      <c r="P4885" s="88"/>
    </row>
    <row r="4886" spans="6:16">
      <c r="F4886" s="81"/>
      <c r="G4886" s="130"/>
      <c r="I4886" s="88"/>
      <c r="N4886" s="130"/>
      <c r="P4886" s="88"/>
    </row>
    <row r="4887" spans="6:16">
      <c r="F4887" s="81"/>
      <c r="G4887" s="130"/>
      <c r="I4887" s="88"/>
      <c r="N4887" s="130"/>
      <c r="P4887" s="88"/>
    </row>
    <row r="4888" spans="6:16">
      <c r="F4888" s="81"/>
      <c r="G4888" s="130"/>
      <c r="I4888" s="88"/>
      <c r="N4888" s="130"/>
      <c r="P4888" s="88"/>
    </row>
    <row r="4889" spans="6:16">
      <c r="F4889" s="81"/>
      <c r="G4889" s="130"/>
      <c r="I4889" s="88"/>
      <c r="N4889" s="130"/>
      <c r="P4889" s="88"/>
    </row>
    <row r="4890" spans="6:16">
      <c r="F4890" s="81"/>
      <c r="G4890" s="130"/>
      <c r="I4890" s="88"/>
      <c r="N4890" s="130"/>
      <c r="P4890" s="88"/>
    </row>
    <row r="4891" spans="6:16">
      <c r="F4891" s="81"/>
      <c r="G4891" s="130"/>
      <c r="I4891" s="88"/>
      <c r="N4891" s="130"/>
      <c r="P4891" s="88"/>
    </row>
    <row r="4892" spans="6:16">
      <c r="F4892" s="81"/>
      <c r="G4892" s="130"/>
      <c r="I4892" s="88"/>
      <c r="N4892" s="130"/>
      <c r="P4892" s="88"/>
    </row>
    <row r="4893" spans="6:16">
      <c r="F4893" s="81"/>
      <c r="G4893" s="130"/>
      <c r="I4893" s="88"/>
      <c r="N4893" s="130"/>
      <c r="P4893" s="88"/>
    </row>
    <row r="4894" spans="6:16">
      <c r="F4894" s="81"/>
      <c r="G4894" s="130"/>
      <c r="I4894" s="88"/>
      <c r="N4894" s="130"/>
      <c r="P4894" s="88"/>
    </row>
    <row r="4895" spans="6:16">
      <c r="F4895" s="81"/>
      <c r="G4895" s="130"/>
      <c r="I4895" s="88"/>
      <c r="N4895" s="130"/>
      <c r="P4895" s="88"/>
    </row>
    <row r="4896" spans="6:16">
      <c r="F4896" s="81"/>
      <c r="G4896" s="130"/>
      <c r="I4896" s="88"/>
      <c r="N4896" s="130"/>
      <c r="P4896" s="88"/>
    </row>
    <row r="4897" spans="6:16">
      <c r="F4897" s="81"/>
      <c r="G4897" s="130"/>
      <c r="I4897" s="88"/>
      <c r="N4897" s="130"/>
      <c r="P4897" s="88"/>
    </row>
    <row r="4898" spans="6:16">
      <c r="F4898" s="81"/>
      <c r="G4898" s="130"/>
      <c r="I4898" s="88"/>
      <c r="N4898" s="130"/>
      <c r="P4898" s="88"/>
    </row>
    <row r="4899" spans="6:16">
      <c r="F4899" s="81"/>
      <c r="G4899" s="130"/>
      <c r="I4899" s="88"/>
      <c r="N4899" s="130"/>
      <c r="P4899" s="88"/>
    </row>
    <row r="4900" spans="6:16">
      <c r="F4900" s="81"/>
      <c r="G4900" s="130"/>
      <c r="I4900" s="88"/>
      <c r="N4900" s="130"/>
      <c r="P4900" s="88"/>
    </row>
    <row r="4901" spans="6:16">
      <c r="F4901" s="81"/>
      <c r="G4901" s="130"/>
      <c r="I4901" s="88"/>
      <c r="N4901" s="130"/>
      <c r="P4901" s="88"/>
    </row>
    <row r="4902" spans="6:16">
      <c r="F4902" s="81"/>
      <c r="G4902" s="130"/>
      <c r="I4902" s="88"/>
      <c r="N4902" s="130"/>
      <c r="P4902" s="88"/>
    </row>
    <row r="4903" spans="6:16">
      <c r="F4903" s="81"/>
      <c r="G4903" s="130"/>
      <c r="I4903" s="88"/>
      <c r="N4903" s="130"/>
      <c r="P4903" s="88"/>
    </row>
    <row r="4904" spans="6:16">
      <c r="F4904" s="81"/>
      <c r="G4904" s="130"/>
      <c r="I4904" s="88"/>
      <c r="N4904" s="130"/>
      <c r="P4904" s="88"/>
    </row>
    <row r="4905" spans="6:16">
      <c r="F4905" s="81"/>
      <c r="G4905" s="130"/>
      <c r="I4905" s="88"/>
      <c r="N4905" s="130"/>
      <c r="P4905" s="88"/>
    </row>
    <row r="4906" spans="6:16">
      <c r="F4906" s="81"/>
      <c r="G4906" s="130"/>
      <c r="I4906" s="88"/>
      <c r="N4906" s="130"/>
      <c r="P4906" s="88"/>
    </row>
    <row r="4907" spans="6:16">
      <c r="F4907" s="81"/>
      <c r="G4907" s="130"/>
      <c r="I4907" s="88"/>
      <c r="N4907" s="130"/>
      <c r="P4907" s="88"/>
    </row>
    <row r="4908" spans="6:16">
      <c r="F4908" s="81"/>
      <c r="G4908" s="130"/>
      <c r="I4908" s="88"/>
      <c r="N4908" s="130"/>
      <c r="P4908" s="88"/>
    </row>
    <row r="4909" spans="6:16">
      <c r="F4909" s="81"/>
      <c r="G4909" s="130"/>
      <c r="I4909" s="88"/>
      <c r="N4909" s="130"/>
      <c r="P4909" s="88"/>
    </row>
    <row r="4910" spans="6:16">
      <c r="F4910" s="81"/>
      <c r="G4910" s="130"/>
      <c r="I4910" s="88"/>
      <c r="N4910" s="130"/>
      <c r="P4910" s="88"/>
    </row>
    <row r="4911" spans="6:16">
      <c r="F4911" s="81"/>
      <c r="G4911" s="130"/>
      <c r="I4911" s="88"/>
      <c r="N4911" s="130"/>
      <c r="P4911" s="88"/>
    </row>
    <row r="4912" spans="6:16">
      <c r="F4912" s="81"/>
      <c r="G4912" s="130"/>
      <c r="I4912" s="88"/>
      <c r="N4912" s="130"/>
      <c r="P4912" s="88"/>
    </row>
    <row r="4913" spans="6:16">
      <c r="F4913" s="81"/>
      <c r="G4913" s="130"/>
      <c r="I4913" s="88"/>
      <c r="N4913" s="130"/>
      <c r="P4913" s="88"/>
    </row>
    <row r="4914" spans="6:16">
      <c r="F4914" s="81"/>
      <c r="G4914" s="130"/>
      <c r="I4914" s="88"/>
      <c r="N4914" s="130"/>
      <c r="P4914" s="88"/>
    </row>
    <row r="4915" spans="6:16">
      <c r="F4915" s="81"/>
      <c r="G4915" s="130"/>
      <c r="I4915" s="88"/>
      <c r="N4915" s="130"/>
      <c r="P4915" s="88"/>
    </row>
    <row r="4916" spans="6:16">
      <c r="F4916" s="81"/>
      <c r="G4916" s="130"/>
      <c r="I4916" s="88"/>
      <c r="N4916" s="130"/>
      <c r="P4916" s="88"/>
    </row>
    <row r="4917" spans="6:16">
      <c r="F4917" s="81"/>
      <c r="G4917" s="130"/>
      <c r="I4917" s="88"/>
      <c r="N4917" s="130"/>
      <c r="P4917" s="88"/>
    </row>
    <row r="4918" spans="6:16">
      <c r="F4918" s="81"/>
      <c r="G4918" s="130"/>
      <c r="I4918" s="88"/>
      <c r="N4918" s="130"/>
      <c r="P4918" s="88"/>
    </row>
    <row r="4919" spans="6:16">
      <c r="F4919" s="81"/>
      <c r="G4919" s="130"/>
      <c r="I4919" s="88"/>
      <c r="N4919" s="130"/>
      <c r="P4919" s="88"/>
    </row>
    <row r="4920" spans="6:16">
      <c r="F4920" s="81"/>
      <c r="G4920" s="130"/>
      <c r="I4920" s="88"/>
      <c r="N4920" s="130"/>
      <c r="P4920" s="88"/>
    </row>
    <row r="4921" spans="6:16">
      <c r="F4921" s="81"/>
      <c r="G4921" s="130"/>
      <c r="I4921" s="88"/>
      <c r="N4921" s="130"/>
      <c r="P4921" s="88"/>
    </row>
    <row r="4922" spans="6:16">
      <c r="F4922" s="81"/>
      <c r="G4922" s="130"/>
      <c r="I4922" s="88"/>
      <c r="N4922" s="130"/>
      <c r="P4922" s="88"/>
    </row>
    <row r="4923" spans="6:16">
      <c r="F4923" s="81"/>
      <c r="G4923" s="130"/>
      <c r="I4923" s="88"/>
      <c r="N4923" s="130"/>
      <c r="P4923" s="88"/>
    </row>
    <row r="4924" spans="6:16">
      <c r="F4924" s="81"/>
      <c r="G4924" s="130"/>
      <c r="I4924" s="88"/>
      <c r="N4924" s="130"/>
      <c r="P4924" s="88"/>
    </row>
    <row r="4925" spans="6:16">
      <c r="F4925" s="81"/>
      <c r="G4925" s="130"/>
      <c r="I4925" s="88"/>
      <c r="N4925" s="130"/>
      <c r="P4925" s="88"/>
    </row>
    <row r="4926" spans="6:16">
      <c r="F4926" s="81"/>
      <c r="G4926" s="130"/>
      <c r="I4926" s="88"/>
      <c r="N4926" s="130"/>
      <c r="P4926" s="88"/>
    </row>
    <row r="4927" spans="6:16">
      <c r="F4927" s="81"/>
      <c r="G4927" s="130"/>
      <c r="I4927" s="88"/>
      <c r="N4927" s="130"/>
      <c r="P4927" s="88"/>
    </row>
    <row r="4928" spans="6:16">
      <c r="F4928" s="81"/>
      <c r="G4928" s="130"/>
      <c r="I4928" s="88"/>
      <c r="N4928" s="130"/>
      <c r="P4928" s="88"/>
    </row>
    <row r="4929" spans="6:16">
      <c r="F4929" s="81"/>
      <c r="G4929" s="130"/>
      <c r="I4929" s="88"/>
      <c r="N4929" s="130"/>
      <c r="P4929" s="88"/>
    </row>
    <row r="4930" spans="6:16">
      <c r="F4930" s="81"/>
      <c r="G4930" s="130"/>
      <c r="I4930" s="88"/>
      <c r="N4930" s="130"/>
      <c r="P4930" s="88"/>
    </row>
    <row r="4931" spans="6:16">
      <c r="F4931" s="81"/>
      <c r="G4931" s="130"/>
      <c r="I4931" s="88"/>
      <c r="N4931" s="130"/>
      <c r="P4931" s="88"/>
    </row>
    <row r="4932" spans="6:16">
      <c r="F4932" s="81"/>
      <c r="G4932" s="130"/>
      <c r="I4932" s="88"/>
      <c r="N4932" s="130"/>
      <c r="P4932" s="88"/>
    </row>
    <row r="4933" spans="6:16">
      <c r="F4933" s="81"/>
      <c r="G4933" s="130"/>
      <c r="I4933" s="88"/>
      <c r="N4933" s="130"/>
      <c r="P4933" s="88"/>
    </row>
    <row r="4934" spans="6:16">
      <c r="F4934" s="81"/>
      <c r="G4934" s="130"/>
      <c r="I4934" s="88"/>
      <c r="N4934" s="130"/>
      <c r="P4934" s="88"/>
    </row>
    <row r="4935" spans="6:16">
      <c r="F4935" s="81"/>
      <c r="G4935" s="130"/>
      <c r="I4935" s="88"/>
      <c r="N4935" s="130"/>
      <c r="P4935" s="88"/>
    </row>
    <row r="4936" spans="6:16">
      <c r="F4936" s="81"/>
      <c r="G4936" s="130"/>
      <c r="I4936" s="88"/>
      <c r="N4936" s="130"/>
      <c r="P4936" s="88"/>
    </row>
    <row r="4937" spans="6:16">
      <c r="F4937" s="81"/>
      <c r="G4937" s="130"/>
      <c r="I4937" s="88"/>
      <c r="N4937" s="130"/>
      <c r="P4937" s="88"/>
    </row>
    <row r="4938" spans="6:16">
      <c r="F4938" s="81"/>
      <c r="G4938" s="130"/>
      <c r="I4938" s="88"/>
      <c r="N4938" s="130"/>
      <c r="P4938" s="88"/>
    </row>
    <row r="4939" spans="6:16">
      <c r="F4939" s="81"/>
      <c r="G4939" s="130"/>
      <c r="I4939" s="88"/>
      <c r="N4939" s="130"/>
      <c r="P4939" s="88"/>
    </row>
    <row r="4940" spans="6:16">
      <c r="F4940" s="81"/>
      <c r="G4940" s="130"/>
      <c r="I4940" s="88"/>
      <c r="N4940" s="130"/>
      <c r="P4940" s="88"/>
    </row>
    <row r="4941" spans="6:16">
      <c r="F4941" s="81"/>
      <c r="G4941" s="130"/>
      <c r="I4941" s="88"/>
      <c r="N4941" s="130"/>
      <c r="P4941" s="88"/>
    </row>
    <row r="4942" spans="6:16">
      <c r="F4942" s="81"/>
      <c r="G4942" s="130"/>
      <c r="I4942" s="88"/>
      <c r="N4942" s="130"/>
      <c r="P4942" s="88"/>
    </row>
    <row r="4943" spans="6:16">
      <c r="F4943" s="81"/>
      <c r="G4943" s="130"/>
      <c r="I4943" s="88"/>
      <c r="N4943" s="130"/>
      <c r="P4943" s="88"/>
    </row>
    <row r="4944" spans="6:16">
      <c r="F4944" s="81"/>
      <c r="G4944" s="130"/>
      <c r="I4944" s="88"/>
      <c r="N4944" s="130"/>
      <c r="P4944" s="88"/>
    </row>
    <row r="4945" spans="6:16">
      <c r="F4945" s="81"/>
      <c r="G4945" s="130"/>
      <c r="I4945" s="88"/>
      <c r="N4945" s="130"/>
      <c r="P4945" s="88"/>
    </row>
    <row r="4946" spans="6:16">
      <c r="F4946" s="81"/>
      <c r="G4946" s="130"/>
      <c r="I4946" s="88"/>
      <c r="N4946" s="130"/>
      <c r="P4946" s="88"/>
    </row>
    <row r="4947" spans="6:16">
      <c r="F4947" s="81"/>
      <c r="G4947" s="130"/>
      <c r="I4947" s="88"/>
      <c r="N4947" s="130"/>
      <c r="P4947" s="88"/>
    </row>
    <row r="4948" spans="6:16">
      <c r="F4948" s="81"/>
      <c r="G4948" s="130"/>
      <c r="I4948" s="88"/>
      <c r="N4948" s="130"/>
      <c r="P4948" s="88"/>
    </row>
    <row r="4949" spans="6:16">
      <c r="F4949" s="81"/>
      <c r="G4949" s="130"/>
      <c r="I4949" s="88"/>
      <c r="N4949" s="130"/>
      <c r="P4949" s="88"/>
    </row>
    <row r="4950" spans="6:16">
      <c r="F4950" s="81"/>
      <c r="G4950" s="130"/>
      <c r="I4950" s="88"/>
      <c r="N4950" s="130"/>
      <c r="P4950" s="88"/>
    </row>
    <row r="4951" spans="6:16">
      <c r="F4951" s="81"/>
      <c r="G4951" s="130"/>
      <c r="I4951" s="88"/>
      <c r="N4951" s="130"/>
      <c r="P4951" s="88"/>
    </row>
    <row r="4952" spans="6:16">
      <c r="F4952" s="81"/>
      <c r="G4952" s="130"/>
      <c r="I4952" s="88"/>
      <c r="N4952" s="130"/>
      <c r="P4952" s="88"/>
    </row>
    <row r="4953" spans="6:16">
      <c r="F4953" s="81"/>
      <c r="G4953" s="130"/>
      <c r="I4953" s="88"/>
      <c r="N4953" s="130"/>
      <c r="P4953" s="88"/>
    </row>
    <row r="4954" spans="6:16">
      <c r="F4954" s="81"/>
      <c r="G4954" s="130"/>
      <c r="I4954" s="88"/>
      <c r="N4954" s="130"/>
      <c r="P4954" s="88"/>
    </row>
    <row r="4955" spans="6:16">
      <c r="F4955" s="81"/>
      <c r="G4955" s="130"/>
      <c r="I4955" s="88"/>
      <c r="N4955" s="130"/>
      <c r="P4955" s="88"/>
    </row>
    <row r="4956" spans="6:16">
      <c r="F4956" s="81"/>
      <c r="G4956" s="130"/>
      <c r="I4956" s="88"/>
      <c r="N4956" s="130"/>
      <c r="P4956" s="88"/>
    </row>
    <row r="4957" spans="6:16">
      <c r="F4957" s="81"/>
      <c r="G4957" s="130"/>
      <c r="I4957" s="88"/>
      <c r="N4957" s="130"/>
      <c r="P4957" s="88"/>
    </row>
    <row r="4958" spans="6:16">
      <c r="F4958" s="81"/>
      <c r="G4958" s="130"/>
      <c r="I4958" s="88"/>
      <c r="N4958" s="130"/>
      <c r="P4958" s="88"/>
    </row>
    <row r="4959" spans="6:16">
      <c r="F4959" s="81"/>
      <c r="G4959" s="130"/>
      <c r="I4959" s="88"/>
      <c r="N4959" s="130"/>
      <c r="P4959" s="88"/>
    </row>
    <row r="4960" spans="6:16">
      <c r="F4960" s="81"/>
      <c r="G4960" s="130"/>
      <c r="I4960" s="88"/>
      <c r="N4960" s="130"/>
      <c r="P4960" s="88"/>
    </row>
    <row r="4961" spans="6:16">
      <c r="F4961" s="81"/>
      <c r="G4961" s="130"/>
      <c r="I4961" s="88"/>
      <c r="N4961" s="130"/>
      <c r="P4961" s="88"/>
    </row>
    <row r="4962" spans="6:16">
      <c r="F4962" s="81"/>
      <c r="G4962" s="130"/>
      <c r="I4962" s="88"/>
      <c r="N4962" s="130"/>
      <c r="P4962" s="88"/>
    </row>
    <row r="4963" spans="6:16">
      <c r="F4963" s="81"/>
      <c r="G4963" s="130"/>
      <c r="I4963" s="88"/>
      <c r="N4963" s="130"/>
      <c r="P4963" s="88"/>
    </row>
    <row r="4964" spans="6:16">
      <c r="F4964" s="81"/>
      <c r="G4964" s="130"/>
      <c r="I4964" s="88"/>
      <c r="N4964" s="130"/>
      <c r="P4964" s="88"/>
    </row>
    <row r="4965" spans="6:16">
      <c r="F4965" s="81"/>
      <c r="G4965" s="130"/>
      <c r="I4965" s="88"/>
      <c r="N4965" s="130"/>
      <c r="P4965" s="88"/>
    </row>
    <row r="4966" spans="6:16">
      <c r="F4966" s="81"/>
      <c r="G4966" s="130"/>
      <c r="I4966" s="88"/>
      <c r="N4966" s="130"/>
      <c r="P4966" s="88"/>
    </row>
    <row r="4967" spans="6:16">
      <c r="F4967" s="81"/>
      <c r="G4967" s="130"/>
      <c r="I4967" s="88"/>
      <c r="N4967" s="130"/>
      <c r="P4967" s="88"/>
    </row>
    <row r="4968" spans="6:16">
      <c r="F4968" s="81"/>
      <c r="G4968" s="130"/>
      <c r="I4968" s="88"/>
      <c r="N4968" s="130"/>
      <c r="P4968" s="88"/>
    </row>
    <row r="4969" spans="6:16">
      <c r="F4969" s="81"/>
      <c r="G4969" s="130"/>
      <c r="I4969" s="88"/>
      <c r="N4969" s="130"/>
      <c r="P4969" s="88"/>
    </row>
    <row r="4970" spans="6:16">
      <c r="F4970" s="81"/>
      <c r="G4970" s="130"/>
      <c r="I4970" s="88"/>
      <c r="N4970" s="130"/>
      <c r="P4970" s="88"/>
    </row>
    <row r="4971" spans="6:16">
      <c r="F4971" s="81"/>
      <c r="G4971" s="130"/>
      <c r="I4971" s="88"/>
      <c r="N4971" s="130"/>
      <c r="P4971" s="88"/>
    </row>
    <row r="4972" spans="6:16">
      <c r="F4972" s="81"/>
      <c r="G4972" s="130"/>
      <c r="I4972" s="88"/>
      <c r="N4972" s="130"/>
      <c r="P4972" s="88"/>
    </row>
    <row r="4973" spans="6:16">
      <c r="F4973" s="81"/>
      <c r="G4973" s="130"/>
      <c r="I4973" s="88"/>
      <c r="N4973" s="130"/>
      <c r="P4973" s="88"/>
    </row>
    <row r="4974" spans="6:16">
      <c r="F4974" s="81"/>
      <c r="G4974" s="130"/>
      <c r="I4974" s="88"/>
      <c r="N4974" s="130"/>
      <c r="P4974" s="88"/>
    </row>
    <row r="4975" spans="6:16">
      <c r="F4975" s="81"/>
      <c r="G4975" s="130"/>
      <c r="I4975" s="88"/>
      <c r="N4975" s="130"/>
      <c r="P4975" s="88"/>
    </row>
    <row r="4976" spans="6:16">
      <c r="F4976" s="81"/>
      <c r="G4976" s="130"/>
      <c r="I4976" s="88"/>
      <c r="N4976" s="130"/>
      <c r="P4976" s="88"/>
    </row>
    <row r="4977" spans="6:16">
      <c r="F4977" s="81"/>
      <c r="G4977" s="130"/>
      <c r="I4977" s="88"/>
      <c r="N4977" s="130"/>
      <c r="P4977" s="88"/>
    </row>
    <row r="4978" spans="6:16">
      <c r="F4978" s="81"/>
      <c r="G4978" s="130"/>
      <c r="I4978" s="88"/>
      <c r="N4978" s="130"/>
      <c r="P4978" s="88"/>
    </row>
    <row r="4979" spans="6:16">
      <c r="F4979" s="81"/>
      <c r="G4979" s="130"/>
      <c r="I4979" s="88"/>
      <c r="N4979" s="130"/>
      <c r="P4979" s="88"/>
    </row>
    <row r="4980" spans="6:16">
      <c r="F4980" s="81"/>
      <c r="G4980" s="130"/>
      <c r="I4980" s="88"/>
      <c r="N4980" s="130"/>
      <c r="P4980" s="88"/>
    </row>
    <row r="4981" spans="6:16">
      <c r="F4981" s="81"/>
      <c r="G4981" s="130"/>
      <c r="I4981" s="88"/>
      <c r="N4981" s="130"/>
      <c r="P4981" s="88"/>
    </row>
    <row r="4982" spans="6:16">
      <c r="F4982" s="81"/>
      <c r="G4982" s="130"/>
      <c r="I4982" s="88"/>
      <c r="N4982" s="130"/>
      <c r="P4982" s="88"/>
    </row>
    <row r="4983" spans="6:16">
      <c r="F4983" s="81"/>
      <c r="G4983" s="130"/>
      <c r="I4983" s="88"/>
      <c r="N4983" s="130"/>
      <c r="P4983" s="88"/>
    </row>
    <row r="4984" spans="6:16">
      <c r="F4984" s="81"/>
      <c r="G4984" s="130"/>
      <c r="I4984" s="88"/>
      <c r="N4984" s="130"/>
      <c r="P4984" s="88"/>
    </row>
    <row r="4985" spans="6:16">
      <c r="F4985" s="81"/>
      <c r="G4985" s="130"/>
      <c r="I4985" s="88"/>
      <c r="N4985" s="130"/>
      <c r="P4985" s="88"/>
    </row>
    <row r="4986" spans="6:16">
      <c r="F4986" s="81"/>
      <c r="G4986" s="130"/>
      <c r="I4986" s="88"/>
      <c r="N4986" s="130"/>
      <c r="P4986" s="88"/>
    </row>
    <row r="4987" spans="6:16">
      <c r="F4987" s="81"/>
      <c r="G4987" s="130"/>
      <c r="I4987" s="88"/>
      <c r="N4987" s="130"/>
      <c r="P4987" s="88"/>
    </row>
    <row r="4988" spans="6:16">
      <c r="F4988" s="81"/>
      <c r="G4988" s="130"/>
      <c r="I4988" s="88"/>
      <c r="N4988" s="130"/>
      <c r="P4988" s="88"/>
    </row>
    <row r="4989" spans="6:16">
      <c r="F4989" s="81"/>
      <c r="G4989" s="130"/>
      <c r="I4989" s="88"/>
      <c r="N4989" s="130"/>
      <c r="P4989" s="88"/>
    </row>
    <row r="4990" spans="6:16">
      <c r="F4990" s="81"/>
      <c r="G4990" s="130"/>
      <c r="I4990" s="88"/>
      <c r="N4990" s="130"/>
      <c r="P4990" s="88"/>
    </row>
    <row r="4991" spans="6:16">
      <c r="F4991" s="81"/>
      <c r="G4991" s="130"/>
      <c r="I4991" s="88"/>
      <c r="N4991" s="130"/>
      <c r="P4991" s="88"/>
    </row>
    <row r="4992" spans="6:16">
      <c r="F4992" s="81"/>
      <c r="G4992" s="130"/>
      <c r="I4992" s="88"/>
      <c r="N4992" s="130"/>
      <c r="P4992" s="88"/>
    </row>
    <row r="4993" spans="6:16">
      <c r="F4993" s="81"/>
      <c r="G4993" s="130"/>
      <c r="I4993" s="88"/>
      <c r="N4993" s="130"/>
      <c r="P4993" s="88"/>
    </row>
    <row r="4994" spans="6:16">
      <c r="F4994" s="81"/>
      <c r="G4994" s="130"/>
      <c r="I4994" s="88"/>
      <c r="N4994" s="130"/>
      <c r="P4994" s="88"/>
    </row>
    <row r="4995" spans="6:16">
      <c r="F4995" s="81"/>
      <c r="G4995" s="130"/>
      <c r="I4995" s="88"/>
      <c r="N4995" s="130"/>
      <c r="P4995" s="88"/>
    </row>
    <row r="4996" spans="6:16">
      <c r="F4996" s="81"/>
      <c r="G4996" s="130"/>
      <c r="I4996" s="88"/>
      <c r="N4996" s="130"/>
      <c r="P4996" s="88"/>
    </row>
    <row r="4997" spans="6:16">
      <c r="F4997" s="81"/>
      <c r="G4997" s="130"/>
      <c r="I4997" s="88"/>
      <c r="N4997" s="130"/>
      <c r="P4997" s="88"/>
    </row>
    <row r="4998" spans="6:16">
      <c r="F4998" s="81"/>
      <c r="G4998" s="130"/>
      <c r="I4998" s="88"/>
      <c r="N4998" s="130"/>
      <c r="P4998" s="88"/>
    </row>
    <row r="4999" spans="6:16">
      <c r="F4999" s="81"/>
      <c r="G4999" s="130"/>
      <c r="I4999" s="88"/>
      <c r="N4999" s="130"/>
      <c r="P4999" s="88"/>
    </row>
    <row r="5000" spans="6:16">
      <c r="F5000" s="81"/>
      <c r="G5000" s="130"/>
      <c r="I5000" s="88"/>
      <c r="N5000" s="130"/>
      <c r="P5000" s="88"/>
    </row>
    <row r="5001" spans="6:16">
      <c r="F5001" s="81"/>
      <c r="G5001" s="130"/>
      <c r="I5001" s="88"/>
      <c r="N5001" s="130"/>
      <c r="P5001" s="88"/>
    </row>
    <row r="5002" spans="6:16">
      <c r="F5002" s="81"/>
      <c r="G5002" s="130"/>
      <c r="I5002" s="88"/>
      <c r="N5002" s="130"/>
      <c r="P5002" s="88"/>
    </row>
    <row r="5003" spans="6:16">
      <c r="F5003" s="81"/>
      <c r="G5003" s="130"/>
      <c r="I5003" s="88"/>
      <c r="N5003" s="130"/>
      <c r="P5003" s="88"/>
    </row>
    <row r="5004" spans="6:16">
      <c r="F5004" s="81"/>
      <c r="G5004" s="130"/>
      <c r="I5004" s="88"/>
      <c r="N5004" s="130"/>
      <c r="P5004" s="88"/>
    </row>
    <row r="5005" spans="6:16">
      <c r="F5005" s="81"/>
      <c r="G5005" s="130"/>
      <c r="I5005" s="88"/>
      <c r="N5005" s="130"/>
      <c r="P5005" s="88"/>
    </row>
    <row r="5006" spans="6:16">
      <c r="F5006" s="81"/>
      <c r="G5006" s="130"/>
      <c r="I5006" s="88"/>
      <c r="N5006" s="130"/>
      <c r="P5006" s="88"/>
    </row>
    <row r="5007" spans="6:16">
      <c r="F5007" s="81"/>
      <c r="G5007" s="130"/>
      <c r="I5007" s="88"/>
      <c r="N5007" s="130"/>
      <c r="P5007" s="88"/>
    </row>
    <row r="5008" spans="6:16">
      <c r="F5008" s="81"/>
      <c r="G5008" s="130"/>
      <c r="I5008" s="88"/>
      <c r="N5008" s="130"/>
      <c r="P5008" s="88"/>
    </row>
    <row r="5009" spans="6:16">
      <c r="F5009" s="81"/>
      <c r="G5009" s="130"/>
      <c r="I5009" s="88"/>
      <c r="N5009" s="130"/>
      <c r="P5009" s="88"/>
    </row>
    <row r="5010" spans="6:16">
      <c r="F5010" s="81"/>
      <c r="G5010" s="130"/>
      <c r="I5010" s="88"/>
      <c r="N5010" s="130"/>
      <c r="P5010" s="88"/>
    </row>
    <row r="5011" spans="6:16">
      <c r="F5011" s="81"/>
      <c r="G5011" s="130"/>
      <c r="I5011" s="88"/>
      <c r="N5011" s="130"/>
      <c r="P5011" s="88"/>
    </row>
    <row r="5012" spans="6:16">
      <c r="F5012" s="81"/>
      <c r="G5012" s="130"/>
      <c r="I5012" s="88"/>
      <c r="N5012" s="130"/>
      <c r="P5012" s="88"/>
    </row>
    <row r="5013" spans="6:16">
      <c r="F5013" s="81"/>
      <c r="G5013" s="130"/>
      <c r="I5013" s="88"/>
      <c r="N5013" s="130"/>
      <c r="P5013" s="88"/>
    </row>
    <row r="5014" spans="6:16">
      <c r="F5014" s="81"/>
      <c r="G5014" s="130"/>
      <c r="I5014" s="88"/>
      <c r="N5014" s="130"/>
      <c r="P5014" s="88"/>
    </row>
    <row r="5015" spans="6:16">
      <c r="F5015" s="81"/>
      <c r="G5015" s="130"/>
      <c r="I5015" s="88"/>
      <c r="N5015" s="130"/>
      <c r="P5015" s="88"/>
    </row>
    <row r="5016" spans="6:16">
      <c r="F5016" s="81"/>
      <c r="G5016" s="130"/>
      <c r="I5016" s="88"/>
      <c r="N5016" s="130"/>
      <c r="P5016" s="88"/>
    </row>
    <row r="5017" spans="6:16">
      <c r="F5017" s="81"/>
      <c r="G5017" s="130"/>
      <c r="I5017" s="88"/>
      <c r="N5017" s="130"/>
      <c r="P5017" s="88"/>
    </row>
    <row r="5018" spans="6:16">
      <c r="F5018" s="81"/>
      <c r="G5018" s="130"/>
      <c r="I5018" s="88"/>
      <c r="N5018" s="130"/>
      <c r="P5018" s="88"/>
    </row>
    <row r="5019" spans="6:16">
      <c r="F5019" s="81"/>
      <c r="G5019" s="130"/>
      <c r="I5019" s="88"/>
      <c r="N5019" s="130"/>
      <c r="P5019" s="88"/>
    </row>
    <row r="5020" spans="6:16">
      <c r="F5020" s="81"/>
      <c r="G5020" s="130"/>
      <c r="I5020" s="88"/>
      <c r="N5020" s="130"/>
      <c r="P5020" s="88"/>
    </row>
    <row r="5021" spans="6:16">
      <c r="F5021" s="81"/>
      <c r="G5021" s="130"/>
      <c r="I5021" s="88"/>
      <c r="N5021" s="130"/>
      <c r="P5021" s="88"/>
    </row>
    <row r="5022" spans="6:16">
      <c r="F5022" s="81"/>
      <c r="G5022" s="130"/>
      <c r="I5022" s="88"/>
      <c r="N5022" s="130"/>
      <c r="P5022" s="88"/>
    </row>
    <row r="5023" spans="6:16">
      <c r="F5023" s="81"/>
      <c r="G5023" s="130"/>
      <c r="I5023" s="88"/>
      <c r="N5023" s="130"/>
      <c r="P5023" s="88"/>
    </row>
    <row r="5024" spans="6:16">
      <c r="F5024" s="81"/>
      <c r="G5024" s="130"/>
      <c r="I5024" s="88"/>
      <c r="N5024" s="130"/>
      <c r="P5024" s="88"/>
    </row>
    <row r="5025" spans="6:16">
      <c r="F5025" s="81"/>
      <c r="G5025" s="130"/>
      <c r="I5025" s="88"/>
      <c r="N5025" s="130"/>
      <c r="P5025" s="88"/>
    </row>
    <row r="5026" spans="6:16">
      <c r="F5026" s="81"/>
      <c r="G5026" s="130"/>
      <c r="I5026" s="88"/>
      <c r="N5026" s="130"/>
      <c r="P5026" s="88"/>
    </row>
    <row r="5027" spans="6:16">
      <c r="F5027" s="81"/>
      <c r="G5027" s="130"/>
      <c r="I5027" s="88"/>
      <c r="N5027" s="130"/>
      <c r="P5027" s="88"/>
    </row>
    <row r="5028" spans="6:16">
      <c r="F5028" s="81"/>
      <c r="G5028" s="130"/>
      <c r="I5028" s="88"/>
      <c r="N5028" s="130"/>
      <c r="P5028" s="88"/>
    </row>
    <row r="5029" spans="6:16">
      <c r="F5029" s="81"/>
      <c r="G5029" s="130"/>
      <c r="I5029" s="88"/>
      <c r="N5029" s="130"/>
      <c r="P5029" s="88"/>
    </row>
    <row r="5030" spans="6:16">
      <c r="F5030" s="81"/>
      <c r="G5030" s="130"/>
      <c r="I5030" s="88"/>
      <c r="N5030" s="130"/>
      <c r="P5030" s="88"/>
    </row>
    <row r="5031" spans="6:16">
      <c r="F5031" s="81"/>
      <c r="G5031" s="130"/>
      <c r="I5031" s="88"/>
      <c r="N5031" s="130"/>
      <c r="P5031" s="88"/>
    </row>
    <row r="5032" spans="6:16">
      <c r="F5032" s="81"/>
      <c r="G5032" s="130"/>
      <c r="I5032" s="88"/>
      <c r="N5032" s="130"/>
      <c r="P5032" s="88"/>
    </row>
    <row r="5033" spans="6:16">
      <c r="F5033" s="81"/>
      <c r="G5033" s="130"/>
      <c r="I5033" s="88"/>
      <c r="N5033" s="130"/>
      <c r="P5033" s="88"/>
    </row>
    <row r="5034" spans="6:16">
      <c r="F5034" s="81"/>
      <c r="G5034" s="130"/>
      <c r="I5034" s="88"/>
      <c r="N5034" s="130"/>
      <c r="P5034" s="88"/>
    </row>
    <row r="5035" spans="6:16">
      <c r="F5035" s="81"/>
      <c r="G5035" s="130"/>
      <c r="I5035" s="88"/>
      <c r="N5035" s="130"/>
      <c r="P5035" s="88"/>
    </row>
    <row r="5036" spans="6:16">
      <c r="F5036" s="81"/>
      <c r="G5036" s="130"/>
      <c r="I5036" s="88"/>
      <c r="N5036" s="130"/>
      <c r="P5036" s="88"/>
    </row>
    <row r="5037" spans="6:16">
      <c r="F5037" s="81"/>
      <c r="G5037" s="130"/>
      <c r="I5037" s="88"/>
      <c r="N5037" s="130"/>
      <c r="P5037" s="88"/>
    </row>
    <row r="5038" spans="6:16">
      <c r="F5038" s="81"/>
      <c r="G5038" s="130"/>
      <c r="I5038" s="88"/>
      <c r="N5038" s="130"/>
      <c r="P5038" s="88"/>
    </row>
    <row r="5039" spans="6:16">
      <c r="F5039" s="81"/>
      <c r="G5039" s="130"/>
      <c r="I5039" s="88"/>
      <c r="N5039" s="130"/>
      <c r="P5039" s="88"/>
    </row>
    <row r="5040" spans="6:16">
      <c r="F5040" s="81"/>
      <c r="G5040" s="130"/>
      <c r="I5040" s="88"/>
      <c r="N5040" s="130"/>
      <c r="P5040" s="88"/>
    </row>
    <row r="5041" spans="6:16">
      <c r="F5041" s="81"/>
      <c r="G5041" s="130"/>
      <c r="I5041" s="88"/>
      <c r="N5041" s="130"/>
      <c r="P5041" s="88"/>
    </row>
    <row r="5042" spans="6:16">
      <c r="F5042" s="81"/>
      <c r="G5042" s="130"/>
      <c r="I5042" s="88"/>
      <c r="N5042" s="130"/>
      <c r="P5042" s="88"/>
    </row>
    <row r="5043" spans="6:16">
      <c r="F5043" s="81"/>
      <c r="G5043" s="130"/>
      <c r="I5043" s="88"/>
      <c r="N5043" s="130"/>
      <c r="P5043" s="88"/>
    </row>
    <row r="5044" spans="6:16">
      <c r="F5044" s="81"/>
      <c r="G5044" s="130"/>
      <c r="I5044" s="88"/>
      <c r="N5044" s="130"/>
      <c r="P5044" s="88"/>
    </row>
    <row r="5045" spans="6:16">
      <c r="F5045" s="81"/>
      <c r="G5045" s="130"/>
      <c r="I5045" s="88"/>
      <c r="N5045" s="130"/>
      <c r="P5045" s="88"/>
    </row>
    <row r="5046" spans="6:16">
      <c r="F5046" s="81"/>
      <c r="G5046" s="130"/>
      <c r="I5046" s="88"/>
      <c r="N5046" s="130"/>
      <c r="P5046" s="88"/>
    </row>
    <row r="5047" spans="6:16">
      <c r="F5047" s="81"/>
      <c r="G5047" s="130"/>
      <c r="I5047" s="88"/>
      <c r="N5047" s="130"/>
      <c r="P5047" s="88"/>
    </row>
    <row r="5048" spans="6:16">
      <c r="F5048" s="81"/>
      <c r="G5048" s="130"/>
      <c r="I5048" s="88"/>
      <c r="N5048" s="130"/>
      <c r="P5048" s="88"/>
    </row>
    <row r="5049" spans="6:16">
      <c r="F5049" s="81"/>
      <c r="G5049" s="130"/>
      <c r="I5049" s="88"/>
      <c r="N5049" s="130"/>
      <c r="P5049" s="88"/>
    </row>
    <row r="5050" spans="6:16">
      <c r="F5050" s="81"/>
      <c r="G5050" s="130"/>
      <c r="I5050" s="88"/>
      <c r="N5050" s="130"/>
      <c r="P5050" s="88"/>
    </row>
    <row r="5051" spans="6:16">
      <c r="F5051" s="81"/>
      <c r="G5051" s="130"/>
      <c r="I5051" s="88"/>
      <c r="N5051" s="130"/>
      <c r="P5051" s="88"/>
    </row>
    <row r="5052" spans="6:16">
      <c r="F5052" s="81"/>
      <c r="G5052" s="130"/>
      <c r="I5052" s="88"/>
      <c r="N5052" s="130"/>
      <c r="P5052" s="88"/>
    </row>
    <row r="5053" spans="6:16">
      <c r="F5053" s="81"/>
      <c r="G5053" s="130"/>
      <c r="I5053" s="88"/>
      <c r="N5053" s="130"/>
      <c r="P5053" s="88"/>
    </row>
    <row r="5054" spans="6:16">
      <c r="F5054" s="81"/>
      <c r="G5054" s="130"/>
      <c r="I5054" s="88"/>
      <c r="N5054" s="130"/>
      <c r="P5054" s="88"/>
    </row>
    <row r="5055" spans="6:16">
      <c r="F5055" s="81"/>
      <c r="G5055" s="130"/>
      <c r="I5055" s="88"/>
      <c r="N5055" s="130"/>
      <c r="P5055" s="88"/>
    </row>
    <row r="5056" spans="6:16">
      <c r="F5056" s="81"/>
      <c r="G5056" s="130"/>
      <c r="I5056" s="88"/>
      <c r="N5056" s="130"/>
      <c r="P5056" s="88"/>
    </row>
    <row r="5057" spans="6:16">
      <c r="F5057" s="81"/>
      <c r="G5057" s="130"/>
      <c r="I5057" s="88"/>
      <c r="N5057" s="130"/>
      <c r="P5057" s="88"/>
    </row>
    <row r="5058" spans="6:16">
      <c r="F5058" s="81"/>
      <c r="G5058" s="130"/>
      <c r="I5058" s="88"/>
      <c r="N5058" s="130"/>
      <c r="P5058" s="88"/>
    </row>
    <row r="5059" spans="6:16">
      <c r="F5059" s="81"/>
      <c r="G5059" s="130"/>
      <c r="I5059" s="88"/>
      <c r="N5059" s="130"/>
      <c r="P5059" s="88"/>
    </row>
    <row r="5060" spans="6:16">
      <c r="F5060" s="81"/>
      <c r="G5060" s="130"/>
      <c r="I5060" s="88"/>
      <c r="N5060" s="130"/>
      <c r="P5060" s="88"/>
    </row>
    <row r="5061" spans="6:16">
      <c r="F5061" s="81"/>
      <c r="G5061" s="130"/>
      <c r="I5061" s="88"/>
      <c r="N5061" s="130"/>
      <c r="P5061" s="88"/>
    </row>
    <row r="5062" spans="6:16">
      <c r="F5062" s="81"/>
      <c r="G5062" s="130"/>
      <c r="I5062" s="88"/>
      <c r="N5062" s="130"/>
      <c r="P5062" s="88"/>
    </row>
    <row r="5063" spans="6:16">
      <c r="F5063" s="81"/>
      <c r="G5063" s="130"/>
      <c r="I5063" s="88"/>
      <c r="N5063" s="130"/>
      <c r="P5063" s="88"/>
    </row>
    <row r="5064" spans="6:16">
      <c r="F5064" s="81"/>
      <c r="G5064" s="130"/>
      <c r="I5064" s="88"/>
      <c r="N5064" s="130"/>
      <c r="P5064" s="88"/>
    </row>
    <row r="5065" spans="6:16">
      <c r="F5065" s="81"/>
      <c r="G5065" s="130"/>
      <c r="I5065" s="88"/>
      <c r="N5065" s="130"/>
      <c r="P5065" s="88"/>
    </row>
    <row r="5066" spans="6:16">
      <c r="F5066" s="81"/>
      <c r="G5066" s="130"/>
      <c r="I5066" s="88"/>
      <c r="N5066" s="130"/>
      <c r="P5066" s="88"/>
    </row>
    <row r="5067" spans="6:16">
      <c r="F5067" s="81"/>
      <c r="G5067" s="130"/>
      <c r="I5067" s="88"/>
      <c r="N5067" s="130"/>
      <c r="P5067" s="88"/>
    </row>
    <row r="5068" spans="6:16">
      <c r="F5068" s="81"/>
      <c r="G5068" s="130"/>
      <c r="I5068" s="88"/>
      <c r="N5068" s="130"/>
      <c r="P5068" s="88"/>
    </row>
    <row r="5069" spans="6:16">
      <c r="F5069" s="81"/>
      <c r="G5069" s="130"/>
      <c r="I5069" s="88"/>
      <c r="N5069" s="130"/>
      <c r="P5069" s="88"/>
    </row>
    <row r="5070" spans="6:16">
      <c r="F5070" s="81"/>
      <c r="G5070" s="130"/>
      <c r="I5070" s="88"/>
      <c r="N5070" s="130"/>
      <c r="P5070" s="88"/>
    </row>
    <row r="5071" spans="6:16">
      <c r="F5071" s="81"/>
      <c r="G5071" s="130"/>
      <c r="I5071" s="88"/>
      <c r="N5071" s="130"/>
      <c r="P5071" s="88"/>
    </row>
    <row r="5072" spans="6:16">
      <c r="F5072" s="81"/>
      <c r="G5072" s="130"/>
      <c r="I5072" s="88"/>
      <c r="N5072" s="130"/>
      <c r="P5072" s="88"/>
    </row>
    <row r="5073" spans="6:16">
      <c r="F5073" s="81"/>
      <c r="G5073" s="130"/>
      <c r="I5073" s="88"/>
      <c r="N5073" s="130"/>
      <c r="P5073" s="88"/>
    </row>
    <row r="5074" spans="6:16">
      <c r="F5074" s="81"/>
      <c r="G5074" s="130"/>
      <c r="I5074" s="88"/>
      <c r="N5074" s="130"/>
      <c r="P5074" s="88"/>
    </row>
    <row r="5075" spans="6:16">
      <c r="F5075" s="81"/>
      <c r="G5075" s="130"/>
      <c r="I5075" s="88"/>
      <c r="N5075" s="130"/>
      <c r="P5075" s="88"/>
    </row>
    <row r="5076" spans="6:16">
      <c r="F5076" s="81"/>
      <c r="G5076" s="130"/>
      <c r="I5076" s="88"/>
      <c r="N5076" s="130"/>
      <c r="P5076" s="88"/>
    </row>
    <row r="5077" spans="6:16">
      <c r="F5077" s="81"/>
      <c r="G5077" s="130"/>
      <c r="I5077" s="88"/>
      <c r="N5077" s="130"/>
      <c r="P5077" s="88"/>
    </row>
    <row r="5078" spans="6:16">
      <c r="F5078" s="81"/>
      <c r="G5078" s="130"/>
      <c r="I5078" s="88"/>
      <c r="N5078" s="130"/>
      <c r="P5078" s="88"/>
    </row>
    <row r="5079" spans="6:16">
      <c r="F5079" s="81"/>
      <c r="G5079" s="130"/>
      <c r="I5079" s="88"/>
      <c r="N5079" s="130"/>
      <c r="P5079" s="88"/>
    </row>
    <row r="5080" spans="6:16">
      <c r="F5080" s="81"/>
      <c r="G5080" s="130"/>
      <c r="I5080" s="88"/>
      <c r="N5080" s="130"/>
      <c r="P5080" s="88"/>
    </row>
    <row r="5081" spans="6:16">
      <c r="F5081" s="81"/>
      <c r="G5081" s="130"/>
      <c r="I5081" s="88"/>
      <c r="N5081" s="130"/>
      <c r="P5081" s="88"/>
    </row>
    <row r="5082" spans="6:16">
      <c r="F5082" s="81"/>
      <c r="G5082" s="130"/>
      <c r="I5082" s="88"/>
      <c r="N5082" s="130"/>
      <c r="P5082" s="88"/>
    </row>
    <row r="5083" spans="6:16">
      <c r="F5083" s="81"/>
      <c r="G5083" s="130"/>
      <c r="I5083" s="88"/>
      <c r="N5083" s="130"/>
      <c r="P5083" s="88"/>
    </row>
    <row r="5084" spans="6:16">
      <c r="F5084" s="81"/>
      <c r="G5084" s="130"/>
      <c r="I5084" s="88"/>
      <c r="N5084" s="130"/>
      <c r="P5084" s="88"/>
    </row>
    <row r="5085" spans="6:16">
      <c r="F5085" s="81"/>
      <c r="G5085" s="130"/>
      <c r="I5085" s="88"/>
      <c r="N5085" s="130"/>
      <c r="P5085" s="88"/>
    </row>
    <row r="5086" spans="6:16">
      <c r="F5086" s="81"/>
      <c r="G5086" s="130"/>
      <c r="I5086" s="88"/>
      <c r="N5086" s="130"/>
      <c r="P5086" s="88"/>
    </row>
    <row r="5087" spans="6:16">
      <c r="F5087" s="81"/>
      <c r="G5087" s="130"/>
      <c r="I5087" s="88"/>
      <c r="N5087" s="130"/>
      <c r="P5087" s="88"/>
    </row>
    <row r="5088" spans="6:16">
      <c r="F5088" s="81"/>
      <c r="G5088" s="130"/>
      <c r="I5088" s="88"/>
      <c r="N5088" s="130"/>
      <c r="P5088" s="88"/>
    </row>
    <row r="5089" spans="6:16">
      <c r="F5089" s="81"/>
      <c r="G5089" s="130"/>
      <c r="I5089" s="88"/>
      <c r="N5089" s="130"/>
      <c r="P5089" s="88"/>
    </row>
    <row r="5090" spans="6:16">
      <c r="F5090" s="81"/>
      <c r="G5090" s="130"/>
      <c r="I5090" s="88"/>
      <c r="N5090" s="130"/>
      <c r="P5090" s="88"/>
    </row>
    <row r="5091" spans="6:16">
      <c r="F5091" s="81"/>
      <c r="G5091" s="130"/>
      <c r="I5091" s="88"/>
      <c r="N5091" s="130"/>
      <c r="P5091" s="88"/>
    </row>
    <row r="5092" spans="6:16">
      <c r="F5092" s="81"/>
      <c r="G5092" s="130"/>
      <c r="I5092" s="88"/>
      <c r="N5092" s="130"/>
      <c r="P5092" s="88"/>
    </row>
    <row r="5093" spans="6:16">
      <c r="F5093" s="81"/>
      <c r="G5093" s="130"/>
      <c r="I5093" s="88"/>
      <c r="N5093" s="130"/>
      <c r="P5093" s="88"/>
    </row>
    <row r="5094" spans="6:16">
      <c r="F5094" s="81"/>
      <c r="G5094" s="130"/>
      <c r="I5094" s="88"/>
      <c r="N5094" s="130"/>
      <c r="P5094" s="88"/>
    </row>
    <row r="5095" spans="6:16">
      <c r="F5095" s="81"/>
      <c r="G5095" s="130"/>
      <c r="I5095" s="88"/>
      <c r="N5095" s="130"/>
      <c r="P5095" s="88"/>
    </row>
    <row r="5096" spans="6:16">
      <c r="F5096" s="81"/>
      <c r="G5096" s="130"/>
      <c r="I5096" s="88"/>
      <c r="N5096" s="130"/>
      <c r="P5096" s="88"/>
    </row>
    <row r="5097" spans="6:16">
      <c r="F5097" s="81"/>
      <c r="G5097" s="130"/>
      <c r="I5097" s="88"/>
      <c r="N5097" s="130"/>
      <c r="P5097" s="88"/>
    </row>
    <row r="5098" spans="6:16">
      <c r="F5098" s="81"/>
      <c r="G5098" s="130"/>
      <c r="I5098" s="88"/>
      <c r="N5098" s="130"/>
      <c r="P5098" s="88"/>
    </row>
    <row r="5099" spans="6:16">
      <c r="F5099" s="81"/>
      <c r="G5099" s="130"/>
      <c r="I5099" s="88"/>
      <c r="N5099" s="130"/>
      <c r="P5099" s="88"/>
    </row>
    <row r="5100" spans="6:16">
      <c r="F5100" s="81"/>
      <c r="G5100" s="130"/>
      <c r="I5100" s="88"/>
      <c r="N5100" s="130"/>
      <c r="P5100" s="88"/>
    </row>
    <row r="5101" spans="6:16">
      <c r="F5101" s="81"/>
      <c r="G5101" s="130"/>
      <c r="I5101" s="88"/>
      <c r="N5101" s="130"/>
      <c r="P5101" s="88"/>
    </row>
    <row r="5102" spans="6:16">
      <c r="F5102" s="81"/>
      <c r="G5102" s="130"/>
      <c r="I5102" s="88"/>
      <c r="N5102" s="130"/>
      <c r="P5102" s="88"/>
    </row>
    <row r="5103" spans="6:16">
      <c r="F5103" s="81"/>
      <c r="G5103" s="130"/>
      <c r="I5103" s="88"/>
      <c r="N5103" s="130"/>
      <c r="P5103" s="88"/>
    </row>
    <row r="5104" spans="6:16">
      <c r="F5104" s="81"/>
      <c r="G5104" s="130"/>
      <c r="I5104" s="88"/>
      <c r="N5104" s="130"/>
      <c r="P5104" s="88"/>
    </row>
    <row r="5105" spans="6:16">
      <c r="F5105" s="81"/>
      <c r="G5105" s="130"/>
      <c r="I5105" s="88"/>
      <c r="N5105" s="130"/>
      <c r="P5105" s="88"/>
    </row>
    <row r="5106" spans="6:16">
      <c r="F5106" s="81"/>
      <c r="G5106" s="130"/>
      <c r="I5106" s="88"/>
      <c r="N5106" s="130"/>
      <c r="P5106" s="88"/>
    </row>
    <row r="5107" spans="6:16">
      <c r="F5107" s="81"/>
      <c r="G5107" s="130"/>
      <c r="I5107" s="88"/>
      <c r="N5107" s="130"/>
      <c r="P5107" s="88"/>
    </row>
    <row r="5108" spans="6:16">
      <c r="F5108" s="81"/>
      <c r="G5108" s="130"/>
      <c r="I5108" s="88"/>
      <c r="N5108" s="130"/>
      <c r="P5108" s="88"/>
    </row>
    <row r="5109" spans="6:16">
      <c r="F5109" s="81"/>
      <c r="G5109" s="130"/>
      <c r="I5109" s="88"/>
      <c r="N5109" s="130"/>
      <c r="P5109" s="88"/>
    </row>
    <row r="5110" spans="6:16">
      <c r="F5110" s="81"/>
      <c r="G5110" s="130"/>
      <c r="I5110" s="88"/>
      <c r="N5110" s="130"/>
      <c r="P5110" s="88"/>
    </row>
    <row r="5111" spans="6:16">
      <c r="F5111" s="81"/>
      <c r="G5111" s="130"/>
      <c r="I5111" s="88"/>
      <c r="N5111" s="130"/>
      <c r="P5111" s="88"/>
    </row>
    <row r="5112" spans="6:16">
      <c r="F5112" s="81"/>
      <c r="G5112" s="130"/>
      <c r="I5112" s="88"/>
      <c r="N5112" s="130"/>
      <c r="P5112" s="88"/>
    </row>
    <row r="5113" spans="6:16">
      <c r="F5113" s="81"/>
      <c r="G5113" s="130"/>
      <c r="I5113" s="88"/>
      <c r="N5113" s="130"/>
      <c r="P5113" s="88"/>
    </row>
    <row r="5114" spans="6:16">
      <c r="F5114" s="81"/>
      <c r="G5114" s="130"/>
      <c r="I5114" s="88"/>
      <c r="N5114" s="130"/>
      <c r="P5114" s="88"/>
    </row>
    <row r="5115" spans="6:16">
      <c r="F5115" s="81"/>
      <c r="G5115" s="130"/>
      <c r="I5115" s="88"/>
      <c r="N5115" s="130"/>
      <c r="P5115" s="88"/>
    </row>
    <row r="5116" spans="6:16">
      <c r="F5116" s="81"/>
      <c r="G5116" s="130"/>
      <c r="I5116" s="88"/>
      <c r="N5116" s="130"/>
      <c r="P5116" s="88"/>
    </row>
    <row r="5117" spans="6:16">
      <c r="F5117" s="81"/>
      <c r="G5117" s="130"/>
      <c r="I5117" s="88"/>
      <c r="N5117" s="130"/>
      <c r="P5117" s="88"/>
    </row>
    <row r="5118" spans="6:16">
      <c r="F5118" s="81"/>
      <c r="G5118" s="130"/>
      <c r="I5118" s="88"/>
      <c r="N5118" s="130"/>
      <c r="P5118" s="88"/>
    </row>
    <row r="5119" spans="6:16">
      <c r="F5119" s="81"/>
      <c r="G5119" s="130"/>
      <c r="I5119" s="88"/>
      <c r="N5119" s="130"/>
      <c r="P5119" s="88"/>
    </row>
    <row r="5120" spans="6:16">
      <c r="F5120" s="81"/>
      <c r="G5120" s="130"/>
      <c r="I5120" s="88"/>
      <c r="N5120" s="130"/>
      <c r="P5120" s="88"/>
    </row>
    <row r="5121" spans="6:16">
      <c r="F5121" s="81"/>
      <c r="G5121" s="130"/>
      <c r="I5121" s="88"/>
      <c r="N5121" s="130"/>
      <c r="P5121" s="88"/>
    </row>
    <row r="5122" spans="6:16">
      <c r="F5122" s="81"/>
      <c r="G5122" s="130"/>
      <c r="I5122" s="88"/>
      <c r="N5122" s="130"/>
      <c r="P5122" s="88"/>
    </row>
    <row r="5123" spans="6:16">
      <c r="F5123" s="81"/>
      <c r="G5123" s="130"/>
      <c r="I5123" s="88"/>
      <c r="N5123" s="130"/>
      <c r="P5123" s="88"/>
    </row>
    <row r="5124" spans="6:16">
      <c r="F5124" s="81"/>
      <c r="G5124" s="130"/>
      <c r="I5124" s="88"/>
      <c r="N5124" s="130"/>
      <c r="P5124" s="88"/>
    </row>
    <row r="5125" spans="6:16">
      <c r="F5125" s="81"/>
      <c r="G5125" s="130"/>
      <c r="I5125" s="88"/>
      <c r="N5125" s="130"/>
      <c r="P5125" s="88"/>
    </row>
    <row r="5126" spans="6:16">
      <c r="F5126" s="81"/>
      <c r="G5126" s="130"/>
      <c r="I5126" s="88"/>
      <c r="N5126" s="130"/>
      <c r="P5126" s="88"/>
    </row>
    <row r="5127" spans="6:16">
      <c r="F5127" s="81"/>
      <c r="G5127" s="130"/>
      <c r="I5127" s="88"/>
      <c r="N5127" s="130"/>
      <c r="P5127" s="88"/>
    </row>
    <row r="5128" spans="6:16">
      <c r="F5128" s="81"/>
      <c r="G5128" s="130"/>
      <c r="I5128" s="88"/>
      <c r="N5128" s="130"/>
      <c r="P5128" s="88"/>
    </row>
    <row r="5129" spans="6:16">
      <c r="F5129" s="81"/>
      <c r="G5129" s="130"/>
      <c r="I5129" s="88"/>
      <c r="N5129" s="130"/>
      <c r="P5129" s="88"/>
    </row>
    <row r="5130" spans="6:16">
      <c r="F5130" s="81"/>
      <c r="G5130" s="130"/>
      <c r="I5130" s="88"/>
      <c r="N5130" s="130"/>
      <c r="P5130" s="88"/>
    </row>
    <row r="5131" spans="6:16">
      <c r="F5131" s="81"/>
      <c r="G5131" s="130"/>
      <c r="I5131" s="88"/>
      <c r="N5131" s="130"/>
      <c r="P5131" s="88"/>
    </row>
    <row r="5132" spans="6:16">
      <c r="F5132" s="81"/>
      <c r="G5132" s="130"/>
      <c r="I5132" s="88"/>
      <c r="N5132" s="130"/>
      <c r="P5132" s="88"/>
    </row>
    <row r="5133" spans="6:16">
      <c r="F5133" s="81"/>
      <c r="G5133" s="130"/>
      <c r="I5133" s="88"/>
      <c r="N5133" s="130"/>
      <c r="P5133" s="88"/>
    </row>
    <row r="5134" spans="6:16">
      <c r="F5134" s="81"/>
      <c r="G5134" s="130"/>
      <c r="I5134" s="88"/>
      <c r="N5134" s="130"/>
      <c r="P5134" s="88"/>
    </row>
    <row r="5135" spans="6:16">
      <c r="F5135" s="81"/>
      <c r="G5135" s="130"/>
      <c r="I5135" s="88"/>
      <c r="N5135" s="130"/>
      <c r="P5135" s="88"/>
    </row>
    <row r="5136" spans="6:16">
      <c r="F5136" s="81"/>
      <c r="G5136" s="130"/>
      <c r="I5136" s="88"/>
      <c r="N5136" s="130"/>
      <c r="P5136" s="88"/>
    </row>
    <row r="5137" spans="6:16">
      <c r="F5137" s="81"/>
      <c r="G5137" s="130"/>
      <c r="I5137" s="88"/>
      <c r="N5137" s="130"/>
      <c r="P5137" s="88"/>
    </row>
    <row r="5138" spans="6:16">
      <c r="F5138" s="81"/>
      <c r="G5138" s="130"/>
      <c r="I5138" s="88"/>
      <c r="N5138" s="130"/>
      <c r="P5138" s="88"/>
    </row>
    <row r="5139" spans="6:16">
      <c r="F5139" s="81"/>
      <c r="G5139" s="130"/>
      <c r="I5139" s="88"/>
      <c r="N5139" s="130"/>
      <c r="P5139" s="88"/>
    </row>
    <row r="5140" spans="6:16">
      <c r="F5140" s="81"/>
      <c r="G5140" s="130"/>
      <c r="I5140" s="88"/>
      <c r="N5140" s="130"/>
      <c r="P5140" s="88"/>
    </row>
    <row r="5141" spans="6:16">
      <c r="F5141" s="81"/>
      <c r="G5141" s="130"/>
      <c r="I5141" s="88"/>
      <c r="N5141" s="130"/>
      <c r="P5141" s="88"/>
    </row>
    <row r="5142" spans="6:16">
      <c r="F5142" s="81"/>
      <c r="G5142" s="130"/>
      <c r="I5142" s="88"/>
      <c r="N5142" s="130"/>
      <c r="P5142" s="88"/>
    </row>
    <row r="5143" spans="6:16">
      <c r="F5143" s="81"/>
      <c r="G5143" s="130"/>
      <c r="I5143" s="88"/>
      <c r="N5143" s="130"/>
      <c r="P5143" s="88"/>
    </row>
    <row r="5144" spans="6:16">
      <c r="F5144" s="81"/>
      <c r="G5144" s="130"/>
      <c r="I5144" s="88"/>
      <c r="N5144" s="130"/>
      <c r="P5144" s="88"/>
    </row>
    <row r="5145" spans="6:16">
      <c r="F5145" s="81"/>
      <c r="G5145" s="130"/>
      <c r="I5145" s="88"/>
      <c r="N5145" s="130"/>
      <c r="P5145" s="88"/>
    </row>
    <row r="5146" spans="6:16">
      <c r="F5146" s="81"/>
      <c r="G5146" s="130"/>
      <c r="I5146" s="88"/>
      <c r="N5146" s="130"/>
      <c r="P5146" s="88"/>
    </row>
    <row r="5147" spans="6:16">
      <c r="F5147" s="81"/>
      <c r="G5147" s="130"/>
      <c r="I5147" s="88"/>
      <c r="N5147" s="130"/>
      <c r="P5147" s="88"/>
    </row>
    <row r="5148" spans="6:16">
      <c r="F5148" s="81"/>
      <c r="G5148" s="130"/>
      <c r="I5148" s="88"/>
      <c r="N5148" s="130"/>
      <c r="P5148" s="88"/>
    </row>
    <row r="5149" spans="6:16">
      <c r="F5149" s="81"/>
      <c r="G5149" s="130"/>
      <c r="I5149" s="88"/>
      <c r="N5149" s="130"/>
      <c r="P5149" s="88"/>
    </row>
    <row r="5150" spans="6:16">
      <c r="F5150" s="81"/>
      <c r="G5150" s="130"/>
      <c r="I5150" s="88"/>
      <c r="N5150" s="130"/>
      <c r="P5150" s="88"/>
    </row>
    <row r="5151" spans="6:16">
      <c r="F5151" s="81"/>
      <c r="G5151" s="130"/>
      <c r="I5151" s="88"/>
      <c r="N5151" s="130"/>
      <c r="P5151" s="88"/>
    </row>
    <row r="5152" spans="6:16">
      <c r="F5152" s="81"/>
      <c r="G5152" s="130"/>
      <c r="I5152" s="88"/>
      <c r="N5152" s="130"/>
      <c r="P5152" s="88"/>
    </row>
    <row r="5153" spans="6:16">
      <c r="F5153" s="81"/>
      <c r="G5153" s="130"/>
      <c r="I5153" s="88"/>
      <c r="N5153" s="130"/>
      <c r="P5153" s="88"/>
    </row>
    <row r="5154" spans="6:16">
      <c r="F5154" s="81"/>
      <c r="G5154" s="130"/>
      <c r="I5154" s="88"/>
      <c r="N5154" s="130"/>
      <c r="P5154" s="88"/>
    </row>
    <row r="5155" spans="6:16">
      <c r="F5155" s="81"/>
      <c r="G5155" s="130"/>
      <c r="I5155" s="88"/>
      <c r="N5155" s="130"/>
      <c r="P5155" s="88"/>
    </row>
    <row r="5156" spans="6:16">
      <c r="F5156" s="81"/>
      <c r="G5156" s="130"/>
      <c r="I5156" s="88"/>
      <c r="N5156" s="130"/>
      <c r="P5156" s="88"/>
    </row>
    <row r="5157" spans="6:16">
      <c r="F5157" s="81"/>
      <c r="G5157" s="130"/>
      <c r="I5157" s="88"/>
      <c r="N5157" s="130"/>
      <c r="P5157" s="88"/>
    </row>
    <row r="5158" spans="6:16">
      <c r="F5158" s="81"/>
      <c r="G5158" s="130"/>
      <c r="I5158" s="88"/>
      <c r="N5158" s="130"/>
      <c r="P5158" s="88"/>
    </row>
    <row r="5159" spans="6:16">
      <c r="F5159" s="81"/>
      <c r="G5159" s="130"/>
      <c r="I5159" s="88"/>
      <c r="N5159" s="130"/>
      <c r="P5159" s="88"/>
    </row>
    <row r="5160" spans="6:16">
      <c r="F5160" s="81"/>
      <c r="G5160" s="130"/>
      <c r="I5160" s="88"/>
      <c r="N5160" s="130"/>
      <c r="P5160" s="88"/>
    </row>
    <row r="5161" spans="6:16">
      <c r="F5161" s="81"/>
      <c r="G5161" s="130"/>
      <c r="I5161" s="88"/>
      <c r="N5161" s="130"/>
      <c r="P5161" s="88"/>
    </row>
    <row r="5162" spans="6:16">
      <c r="F5162" s="81"/>
      <c r="G5162" s="130"/>
      <c r="I5162" s="88"/>
      <c r="N5162" s="130"/>
      <c r="P5162" s="88"/>
    </row>
    <row r="5163" spans="6:16">
      <c r="F5163" s="81"/>
      <c r="G5163" s="130"/>
      <c r="I5163" s="88"/>
      <c r="N5163" s="130"/>
      <c r="P5163" s="88"/>
    </row>
    <row r="5164" spans="6:16">
      <c r="F5164" s="81"/>
      <c r="G5164" s="130"/>
      <c r="I5164" s="88"/>
      <c r="N5164" s="130"/>
      <c r="P5164" s="88"/>
    </row>
    <row r="5165" spans="6:16">
      <c r="F5165" s="81"/>
      <c r="G5165" s="130"/>
      <c r="I5165" s="88"/>
      <c r="N5165" s="130"/>
      <c r="P5165" s="88"/>
    </row>
    <row r="5166" spans="6:16">
      <c r="F5166" s="81"/>
      <c r="G5166" s="130"/>
      <c r="I5166" s="88"/>
      <c r="N5166" s="130"/>
      <c r="P5166" s="88"/>
    </row>
    <row r="5167" spans="6:16">
      <c r="F5167" s="81"/>
      <c r="G5167" s="130"/>
      <c r="I5167" s="88"/>
      <c r="N5167" s="130"/>
      <c r="P5167" s="88"/>
    </row>
    <row r="5168" spans="6:16">
      <c r="F5168" s="81"/>
      <c r="G5168" s="130"/>
      <c r="I5168" s="88"/>
      <c r="N5168" s="130"/>
      <c r="P5168" s="88"/>
    </row>
    <row r="5169" spans="6:16">
      <c r="F5169" s="81"/>
      <c r="G5169" s="130"/>
      <c r="I5169" s="88"/>
      <c r="N5169" s="130"/>
      <c r="P5169" s="88"/>
    </row>
    <row r="5170" spans="6:16">
      <c r="F5170" s="81"/>
      <c r="G5170" s="130"/>
      <c r="I5170" s="88"/>
      <c r="N5170" s="130"/>
      <c r="P5170" s="88"/>
    </row>
    <row r="5171" spans="6:16">
      <c r="F5171" s="81"/>
      <c r="G5171" s="130"/>
      <c r="I5171" s="88"/>
      <c r="N5171" s="130"/>
      <c r="P5171" s="88"/>
    </row>
    <row r="5172" spans="6:16">
      <c r="F5172" s="81"/>
      <c r="G5172" s="130"/>
      <c r="I5172" s="88"/>
      <c r="N5172" s="130"/>
      <c r="P5172" s="88"/>
    </row>
    <row r="5173" spans="6:16">
      <c r="F5173" s="81"/>
      <c r="G5173" s="130"/>
      <c r="I5173" s="88"/>
      <c r="N5173" s="130"/>
      <c r="P5173" s="88"/>
    </row>
    <row r="5174" spans="6:16">
      <c r="F5174" s="81"/>
      <c r="G5174" s="130"/>
      <c r="I5174" s="88"/>
      <c r="N5174" s="130"/>
      <c r="P5174" s="88"/>
    </row>
    <row r="5175" spans="6:16">
      <c r="F5175" s="81"/>
      <c r="G5175" s="130"/>
      <c r="I5175" s="88"/>
      <c r="N5175" s="130"/>
      <c r="P5175" s="88"/>
    </row>
    <row r="5176" spans="6:16">
      <c r="F5176" s="81"/>
      <c r="G5176" s="130"/>
      <c r="I5176" s="88"/>
      <c r="N5176" s="130"/>
      <c r="P5176" s="88"/>
    </row>
    <row r="5177" spans="6:16">
      <c r="F5177" s="81"/>
      <c r="G5177" s="130"/>
      <c r="I5177" s="88"/>
      <c r="N5177" s="130"/>
      <c r="P5177" s="88"/>
    </row>
    <row r="5178" spans="6:16">
      <c r="F5178" s="81"/>
      <c r="G5178" s="130"/>
      <c r="I5178" s="88"/>
      <c r="N5178" s="130"/>
      <c r="P5178" s="88"/>
    </row>
    <row r="5179" spans="6:16">
      <c r="F5179" s="81"/>
      <c r="G5179" s="130"/>
      <c r="I5179" s="88"/>
      <c r="N5179" s="130"/>
      <c r="P5179" s="88"/>
    </row>
    <row r="5180" spans="6:16">
      <c r="F5180" s="81"/>
      <c r="G5180" s="130"/>
      <c r="I5180" s="88"/>
      <c r="N5180" s="130"/>
      <c r="P5180" s="88"/>
    </row>
    <row r="5181" spans="6:16">
      <c r="F5181" s="81"/>
      <c r="G5181" s="130"/>
      <c r="I5181" s="88"/>
      <c r="N5181" s="130"/>
      <c r="P5181" s="88"/>
    </row>
    <row r="5182" spans="6:16">
      <c r="F5182" s="81"/>
      <c r="G5182" s="130"/>
      <c r="I5182" s="88"/>
      <c r="N5182" s="130"/>
      <c r="P5182" s="88"/>
    </row>
    <row r="5183" spans="6:16">
      <c r="F5183" s="81"/>
      <c r="G5183" s="130"/>
      <c r="I5183" s="88"/>
      <c r="N5183" s="130"/>
      <c r="P5183" s="88"/>
    </row>
    <row r="5184" spans="6:16">
      <c r="F5184" s="81"/>
      <c r="G5184" s="130"/>
      <c r="I5184" s="88"/>
      <c r="N5184" s="130"/>
      <c r="P5184" s="88"/>
    </row>
    <row r="5185" spans="6:16">
      <c r="F5185" s="81"/>
      <c r="G5185" s="130"/>
      <c r="I5185" s="88"/>
      <c r="N5185" s="130"/>
      <c r="P5185" s="88"/>
    </row>
    <row r="5186" spans="6:16">
      <c r="F5186" s="81"/>
      <c r="G5186" s="130"/>
      <c r="I5186" s="88"/>
      <c r="N5186" s="130"/>
      <c r="P5186" s="88"/>
    </row>
    <row r="5187" spans="6:16">
      <c r="F5187" s="81"/>
      <c r="G5187" s="130"/>
      <c r="I5187" s="88"/>
      <c r="N5187" s="130"/>
      <c r="P5187" s="88"/>
    </row>
    <row r="5188" spans="6:16">
      <c r="F5188" s="81"/>
      <c r="G5188" s="130"/>
      <c r="I5188" s="88"/>
      <c r="N5188" s="130"/>
      <c r="P5188" s="88"/>
    </row>
    <row r="5189" spans="6:16">
      <c r="F5189" s="81"/>
      <c r="G5189" s="130"/>
      <c r="I5189" s="88"/>
      <c r="N5189" s="130"/>
      <c r="P5189" s="88"/>
    </row>
    <row r="5190" spans="6:16">
      <c r="F5190" s="81"/>
      <c r="G5190" s="130"/>
      <c r="I5190" s="88"/>
      <c r="N5190" s="130"/>
      <c r="P5190" s="88"/>
    </row>
    <row r="5191" spans="6:16">
      <c r="F5191" s="81"/>
      <c r="G5191" s="130"/>
      <c r="I5191" s="88"/>
      <c r="N5191" s="130"/>
      <c r="P5191" s="88"/>
    </row>
    <row r="5192" spans="6:16">
      <c r="F5192" s="81"/>
      <c r="G5192" s="130"/>
      <c r="I5192" s="88"/>
      <c r="N5192" s="130"/>
      <c r="P5192" s="88"/>
    </row>
    <row r="5193" spans="6:16">
      <c r="F5193" s="81"/>
      <c r="G5193" s="130"/>
      <c r="I5193" s="88"/>
      <c r="N5193" s="130"/>
      <c r="P5193" s="88"/>
    </row>
    <row r="5194" spans="6:16">
      <c r="F5194" s="81"/>
      <c r="G5194" s="130"/>
      <c r="I5194" s="88"/>
      <c r="N5194" s="130"/>
      <c r="P5194" s="88"/>
    </row>
    <row r="5195" spans="6:16">
      <c r="F5195" s="81"/>
      <c r="G5195" s="130"/>
      <c r="I5195" s="88"/>
      <c r="N5195" s="130"/>
      <c r="P5195" s="88"/>
    </row>
    <row r="5196" spans="6:16">
      <c r="F5196" s="81"/>
      <c r="G5196" s="130"/>
      <c r="I5196" s="88"/>
      <c r="N5196" s="130"/>
      <c r="P5196" s="88"/>
    </row>
    <row r="5197" spans="6:16">
      <c r="F5197" s="81"/>
      <c r="G5197" s="130"/>
      <c r="I5197" s="88"/>
      <c r="N5197" s="130"/>
      <c r="P5197" s="88"/>
    </row>
    <row r="5198" spans="6:16">
      <c r="F5198" s="81"/>
      <c r="G5198" s="130"/>
      <c r="I5198" s="88"/>
      <c r="N5198" s="130"/>
      <c r="P5198" s="88"/>
    </row>
    <row r="5199" spans="6:16">
      <c r="F5199" s="81"/>
      <c r="G5199" s="130"/>
      <c r="I5199" s="88"/>
      <c r="N5199" s="130"/>
      <c r="P5199" s="88"/>
    </row>
    <row r="5200" spans="6:16">
      <c r="F5200" s="81"/>
      <c r="G5200" s="130"/>
      <c r="I5200" s="88"/>
      <c r="N5200" s="130"/>
      <c r="P5200" s="88"/>
    </row>
    <row r="5201" spans="6:16">
      <c r="F5201" s="81"/>
      <c r="G5201" s="130"/>
      <c r="I5201" s="88"/>
      <c r="N5201" s="130"/>
      <c r="P5201" s="88"/>
    </row>
    <row r="5202" spans="6:16">
      <c r="F5202" s="81"/>
      <c r="G5202" s="130"/>
      <c r="I5202" s="88"/>
      <c r="N5202" s="130"/>
      <c r="P5202" s="88"/>
    </row>
    <row r="5203" spans="6:16">
      <c r="F5203" s="81"/>
      <c r="G5203" s="130"/>
      <c r="I5203" s="88"/>
      <c r="N5203" s="130"/>
      <c r="P5203" s="88"/>
    </row>
    <row r="5204" spans="6:16">
      <c r="F5204" s="81"/>
      <c r="G5204" s="130"/>
      <c r="I5204" s="88"/>
      <c r="N5204" s="130"/>
      <c r="P5204" s="88"/>
    </row>
    <row r="5205" spans="6:16">
      <c r="F5205" s="81"/>
      <c r="G5205" s="130"/>
      <c r="I5205" s="88"/>
      <c r="N5205" s="130"/>
      <c r="P5205" s="88"/>
    </row>
    <row r="5206" spans="6:16">
      <c r="F5206" s="81"/>
      <c r="G5206" s="130"/>
      <c r="I5206" s="88"/>
      <c r="N5206" s="130"/>
      <c r="P5206" s="88"/>
    </row>
    <row r="5207" spans="6:16">
      <c r="F5207" s="81"/>
      <c r="G5207" s="130"/>
      <c r="I5207" s="88"/>
      <c r="N5207" s="130"/>
      <c r="P5207" s="88"/>
    </row>
    <row r="5208" spans="6:16">
      <c r="F5208" s="81"/>
      <c r="G5208" s="130"/>
      <c r="I5208" s="88"/>
      <c r="N5208" s="130"/>
      <c r="P5208" s="88"/>
    </row>
    <row r="5209" spans="6:16">
      <c r="F5209" s="81"/>
      <c r="G5209" s="130"/>
      <c r="I5209" s="88"/>
      <c r="N5209" s="130"/>
      <c r="P5209" s="88"/>
    </row>
    <row r="5210" spans="6:16">
      <c r="F5210" s="81"/>
      <c r="G5210" s="130"/>
      <c r="I5210" s="88"/>
      <c r="N5210" s="130"/>
      <c r="P5210" s="88"/>
    </row>
    <row r="5211" spans="6:16">
      <c r="F5211" s="81"/>
      <c r="G5211" s="130"/>
      <c r="I5211" s="88"/>
      <c r="N5211" s="130"/>
      <c r="P5211" s="88"/>
    </row>
    <row r="5212" spans="6:16">
      <c r="F5212" s="81"/>
      <c r="G5212" s="130"/>
      <c r="I5212" s="88"/>
      <c r="N5212" s="130"/>
      <c r="P5212" s="88"/>
    </row>
    <row r="5213" spans="6:16">
      <c r="F5213" s="81"/>
      <c r="G5213" s="130"/>
      <c r="I5213" s="88"/>
      <c r="N5213" s="130"/>
      <c r="P5213" s="88"/>
    </row>
    <row r="5214" spans="6:16">
      <c r="F5214" s="81"/>
      <c r="G5214" s="130"/>
      <c r="I5214" s="88"/>
      <c r="N5214" s="130"/>
      <c r="P5214" s="88"/>
    </row>
    <row r="5215" spans="6:16">
      <c r="F5215" s="81"/>
      <c r="G5215" s="130"/>
      <c r="I5215" s="88"/>
      <c r="N5215" s="130"/>
      <c r="P5215" s="88"/>
    </row>
    <row r="5216" spans="6:16">
      <c r="F5216" s="81"/>
      <c r="G5216" s="130"/>
      <c r="I5216" s="88"/>
      <c r="N5216" s="130"/>
      <c r="P5216" s="88"/>
    </row>
    <row r="5217" spans="6:16">
      <c r="F5217" s="81"/>
      <c r="G5217" s="130"/>
      <c r="I5217" s="88"/>
      <c r="N5217" s="130"/>
      <c r="P5217" s="88"/>
    </row>
    <row r="5218" spans="6:16">
      <c r="F5218" s="81"/>
      <c r="G5218" s="130"/>
      <c r="I5218" s="88"/>
      <c r="N5218" s="130"/>
      <c r="P5218" s="88"/>
    </row>
    <row r="5219" spans="6:16">
      <c r="F5219" s="81"/>
      <c r="G5219" s="130"/>
      <c r="I5219" s="88"/>
      <c r="N5219" s="130"/>
      <c r="P5219" s="88"/>
    </row>
    <row r="5220" spans="6:16">
      <c r="F5220" s="81"/>
      <c r="G5220" s="130"/>
      <c r="I5220" s="88"/>
      <c r="N5220" s="130"/>
      <c r="P5220" s="88"/>
    </row>
    <row r="5221" spans="6:16">
      <c r="F5221" s="81"/>
      <c r="G5221" s="130"/>
      <c r="I5221" s="88"/>
      <c r="N5221" s="130"/>
      <c r="P5221" s="88"/>
    </row>
    <row r="5222" spans="6:16">
      <c r="F5222" s="81"/>
      <c r="G5222" s="130"/>
      <c r="I5222" s="88"/>
      <c r="N5222" s="130"/>
      <c r="P5222" s="88"/>
    </row>
    <row r="5223" spans="6:16">
      <c r="F5223" s="81"/>
      <c r="G5223" s="130"/>
      <c r="I5223" s="88"/>
      <c r="N5223" s="130"/>
      <c r="P5223" s="88"/>
    </row>
    <row r="5224" spans="6:16">
      <c r="F5224" s="81"/>
      <c r="G5224" s="130"/>
      <c r="I5224" s="88"/>
      <c r="N5224" s="130"/>
      <c r="P5224" s="88"/>
    </row>
    <row r="5225" spans="6:16">
      <c r="F5225" s="81"/>
      <c r="G5225" s="130"/>
      <c r="I5225" s="88"/>
      <c r="N5225" s="130"/>
      <c r="P5225" s="88"/>
    </row>
    <row r="5226" spans="6:16">
      <c r="F5226" s="81"/>
      <c r="G5226" s="130"/>
      <c r="I5226" s="88"/>
      <c r="N5226" s="130"/>
      <c r="P5226" s="88"/>
    </row>
    <row r="5227" spans="6:16">
      <c r="F5227" s="81"/>
      <c r="G5227" s="130"/>
      <c r="I5227" s="88"/>
      <c r="N5227" s="130"/>
      <c r="P5227" s="88"/>
    </row>
    <row r="5228" spans="6:16">
      <c r="F5228" s="81"/>
      <c r="G5228" s="130"/>
      <c r="I5228" s="88"/>
      <c r="N5228" s="130"/>
      <c r="P5228" s="88"/>
    </row>
    <row r="5229" spans="6:16">
      <c r="F5229" s="81"/>
      <c r="G5229" s="130"/>
      <c r="I5229" s="88"/>
      <c r="N5229" s="130"/>
      <c r="P5229" s="88"/>
    </row>
    <row r="5230" spans="6:16">
      <c r="F5230" s="81"/>
      <c r="G5230" s="130"/>
      <c r="I5230" s="88"/>
      <c r="N5230" s="130"/>
      <c r="P5230" s="88"/>
    </row>
    <row r="5231" spans="6:16">
      <c r="F5231" s="81"/>
      <c r="G5231" s="130"/>
      <c r="I5231" s="88"/>
      <c r="N5231" s="130"/>
      <c r="P5231" s="88"/>
    </row>
    <row r="5232" spans="6:16">
      <c r="F5232" s="81"/>
      <c r="G5232" s="130"/>
      <c r="I5232" s="88"/>
      <c r="N5232" s="130"/>
      <c r="P5232" s="88"/>
    </row>
    <row r="5233" spans="6:16">
      <c r="F5233" s="81"/>
      <c r="G5233" s="130"/>
      <c r="I5233" s="88"/>
      <c r="N5233" s="130"/>
      <c r="P5233" s="88"/>
    </row>
    <row r="5234" spans="6:16">
      <c r="F5234" s="81"/>
      <c r="G5234" s="130"/>
      <c r="I5234" s="88"/>
      <c r="N5234" s="130"/>
      <c r="P5234" s="88"/>
    </row>
    <row r="5235" spans="6:16">
      <c r="F5235" s="81"/>
      <c r="G5235" s="130"/>
      <c r="I5235" s="88"/>
      <c r="N5235" s="130"/>
      <c r="P5235" s="88"/>
    </row>
    <row r="5236" spans="6:16">
      <c r="F5236" s="81"/>
      <c r="G5236" s="130"/>
      <c r="I5236" s="88"/>
      <c r="N5236" s="130"/>
      <c r="P5236" s="88"/>
    </row>
    <row r="5237" spans="6:16">
      <c r="F5237" s="81"/>
      <c r="G5237" s="130"/>
      <c r="I5237" s="88"/>
      <c r="N5237" s="130"/>
      <c r="P5237" s="88"/>
    </row>
    <row r="5238" spans="6:16">
      <c r="F5238" s="81"/>
      <c r="G5238" s="130"/>
      <c r="I5238" s="88"/>
      <c r="N5238" s="130"/>
      <c r="P5238" s="88"/>
    </row>
    <row r="5239" spans="6:16">
      <c r="F5239" s="81"/>
      <c r="G5239" s="130"/>
      <c r="I5239" s="88"/>
      <c r="N5239" s="130"/>
      <c r="P5239" s="88"/>
    </row>
    <row r="5240" spans="6:16">
      <c r="F5240" s="81"/>
      <c r="G5240" s="130"/>
      <c r="I5240" s="88"/>
      <c r="N5240" s="130"/>
      <c r="P5240" s="88"/>
    </row>
    <row r="5241" spans="6:16">
      <c r="F5241" s="81"/>
      <c r="G5241" s="130"/>
      <c r="I5241" s="88"/>
      <c r="N5241" s="130"/>
      <c r="P5241" s="88"/>
    </row>
    <row r="5242" spans="6:16">
      <c r="F5242" s="81"/>
      <c r="G5242" s="130"/>
      <c r="I5242" s="88"/>
      <c r="N5242" s="130"/>
      <c r="P5242" s="88"/>
    </row>
    <row r="5243" spans="6:16">
      <c r="F5243" s="81"/>
      <c r="G5243" s="130"/>
      <c r="I5243" s="88"/>
      <c r="N5243" s="130"/>
      <c r="P5243" s="88"/>
    </row>
    <row r="5244" spans="6:16">
      <c r="F5244" s="81"/>
      <c r="G5244" s="130"/>
      <c r="I5244" s="88"/>
      <c r="N5244" s="130"/>
      <c r="P5244" s="88"/>
    </row>
    <row r="5245" spans="6:16">
      <c r="F5245" s="81"/>
      <c r="G5245" s="130"/>
      <c r="I5245" s="88"/>
      <c r="N5245" s="130"/>
      <c r="P5245" s="88"/>
    </row>
    <row r="5246" spans="6:16">
      <c r="F5246" s="81"/>
      <c r="G5246" s="130"/>
      <c r="I5246" s="88"/>
      <c r="N5246" s="130"/>
      <c r="P5246" s="88"/>
    </row>
    <row r="5247" spans="6:16">
      <c r="F5247" s="81"/>
      <c r="G5247" s="130"/>
      <c r="I5247" s="88"/>
      <c r="N5247" s="130"/>
      <c r="P5247" s="88"/>
    </row>
    <row r="5248" spans="6:16">
      <c r="F5248" s="81"/>
      <c r="G5248" s="130"/>
      <c r="I5248" s="88"/>
      <c r="N5248" s="130"/>
      <c r="P5248" s="88"/>
    </row>
    <row r="5249" spans="6:16">
      <c r="F5249" s="81"/>
      <c r="G5249" s="130"/>
      <c r="I5249" s="88"/>
      <c r="N5249" s="130"/>
      <c r="P5249" s="88"/>
    </row>
    <row r="5250" spans="6:16">
      <c r="F5250" s="81"/>
      <c r="G5250" s="130"/>
      <c r="I5250" s="88"/>
      <c r="N5250" s="130"/>
      <c r="P5250" s="88"/>
    </row>
    <row r="5251" spans="6:16">
      <c r="F5251" s="81"/>
      <c r="G5251" s="130"/>
      <c r="I5251" s="88"/>
      <c r="N5251" s="130"/>
      <c r="P5251" s="88"/>
    </row>
    <row r="5252" spans="6:16">
      <c r="F5252" s="81"/>
      <c r="G5252" s="130"/>
      <c r="I5252" s="88"/>
      <c r="N5252" s="130"/>
      <c r="P5252" s="88"/>
    </row>
    <row r="5253" spans="6:16">
      <c r="F5253" s="81"/>
      <c r="G5253" s="130"/>
      <c r="I5253" s="88"/>
      <c r="N5253" s="130"/>
      <c r="P5253" s="88"/>
    </row>
    <row r="5254" spans="6:16">
      <c r="F5254" s="81"/>
      <c r="G5254" s="130"/>
      <c r="I5254" s="88"/>
      <c r="N5254" s="130"/>
      <c r="P5254" s="88"/>
    </row>
    <row r="5255" spans="6:16">
      <c r="F5255" s="81"/>
      <c r="G5255" s="130"/>
      <c r="I5255" s="88"/>
      <c r="N5255" s="130"/>
      <c r="P5255" s="88"/>
    </row>
    <row r="5256" spans="6:16">
      <c r="F5256" s="81"/>
      <c r="G5256" s="130"/>
      <c r="I5256" s="88"/>
      <c r="N5256" s="130"/>
      <c r="P5256" s="88"/>
    </row>
    <row r="5257" spans="6:16">
      <c r="F5257" s="81"/>
      <c r="G5257" s="130"/>
      <c r="I5257" s="88"/>
      <c r="N5257" s="130"/>
      <c r="P5257" s="88"/>
    </row>
    <row r="5258" spans="6:16">
      <c r="F5258" s="81"/>
      <c r="G5258" s="130"/>
      <c r="I5258" s="88"/>
      <c r="N5258" s="130"/>
      <c r="P5258" s="88"/>
    </row>
    <row r="5259" spans="6:16">
      <c r="F5259" s="81"/>
      <c r="G5259" s="130"/>
      <c r="I5259" s="88"/>
      <c r="N5259" s="130"/>
      <c r="P5259" s="88"/>
    </row>
    <row r="5260" spans="6:16">
      <c r="F5260" s="81"/>
      <c r="G5260" s="130"/>
      <c r="I5260" s="88"/>
      <c r="N5260" s="130"/>
      <c r="P5260" s="88"/>
    </row>
    <row r="5261" spans="6:16">
      <c r="F5261" s="81"/>
      <c r="G5261" s="130"/>
      <c r="I5261" s="88"/>
      <c r="N5261" s="130"/>
      <c r="P5261" s="88"/>
    </row>
    <row r="5262" spans="6:16">
      <c r="F5262" s="81"/>
      <c r="G5262" s="130"/>
      <c r="I5262" s="88"/>
      <c r="N5262" s="130"/>
      <c r="P5262" s="88"/>
    </row>
    <row r="5263" spans="6:16">
      <c r="F5263" s="81"/>
      <c r="G5263" s="130"/>
      <c r="I5263" s="88"/>
      <c r="N5263" s="130"/>
      <c r="P5263" s="88"/>
    </row>
    <row r="5264" spans="6:16">
      <c r="F5264" s="81"/>
      <c r="G5264" s="130"/>
      <c r="I5264" s="88"/>
      <c r="N5264" s="130"/>
      <c r="P5264" s="88"/>
    </row>
    <row r="5265" spans="6:16">
      <c r="F5265" s="81"/>
      <c r="G5265" s="130"/>
      <c r="I5265" s="88"/>
      <c r="N5265" s="130"/>
      <c r="P5265" s="88"/>
    </row>
    <row r="5266" spans="6:16">
      <c r="F5266" s="81"/>
      <c r="G5266" s="130"/>
      <c r="I5266" s="88"/>
      <c r="N5266" s="130"/>
      <c r="P5266" s="88"/>
    </row>
    <row r="5267" spans="6:16">
      <c r="F5267" s="81"/>
      <c r="G5267" s="130"/>
      <c r="I5267" s="88"/>
      <c r="N5267" s="130"/>
      <c r="P5267" s="88"/>
    </row>
    <row r="5268" spans="6:16">
      <c r="F5268" s="81"/>
      <c r="G5268" s="130"/>
      <c r="I5268" s="88"/>
      <c r="N5268" s="130"/>
      <c r="P5268" s="88"/>
    </row>
    <row r="5269" spans="6:16">
      <c r="F5269" s="81"/>
      <c r="G5269" s="130"/>
      <c r="I5269" s="88"/>
      <c r="N5269" s="130"/>
      <c r="P5269" s="88"/>
    </row>
    <row r="5270" spans="6:16">
      <c r="F5270" s="81"/>
      <c r="G5270" s="130"/>
      <c r="I5270" s="88"/>
      <c r="N5270" s="130"/>
      <c r="P5270" s="88"/>
    </row>
    <row r="5271" spans="6:16">
      <c r="F5271" s="81"/>
      <c r="G5271" s="130"/>
      <c r="I5271" s="88"/>
      <c r="N5271" s="130"/>
      <c r="P5271" s="88"/>
    </row>
    <row r="5272" spans="6:16">
      <c r="F5272" s="81"/>
      <c r="G5272" s="130"/>
      <c r="I5272" s="88"/>
      <c r="N5272" s="130"/>
      <c r="P5272" s="88"/>
    </row>
    <row r="5273" spans="6:16">
      <c r="F5273" s="81"/>
      <c r="G5273" s="130"/>
      <c r="I5273" s="88"/>
      <c r="N5273" s="130"/>
      <c r="P5273" s="88"/>
    </row>
    <row r="5274" spans="6:16">
      <c r="F5274" s="81"/>
      <c r="G5274" s="130"/>
      <c r="I5274" s="88"/>
      <c r="N5274" s="130"/>
      <c r="P5274" s="88"/>
    </row>
    <row r="5275" spans="6:16">
      <c r="F5275" s="81"/>
      <c r="G5275" s="130"/>
      <c r="I5275" s="88"/>
      <c r="N5275" s="130"/>
      <c r="P5275" s="88"/>
    </row>
    <row r="5276" spans="6:16">
      <c r="F5276" s="81"/>
      <c r="G5276" s="130"/>
      <c r="I5276" s="88"/>
      <c r="N5276" s="130"/>
      <c r="P5276" s="88"/>
    </row>
    <row r="5277" spans="6:16">
      <c r="F5277" s="81"/>
      <c r="G5277" s="130"/>
      <c r="I5277" s="88"/>
      <c r="N5277" s="130"/>
      <c r="P5277" s="88"/>
    </row>
    <row r="5278" spans="6:16">
      <c r="F5278" s="81"/>
      <c r="G5278" s="130"/>
      <c r="I5278" s="88"/>
      <c r="N5278" s="130"/>
      <c r="P5278" s="88"/>
    </row>
    <row r="5279" spans="6:16">
      <c r="F5279" s="81"/>
      <c r="G5279" s="130"/>
      <c r="I5279" s="88"/>
      <c r="N5279" s="130"/>
      <c r="P5279" s="88"/>
    </row>
    <row r="5280" spans="6:16">
      <c r="F5280" s="81"/>
      <c r="G5280" s="130"/>
      <c r="I5280" s="88"/>
      <c r="N5280" s="130"/>
      <c r="P5280" s="88"/>
    </row>
    <row r="5281" spans="6:16">
      <c r="F5281" s="81"/>
      <c r="G5281" s="130"/>
      <c r="I5281" s="88"/>
      <c r="N5281" s="130"/>
      <c r="P5281" s="88"/>
    </row>
    <row r="5282" spans="6:16">
      <c r="F5282" s="81"/>
      <c r="G5282" s="130"/>
      <c r="I5282" s="88"/>
      <c r="N5282" s="130"/>
      <c r="P5282" s="88"/>
    </row>
    <row r="5283" spans="6:16">
      <c r="F5283" s="81"/>
      <c r="G5283" s="130"/>
      <c r="I5283" s="88"/>
      <c r="N5283" s="130"/>
      <c r="P5283" s="88"/>
    </row>
    <row r="5284" spans="6:16">
      <c r="F5284" s="81"/>
      <c r="G5284" s="130"/>
      <c r="I5284" s="88"/>
      <c r="N5284" s="130"/>
      <c r="P5284" s="88"/>
    </row>
    <row r="5285" spans="6:16">
      <c r="F5285" s="81"/>
      <c r="G5285" s="130"/>
      <c r="I5285" s="88"/>
      <c r="N5285" s="130"/>
      <c r="P5285" s="88"/>
    </row>
    <row r="5286" spans="6:16">
      <c r="F5286" s="81"/>
      <c r="G5286" s="130"/>
      <c r="I5286" s="88"/>
      <c r="N5286" s="130"/>
      <c r="P5286" s="88"/>
    </row>
    <row r="5287" spans="6:16">
      <c r="F5287" s="81"/>
      <c r="G5287" s="130"/>
      <c r="I5287" s="88"/>
      <c r="N5287" s="130"/>
      <c r="P5287" s="88"/>
    </row>
    <row r="5288" spans="6:16">
      <c r="F5288" s="81"/>
      <c r="G5288" s="130"/>
      <c r="I5288" s="88"/>
      <c r="N5288" s="130"/>
      <c r="P5288" s="88"/>
    </row>
    <row r="5289" spans="6:16">
      <c r="F5289" s="81"/>
      <c r="G5289" s="130"/>
      <c r="I5289" s="88"/>
      <c r="N5289" s="130"/>
      <c r="P5289" s="88"/>
    </row>
    <row r="5290" spans="6:16">
      <c r="F5290" s="81"/>
      <c r="G5290" s="130"/>
      <c r="I5290" s="88"/>
      <c r="N5290" s="130"/>
      <c r="P5290" s="88"/>
    </row>
    <row r="5291" spans="6:16">
      <c r="F5291" s="81"/>
      <c r="G5291" s="130"/>
      <c r="I5291" s="88"/>
      <c r="N5291" s="130"/>
      <c r="P5291" s="88"/>
    </row>
    <row r="5292" spans="6:16">
      <c r="F5292" s="81"/>
      <c r="G5292" s="130"/>
      <c r="I5292" s="88"/>
      <c r="N5292" s="130"/>
      <c r="P5292" s="88"/>
    </row>
    <row r="5293" spans="6:16">
      <c r="F5293" s="81"/>
      <c r="G5293" s="130"/>
      <c r="I5293" s="88"/>
      <c r="N5293" s="130"/>
      <c r="P5293" s="88"/>
    </row>
    <row r="5294" spans="6:16">
      <c r="F5294" s="81"/>
      <c r="G5294" s="130"/>
      <c r="I5294" s="88"/>
      <c r="N5294" s="130"/>
      <c r="P5294" s="88"/>
    </row>
    <row r="5295" spans="6:16">
      <c r="F5295" s="81"/>
      <c r="G5295" s="130"/>
      <c r="I5295" s="88"/>
      <c r="N5295" s="130"/>
      <c r="P5295" s="88"/>
    </row>
    <row r="5296" spans="6:16">
      <c r="F5296" s="81"/>
      <c r="G5296" s="130"/>
      <c r="I5296" s="88"/>
      <c r="N5296" s="130"/>
      <c r="P5296" s="88"/>
    </row>
    <row r="5297" spans="6:16">
      <c r="F5297" s="81"/>
      <c r="G5297" s="130"/>
      <c r="I5297" s="88"/>
      <c r="N5297" s="130"/>
      <c r="P5297" s="88"/>
    </row>
    <row r="5298" spans="6:16">
      <c r="F5298" s="81"/>
      <c r="G5298" s="130"/>
      <c r="I5298" s="88"/>
      <c r="N5298" s="130"/>
      <c r="P5298" s="88"/>
    </row>
    <row r="5299" spans="6:16">
      <c r="F5299" s="81"/>
      <c r="G5299" s="130"/>
      <c r="I5299" s="88"/>
      <c r="N5299" s="130"/>
      <c r="P5299" s="88"/>
    </row>
    <row r="5300" spans="6:16">
      <c r="F5300" s="81"/>
      <c r="G5300" s="130"/>
      <c r="I5300" s="88"/>
      <c r="N5300" s="130"/>
      <c r="P5300" s="88"/>
    </row>
    <row r="5301" spans="6:16">
      <c r="F5301" s="81"/>
      <c r="G5301" s="130"/>
      <c r="I5301" s="88"/>
      <c r="N5301" s="130"/>
      <c r="P5301" s="88"/>
    </row>
    <row r="5302" spans="6:16">
      <c r="F5302" s="81"/>
      <c r="G5302" s="130"/>
      <c r="I5302" s="88"/>
      <c r="N5302" s="130"/>
      <c r="P5302" s="88"/>
    </row>
    <row r="5303" spans="6:16">
      <c r="F5303" s="81"/>
      <c r="G5303" s="130"/>
      <c r="I5303" s="88"/>
      <c r="N5303" s="130"/>
      <c r="P5303" s="88"/>
    </row>
    <row r="5304" spans="6:16">
      <c r="F5304" s="81"/>
      <c r="G5304" s="130"/>
      <c r="I5304" s="88"/>
      <c r="N5304" s="130"/>
      <c r="P5304" s="88"/>
    </row>
    <row r="5305" spans="6:16">
      <c r="F5305" s="81"/>
      <c r="G5305" s="130"/>
      <c r="I5305" s="88"/>
      <c r="N5305" s="130"/>
      <c r="P5305" s="88"/>
    </row>
    <row r="5306" spans="6:16">
      <c r="F5306" s="81"/>
      <c r="G5306" s="130"/>
      <c r="I5306" s="88"/>
      <c r="N5306" s="130"/>
      <c r="P5306" s="88"/>
    </row>
    <row r="5307" spans="6:16">
      <c r="F5307" s="81"/>
      <c r="G5307" s="130"/>
      <c r="I5307" s="88"/>
      <c r="N5307" s="130"/>
      <c r="P5307" s="88"/>
    </row>
    <row r="5308" spans="6:16">
      <c r="F5308" s="81"/>
      <c r="G5308" s="130"/>
      <c r="I5308" s="88"/>
      <c r="N5308" s="130"/>
      <c r="P5308" s="88"/>
    </row>
    <row r="5309" spans="6:16">
      <c r="F5309" s="81"/>
      <c r="G5309" s="130"/>
      <c r="I5309" s="88"/>
      <c r="N5309" s="130"/>
      <c r="P5309" s="88"/>
    </row>
    <row r="5310" spans="6:16">
      <c r="F5310" s="81"/>
      <c r="G5310" s="130"/>
      <c r="I5310" s="88"/>
      <c r="N5310" s="130"/>
      <c r="P5310" s="88"/>
    </row>
    <row r="5311" spans="6:16">
      <c r="F5311" s="81"/>
      <c r="G5311" s="130"/>
      <c r="I5311" s="88"/>
      <c r="N5311" s="130"/>
      <c r="P5311" s="88"/>
    </row>
    <row r="5312" spans="6:16">
      <c r="F5312" s="81"/>
      <c r="G5312" s="130"/>
      <c r="I5312" s="88"/>
      <c r="N5312" s="130"/>
      <c r="P5312" s="88"/>
    </row>
    <row r="5313" spans="6:16">
      <c r="F5313" s="81"/>
      <c r="G5313" s="130"/>
      <c r="I5313" s="88"/>
      <c r="N5313" s="130"/>
      <c r="P5313" s="88"/>
    </row>
    <row r="5314" spans="6:16">
      <c r="F5314" s="81"/>
      <c r="G5314" s="130"/>
      <c r="I5314" s="88"/>
      <c r="N5314" s="130"/>
      <c r="P5314" s="88"/>
    </row>
    <row r="5315" spans="6:16">
      <c r="F5315" s="81"/>
      <c r="G5315" s="130"/>
      <c r="I5315" s="88"/>
      <c r="N5315" s="130"/>
      <c r="P5315" s="88"/>
    </row>
    <row r="5316" spans="6:16">
      <c r="F5316" s="81"/>
      <c r="G5316" s="130"/>
      <c r="I5316" s="88"/>
      <c r="N5316" s="130"/>
      <c r="P5316" s="88"/>
    </row>
    <row r="5317" spans="6:16">
      <c r="F5317" s="81"/>
      <c r="G5317" s="130"/>
      <c r="I5317" s="88"/>
      <c r="N5317" s="130"/>
      <c r="P5317" s="88"/>
    </row>
    <row r="5318" spans="6:16">
      <c r="F5318" s="81"/>
      <c r="G5318" s="130"/>
      <c r="I5318" s="88"/>
      <c r="N5318" s="130"/>
      <c r="P5318" s="88"/>
    </row>
    <row r="5319" spans="6:16">
      <c r="F5319" s="81"/>
      <c r="G5319" s="130"/>
      <c r="I5319" s="88"/>
      <c r="N5319" s="130"/>
      <c r="P5319" s="88"/>
    </row>
    <row r="5320" spans="6:16">
      <c r="F5320" s="81"/>
      <c r="G5320" s="130"/>
      <c r="I5320" s="88"/>
      <c r="N5320" s="130"/>
      <c r="P5320" s="88"/>
    </row>
    <row r="5321" spans="6:16">
      <c r="F5321" s="81"/>
      <c r="G5321" s="130"/>
      <c r="I5321" s="88"/>
      <c r="N5321" s="130"/>
      <c r="P5321" s="88"/>
    </row>
    <row r="5322" spans="6:16">
      <c r="F5322" s="81"/>
      <c r="G5322" s="130"/>
      <c r="I5322" s="88"/>
      <c r="N5322" s="130"/>
      <c r="P5322" s="88"/>
    </row>
    <row r="5323" spans="6:16">
      <c r="F5323" s="81"/>
      <c r="G5323" s="130"/>
      <c r="I5323" s="88"/>
      <c r="N5323" s="130"/>
      <c r="P5323" s="88"/>
    </row>
    <row r="5324" spans="6:16">
      <c r="F5324" s="81"/>
      <c r="G5324" s="130"/>
      <c r="I5324" s="88"/>
      <c r="N5324" s="130"/>
      <c r="P5324" s="88"/>
    </row>
    <row r="5325" spans="6:16">
      <c r="F5325" s="81"/>
      <c r="G5325" s="130"/>
      <c r="I5325" s="88"/>
      <c r="N5325" s="130"/>
      <c r="P5325" s="88"/>
    </row>
    <row r="5326" spans="6:16">
      <c r="F5326" s="81"/>
      <c r="G5326" s="130"/>
      <c r="I5326" s="88"/>
      <c r="N5326" s="130"/>
      <c r="P5326" s="88"/>
    </row>
    <row r="5327" spans="6:16">
      <c r="F5327" s="81"/>
      <c r="G5327" s="130"/>
      <c r="I5327" s="88"/>
      <c r="N5327" s="130"/>
      <c r="P5327" s="88"/>
    </row>
    <row r="5328" spans="6:16">
      <c r="F5328" s="81"/>
      <c r="G5328" s="130"/>
      <c r="I5328" s="88"/>
      <c r="N5328" s="130"/>
      <c r="P5328" s="88"/>
    </row>
    <row r="5329" spans="6:16">
      <c r="F5329" s="81"/>
      <c r="G5329" s="130"/>
      <c r="I5329" s="88"/>
      <c r="N5329" s="130"/>
      <c r="P5329" s="88"/>
    </row>
    <row r="5330" spans="6:16">
      <c r="F5330" s="81"/>
      <c r="G5330" s="130"/>
      <c r="I5330" s="88"/>
      <c r="N5330" s="130"/>
      <c r="P5330" s="88"/>
    </row>
    <row r="5331" spans="6:16">
      <c r="F5331" s="81"/>
      <c r="G5331" s="130"/>
      <c r="I5331" s="88"/>
      <c r="N5331" s="130"/>
      <c r="P5331" s="88"/>
    </row>
    <row r="5332" spans="6:16">
      <c r="F5332" s="81"/>
      <c r="G5332" s="130"/>
      <c r="I5332" s="88"/>
      <c r="N5332" s="130"/>
      <c r="P5332" s="88"/>
    </row>
    <row r="5333" spans="6:16">
      <c r="F5333" s="81"/>
      <c r="G5333" s="130"/>
      <c r="I5333" s="88"/>
      <c r="N5333" s="130"/>
      <c r="P5333" s="88"/>
    </row>
    <row r="5334" spans="6:16">
      <c r="F5334" s="81"/>
      <c r="G5334" s="130"/>
      <c r="I5334" s="88"/>
      <c r="N5334" s="130"/>
      <c r="P5334" s="88"/>
    </row>
    <row r="5335" spans="6:16">
      <c r="F5335" s="81"/>
      <c r="G5335" s="130"/>
      <c r="I5335" s="88"/>
      <c r="N5335" s="130"/>
      <c r="P5335" s="88"/>
    </row>
    <row r="5336" spans="6:16">
      <c r="F5336" s="81"/>
      <c r="G5336" s="130"/>
      <c r="I5336" s="88"/>
      <c r="N5336" s="130"/>
      <c r="P5336" s="88"/>
    </row>
    <row r="5337" spans="6:16">
      <c r="F5337" s="81"/>
      <c r="G5337" s="130"/>
      <c r="I5337" s="88"/>
      <c r="N5337" s="130"/>
      <c r="P5337" s="88"/>
    </row>
    <row r="5338" spans="6:16">
      <c r="F5338" s="81"/>
      <c r="G5338" s="130"/>
      <c r="I5338" s="88"/>
      <c r="N5338" s="130"/>
      <c r="P5338" s="88"/>
    </row>
    <row r="5339" spans="6:16">
      <c r="F5339" s="81"/>
      <c r="G5339" s="130"/>
      <c r="I5339" s="88"/>
      <c r="N5339" s="130"/>
      <c r="P5339" s="88"/>
    </row>
    <row r="5340" spans="6:16">
      <c r="F5340" s="81"/>
      <c r="G5340" s="130"/>
      <c r="I5340" s="88"/>
      <c r="N5340" s="130"/>
      <c r="P5340" s="88"/>
    </row>
    <row r="5341" spans="6:16">
      <c r="F5341" s="81"/>
      <c r="G5341" s="130"/>
      <c r="I5341" s="88"/>
      <c r="N5341" s="130"/>
      <c r="P5341" s="88"/>
    </row>
    <row r="5342" spans="6:16">
      <c r="F5342" s="81"/>
      <c r="G5342" s="130"/>
      <c r="I5342" s="88"/>
      <c r="N5342" s="130"/>
      <c r="P5342" s="88"/>
    </row>
    <row r="5343" spans="6:16">
      <c r="F5343" s="81"/>
      <c r="G5343" s="130"/>
      <c r="I5343" s="88"/>
      <c r="N5343" s="130"/>
      <c r="P5343" s="88"/>
    </row>
    <row r="5344" spans="6:16">
      <c r="F5344" s="81"/>
      <c r="G5344" s="130"/>
      <c r="I5344" s="88"/>
      <c r="N5344" s="130"/>
      <c r="P5344" s="88"/>
    </row>
    <row r="5345" spans="6:16">
      <c r="F5345" s="81"/>
      <c r="G5345" s="130"/>
      <c r="I5345" s="88"/>
      <c r="N5345" s="130"/>
      <c r="P5345" s="88"/>
    </row>
    <row r="5346" spans="6:16">
      <c r="F5346" s="81"/>
      <c r="G5346" s="130"/>
      <c r="I5346" s="88"/>
      <c r="N5346" s="130"/>
      <c r="P5346" s="88"/>
    </row>
    <row r="5347" spans="6:16">
      <c r="F5347" s="81"/>
      <c r="G5347" s="130"/>
      <c r="I5347" s="88"/>
      <c r="N5347" s="130"/>
      <c r="P5347" s="88"/>
    </row>
    <row r="5348" spans="6:16">
      <c r="F5348" s="81"/>
      <c r="G5348" s="130"/>
      <c r="I5348" s="88"/>
      <c r="N5348" s="130"/>
      <c r="P5348" s="88"/>
    </row>
    <row r="5349" spans="6:16">
      <c r="F5349" s="81"/>
      <c r="G5349" s="130"/>
      <c r="I5349" s="88"/>
      <c r="N5349" s="130"/>
      <c r="P5349" s="88"/>
    </row>
    <row r="5350" spans="6:16">
      <c r="F5350" s="81"/>
      <c r="G5350" s="130"/>
      <c r="I5350" s="88"/>
      <c r="N5350" s="130"/>
      <c r="P5350" s="88"/>
    </row>
    <row r="5351" spans="6:16">
      <c r="F5351" s="81"/>
      <c r="G5351" s="130"/>
      <c r="I5351" s="88"/>
      <c r="N5351" s="130"/>
      <c r="P5351" s="88"/>
    </row>
    <row r="5352" spans="6:16">
      <c r="F5352" s="81"/>
      <c r="G5352" s="130"/>
      <c r="I5352" s="88"/>
      <c r="N5352" s="130"/>
      <c r="P5352" s="88"/>
    </row>
    <row r="5353" spans="6:16">
      <c r="F5353" s="81"/>
      <c r="G5353" s="130"/>
      <c r="I5353" s="88"/>
      <c r="N5353" s="130"/>
      <c r="P5353" s="88"/>
    </row>
    <row r="5354" spans="6:16">
      <c r="F5354" s="81"/>
      <c r="G5354" s="130"/>
      <c r="I5354" s="88"/>
      <c r="N5354" s="130"/>
      <c r="P5354" s="88"/>
    </row>
    <row r="5355" spans="6:16">
      <c r="F5355" s="81"/>
      <c r="G5355" s="130"/>
      <c r="I5355" s="88"/>
      <c r="N5355" s="130"/>
      <c r="P5355" s="88"/>
    </row>
    <row r="5356" spans="6:16">
      <c r="F5356" s="81"/>
      <c r="G5356" s="130"/>
      <c r="I5356" s="88"/>
      <c r="N5356" s="130"/>
      <c r="P5356" s="88"/>
    </row>
    <row r="5357" spans="6:16">
      <c r="F5357" s="81"/>
      <c r="G5357" s="130"/>
      <c r="I5357" s="88"/>
      <c r="N5357" s="130"/>
      <c r="P5357" s="88"/>
    </row>
    <row r="5358" spans="6:16">
      <c r="F5358" s="81"/>
      <c r="G5358" s="130"/>
      <c r="I5358" s="88"/>
      <c r="N5358" s="130"/>
      <c r="P5358" s="88"/>
    </row>
    <row r="5359" spans="6:16">
      <c r="F5359" s="81"/>
      <c r="G5359" s="130"/>
      <c r="I5359" s="88"/>
      <c r="N5359" s="130"/>
      <c r="P5359" s="88"/>
    </row>
    <row r="5360" spans="6:16">
      <c r="F5360" s="81"/>
      <c r="G5360" s="130"/>
      <c r="I5360" s="88"/>
      <c r="N5360" s="130"/>
      <c r="P5360" s="88"/>
    </row>
    <row r="5361" spans="6:16">
      <c r="F5361" s="81"/>
      <c r="G5361" s="130"/>
      <c r="I5361" s="88"/>
      <c r="N5361" s="130"/>
      <c r="P5361" s="88"/>
    </row>
    <row r="5362" spans="6:16">
      <c r="F5362" s="81"/>
      <c r="G5362" s="130"/>
      <c r="I5362" s="88"/>
      <c r="N5362" s="130"/>
      <c r="P5362" s="88"/>
    </row>
    <row r="5363" spans="6:16">
      <c r="F5363" s="81"/>
      <c r="G5363" s="130"/>
      <c r="I5363" s="88"/>
      <c r="N5363" s="130"/>
      <c r="P5363" s="88"/>
    </row>
    <row r="5364" spans="6:16">
      <c r="F5364" s="81"/>
      <c r="G5364" s="130"/>
      <c r="I5364" s="88"/>
      <c r="N5364" s="130"/>
      <c r="P5364" s="88"/>
    </row>
    <row r="5365" spans="6:16">
      <c r="F5365" s="81"/>
      <c r="G5365" s="130"/>
      <c r="I5365" s="88"/>
      <c r="N5365" s="130"/>
      <c r="P5365" s="88"/>
    </row>
    <row r="5366" spans="6:16">
      <c r="F5366" s="81"/>
      <c r="G5366" s="130"/>
      <c r="I5366" s="88"/>
      <c r="N5366" s="130"/>
      <c r="P5366" s="88"/>
    </row>
    <row r="5367" spans="6:16">
      <c r="F5367" s="81"/>
      <c r="G5367" s="130"/>
      <c r="I5367" s="88"/>
      <c r="N5367" s="130"/>
      <c r="P5367" s="88"/>
    </row>
    <row r="5368" spans="6:16">
      <c r="F5368" s="81"/>
      <c r="G5368" s="130"/>
      <c r="I5368" s="88"/>
      <c r="N5368" s="130"/>
      <c r="P5368" s="88"/>
    </row>
    <row r="5369" spans="6:16">
      <c r="F5369" s="81"/>
      <c r="G5369" s="130"/>
      <c r="I5369" s="88"/>
      <c r="N5369" s="130"/>
      <c r="P5369" s="88"/>
    </row>
    <row r="5370" spans="6:16">
      <c r="F5370" s="81"/>
      <c r="G5370" s="130"/>
      <c r="I5370" s="88"/>
      <c r="N5370" s="130"/>
      <c r="P5370" s="88"/>
    </row>
    <row r="5371" spans="6:16">
      <c r="F5371" s="81"/>
      <c r="G5371" s="130"/>
      <c r="I5371" s="88"/>
      <c r="N5371" s="130"/>
      <c r="P5371" s="88"/>
    </row>
    <row r="5372" spans="6:16">
      <c r="F5372" s="81"/>
      <c r="G5372" s="130"/>
      <c r="I5372" s="88"/>
      <c r="N5372" s="130"/>
      <c r="P5372" s="88"/>
    </row>
    <row r="5373" spans="6:16">
      <c r="F5373" s="81"/>
      <c r="G5373" s="130"/>
      <c r="I5373" s="88"/>
      <c r="N5373" s="130"/>
      <c r="P5373" s="88"/>
    </row>
    <row r="5374" spans="6:16">
      <c r="F5374" s="81"/>
      <c r="G5374" s="130"/>
      <c r="I5374" s="88"/>
      <c r="N5374" s="130"/>
      <c r="P5374" s="88"/>
    </row>
    <row r="5375" spans="6:16">
      <c r="F5375" s="81"/>
      <c r="G5375" s="130"/>
      <c r="I5375" s="88"/>
      <c r="N5375" s="130"/>
      <c r="P5375" s="88"/>
    </row>
    <row r="5376" spans="6:16">
      <c r="F5376" s="81"/>
      <c r="G5376" s="130"/>
      <c r="I5376" s="88"/>
      <c r="N5376" s="130"/>
      <c r="P5376" s="88"/>
    </row>
    <row r="5377" spans="6:16">
      <c r="F5377" s="81"/>
      <c r="G5377" s="130"/>
      <c r="I5377" s="88"/>
      <c r="N5377" s="130"/>
      <c r="P5377" s="88"/>
    </row>
    <row r="5378" spans="6:16">
      <c r="F5378" s="81"/>
      <c r="G5378" s="130"/>
      <c r="I5378" s="88"/>
      <c r="N5378" s="130"/>
      <c r="P5378" s="88"/>
    </row>
    <row r="5379" spans="6:16">
      <c r="F5379" s="81"/>
      <c r="G5379" s="130"/>
      <c r="I5379" s="88"/>
      <c r="N5379" s="130"/>
      <c r="P5379" s="88"/>
    </row>
    <row r="5380" spans="6:16">
      <c r="F5380" s="81"/>
      <c r="G5380" s="130"/>
      <c r="I5380" s="88"/>
      <c r="N5380" s="130"/>
      <c r="P5380" s="88"/>
    </row>
    <row r="5381" spans="6:16">
      <c r="F5381" s="81"/>
      <c r="G5381" s="130"/>
      <c r="I5381" s="88"/>
      <c r="N5381" s="130"/>
      <c r="P5381" s="88"/>
    </row>
    <row r="5382" spans="6:16">
      <c r="F5382" s="81"/>
      <c r="G5382" s="130"/>
      <c r="I5382" s="88"/>
      <c r="N5382" s="130"/>
      <c r="P5382" s="88"/>
    </row>
    <row r="5383" spans="6:16">
      <c r="F5383" s="81"/>
      <c r="G5383" s="130"/>
      <c r="I5383" s="88"/>
      <c r="N5383" s="130"/>
      <c r="P5383" s="88"/>
    </row>
    <row r="5384" spans="6:16">
      <c r="F5384" s="81"/>
      <c r="G5384" s="130"/>
      <c r="I5384" s="88"/>
      <c r="N5384" s="130"/>
      <c r="P5384" s="88"/>
    </row>
    <row r="5385" spans="6:16">
      <c r="F5385" s="81"/>
      <c r="G5385" s="130"/>
      <c r="I5385" s="88"/>
      <c r="N5385" s="130"/>
      <c r="P5385" s="88"/>
    </row>
    <row r="5386" spans="6:16">
      <c r="F5386" s="81"/>
      <c r="G5386" s="130"/>
      <c r="I5386" s="88"/>
      <c r="N5386" s="130"/>
      <c r="P5386" s="88"/>
    </row>
    <row r="5387" spans="6:16">
      <c r="F5387" s="81"/>
      <c r="G5387" s="130"/>
      <c r="I5387" s="88"/>
      <c r="N5387" s="130"/>
      <c r="P5387" s="88"/>
    </row>
    <row r="5388" spans="6:16">
      <c r="F5388" s="81"/>
      <c r="G5388" s="130"/>
      <c r="I5388" s="88"/>
      <c r="N5388" s="130"/>
      <c r="P5388" s="88"/>
    </row>
    <row r="5389" spans="6:16">
      <c r="F5389" s="81"/>
      <c r="G5389" s="130"/>
      <c r="I5389" s="88"/>
      <c r="N5389" s="130"/>
      <c r="P5389" s="88"/>
    </row>
    <row r="5390" spans="6:16">
      <c r="F5390" s="81"/>
      <c r="G5390" s="130"/>
      <c r="I5390" s="88"/>
      <c r="N5390" s="130"/>
      <c r="P5390" s="88"/>
    </row>
    <row r="5391" spans="6:16">
      <c r="F5391" s="81"/>
      <c r="G5391" s="130"/>
      <c r="I5391" s="88"/>
      <c r="N5391" s="130"/>
      <c r="P5391" s="88"/>
    </row>
    <row r="5392" spans="6:16">
      <c r="F5392" s="81"/>
      <c r="G5392" s="130"/>
      <c r="I5392" s="88"/>
      <c r="N5392" s="130"/>
      <c r="P5392" s="88"/>
    </row>
    <row r="5393" spans="6:16">
      <c r="F5393" s="81"/>
      <c r="G5393" s="130"/>
      <c r="I5393" s="88"/>
      <c r="N5393" s="130"/>
      <c r="P5393" s="88"/>
    </row>
    <row r="5394" spans="6:16">
      <c r="F5394" s="81"/>
      <c r="G5394" s="130"/>
      <c r="I5394" s="88"/>
      <c r="N5394" s="130"/>
      <c r="P5394" s="88"/>
    </row>
    <row r="5395" spans="6:16">
      <c r="F5395" s="81"/>
      <c r="G5395" s="130"/>
      <c r="I5395" s="88"/>
      <c r="N5395" s="130"/>
      <c r="P5395" s="88"/>
    </row>
    <row r="5396" spans="6:16">
      <c r="F5396" s="81"/>
      <c r="G5396" s="130"/>
      <c r="I5396" s="88"/>
      <c r="N5396" s="130"/>
      <c r="P5396" s="88"/>
    </row>
    <row r="5397" spans="6:16">
      <c r="F5397" s="81"/>
      <c r="G5397" s="130"/>
      <c r="I5397" s="88"/>
      <c r="N5397" s="130"/>
      <c r="P5397" s="88"/>
    </row>
    <row r="5398" spans="6:16">
      <c r="F5398" s="81"/>
      <c r="G5398" s="130"/>
      <c r="I5398" s="88"/>
      <c r="N5398" s="130"/>
      <c r="P5398" s="88"/>
    </row>
    <row r="5399" spans="6:16">
      <c r="F5399" s="81"/>
      <c r="G5399" s="130"/>
      <c r="I5399" s="88"/>
      <c r="N5399" s="130"/>
      <c r="P5399" s="88"/>
    </row>
    <row r="5400" spans="6:16">
      <c r="F5400" s="81"/>
      <c r="G5400" s="130"/>
      <c r="I5400" s="88"/>
      <c r="N5400" s="130"/>
      <c r="P5400" s="88"/>
    </row>
    <row r="5401" spans="6:16">
      <c r="F5401" s="81"/>
      <c r="G5401" s="130"/>
      <c r="I5401" s="88"/>
      <c r="N5401" s="130"/>
      <c r="P5401" s="88"/>
    </row>
    <row r="5402" spans="6:16">
      <c r="F5402" s="81"/>
      <c r="G5402" s="130"/>
      <c r="I5402" s="88"/>
      <c r="N5402" s="130"/>
      <c r="P5402" s="88"/>
    </row>
    <row r="5403" spans="6:16">
      <c r="F5403" s="81"/>
      <c r="G5403" s="130"/>
      <c r="I5403" s="88"/>
      <c r="N5403" s="130"/>
      <c r="P5403" s="88"/>
    </row>
    <row r="5404" spans="6:16">
      <c r="F5404" s="81"/>
      <c r="G5404" s="130"/>
      <c r="I5404" s="88"/>
      <c r="N5404" s="130"/>
      <c r="P5404" s="88"/>
    </row>
    <row r="5405" spans="6:16">
      <c r="F5405" s="81"/>
      <c r="G5405" s="130"/>
      <c r="I5405" s="88"/>
      <c r="N5405" s="130"/>
      <c r="P5405" s="88"/>
    </row>
    <row r="5406" spans="6:16">
      <c r="F5406" s="81"/>
      <c r="G5406" s="130"/>
      <c r="I5406" s="88"/>
      <c r="N5406" s="130"/>
      <c r="P5406" s="88"/>
    </row>
    <row r="5407" spans="6:16">
      <c r="F5407" s="81"/>
      <c r="G5407" s="130"/>
      <c r="I5407" s="88"/>
      <c r="N5407" s="130"/>
      <c r="P5407" s="88"/>
    </row>
    <row r="5408" spans="6:16">
      <c r="F5408" s="81"/>
      <c r="G5408" s="130"/>
      <c r="I5408" s="88"/>
      <c r="N5408" s="130"/>
      <c r="P5408" s="88"/>
    </row>
    <row r="5409" spans="6:16">
      <c r="F5409" s="81"/>
      <c r="G5409" s="130"/>
      <c r="I5409" s="88"/>
      <c r="N5409" s="130"/>
      <c r="P5409" s="88"/>
    </row>
    <row r="5410" spans="6:16">
      <c r="F5410" s="81"/>
      <c r="G5410" s="130"/>
      <c r="I5410" s="88"/>
      <c r="N5410" s="130"/>
      <c r="P5410" s="88"/>
    </row>
    <row r="5411" spans="6:16">
      <c r="F5411" s="81"/>
      <c r="G5411" s="130"/>
      <c r="I5411" s="88"/>
      <c r="N5411" s="130"/>
      <c r="P5411" s="88"/>
    </row>
    <row r="5412" spans="6:16">
      <c r="F5412" s="81"/>
      <c r="G5412" s="130"/>
      <c r="I5412" s="88"/>
      <c r="N5412" s="130"/>
      <c r="P5412" s="88"/>
    </row>
    <row r="5413" spans="6:16">
      <c r="F5413" s="81"/>
      <c r="G5413" s="130"/>
      <c r="I5413" s="88"/>
      <c r="N5413" s="130"/>
      <c r="P5413" s="88"/>
    </row>
    <row r="5414" spans="6:16">
      <c r="F5414" s="81"/>
      <c r="G5414" s="130"/>
      <c r="I5414" s="88"/>
      <c r="N5414" s="130"/>
      <c r="P5414" s="88"/>
    </row>
    <row r="5415" spans="6:16">
      <c r="F5415" s="81"/>
      <c r="G5415" s="130"/>
      <c r="I5415" s="88"/>
      <c r="N5415" s="130"/>
      <c r="P5415" s="88"/>
    </row>
    <row r="5416" spans="6:16">
      <c r="F5416" s="81"/>
      <c r="G5416" s="130"/>
      <c r="I5416" s="88"/>
      <c r="N5416" s="130"/>
      <c r="P5416" s="88"/>
    </row>
    <row r="5417" spans="6:16">
      <c r="F5417" s="81"/>
      <c r="G5417" s="130"/>
      <c r="I5417" s="88"/>
      <c r="N5417" s="130"/>
      <c r="P5417" s="88"/>
    </row>
    <row r="5418" spans="6:16">
      <c r="F5418" s="81"/>
      <c r="G5418" s="130"/>
      <c r="I5418" s="88"/>
      <c r="N5418" s="130"/>
      <c r="P5418" s="88"/>
    </row>
    <row r="5419" spans="6:16">
      <c r="F5419" s="81"/>
      <c r="G5419" s="130"/>
      <c r="I5419" s="88"/>
      <c r="N5419" s="130"/>
      <c r="P5419" s="88"/>
    </row>
    <row r="5420" spans="6:16">
      <c r="F5420" s="81"/>
      <c r="G5420" s="130"/>
      <c r="I5420" s="88"/>
      <c r="N5420" s="130"/>
      <c r="P5420" s="88"/>
    </row>
    <row r="5421" spans="6:16">
      <c r="F5421" s="81"/>
      <c r="G5421" s="130"/>
      <c r="I5421" s="88"/>
      <c r="N5421" s="130"/>
      <c r="P5421" s="88"/>
    </row>
    <row r="5422" spans="6:16">
      <c r="F5422" s="81"/>
      <c r="G5422" s="130"/>
      <c r="I5422" s="88"/>
      <c r="N5422" s="130"/>
      <c r="P5422" s="88"/>
    </row>
    <row r="5423" spans="6:16">
      <c r="F5423" s="81"/>
      <c r="G5423" s="130"/>
      <c r="I5423" s="88"/>
      <c r="N5423" s="130"/>
      <c r="P5423" s="88"/>
    </row>
    <row r="5424" spans="6:16">
      <c r="F5424" s="81"/>
      <c r="G5424" s="130"/>
      <c r="I5424" s="88"/>
      <c r="N5424" s="130"/>
      <c r="P5424" s="88"/>
    </row>
    <row r="5425" spans="6:16">
      <c r="F5425" s="81"/>
      <c r="G5425" s="130"/>
      <c r="I5425" s="88"/>
      <c r="N5425" s="130"/>
      <c r="P5425" s="88"/>
    </row>
    <row r="5426" spans="6:16">
      <c r="F5426" s="81"/>
      <c r="G5426" s="130"/>
      <c r="I5426" s="88"/>
      <c r="N5426" s="130"/>
      <c r="P5426" s="88"/>
    </row>
    <row r="5427" spans="6:16">
      <c r="F5427" s="81"/>
      <c r="G5427" s="130"/>
      <c r="I5427" s="88"/>
      <c r="N5427" s="130"/>
      <c r="P5427" s="88"/>
    </row>
    <row r="5428" spans="6:16">
      <c r="F5428" s="81"/>
      <c r="G5428" s="130"/>
      <c r="I5428" s="88"/>
      <c r="N5428" s="130"/>
      <c r="P5428" s="88"/>
    </row>
    <row r="5429" spans="6:16">
      <c r="F5429" s="81"/>
      <c r="G5429" s="130"/>
      <c r="I5429" s="88"/>
      <c r="N5429" s="130"/>
      <c r="P5429" s="88"/>
    </row>
    <row r="5430" spans="6:16">
      <c r="F5430" s="81"/>
      <c r="G5430" s="130"/>
      <c r="I5430" s="88"/>
      <c r="N5430" s="130"/>
      <c r="P5430" s="88"/>
    </row>
    <row r="5431" spans="6:16">
      <c r="F5431" s="81"/>
      <c r="G5431" s="130"/>
      <c r="I5431" s="88"/>
      <c r="N5431" s="130"/>
      <c r="P5431" s="88"/>
    </row>
    <row r="5432" spans="6:16">
      <c r="F5432" s="81"/>
      <c r="G5432" s="130"/>
      <c r="I5432" s="88"/>
      <c r="N5432" s="130"/>
      <c r="P5432" s="88"/>
    </row>
    <row r="5433" spans="6:16">
      <c r="F5433" s="81"/>
      <c r="G5433" s="130"/>
      <c r="I5433" s="88"/>
      <c r="N5433" s="130"/>
      <c r="P5433" s="88"/>
    </row>
    <row r="5434" spans="6:16">
      <c r="F5434" s="81"/>
      <c r="G5434" s="130"/>
      <c r="I5434" s="88"/>
      <c r="N5434" s="130"/>
      <c r="P5434" s="88"/>
    </row>
    <row r="5435" spans="6:16">
      <c r="F5435" s="81"/>
      <c r="G5435" s="130"/>
      <c r="I5435" s="88"/>
      <c r="N5435" s="130"/>
      <c r="P5435" s="88"/>
    </row>
    <row r="5436" spans="6:16">
      <c r="F5436" s="81"/>
      <c r="G5436" s="130"/>
      <c r="I5436" s="88"/>
      <c r="N5436" s="130"/>
      <c r="P5436" s="88"/>
    </row>
    <row r="5437" spans="6:16">
      <c r="F5437" s="81"/>
      <c r="G5437" s="130"/>
      <c r="I5437" s="88"/>
      <c r="N5437" s="130"/>
      <c r="P5437" s="88"/>
    </row>
    <row r="5438" spans="6:16">
      <c r="F5438" s="81"/>
      <c r="G5438" s="130"/>
      <c r="I5438" s="88"/>
      <c r="N5438" s="130"/>
      <c r="P5438" s="88"/>
    </row>
    <row r="5439" spans="6:16">
      <c r="F5439" s="81"/>
      <c r="G5439" s="130"/>
      <c r="I5439" s="88"/>
      <c r="N5439" s="130"/>
      <c r="P5439" s="88"/>
    </row>
    <row r="5440" spans="6:16">
      <c r="F5440" s="81"/>
      <c r="G5440" s="130"/>
      <c r="I5440" s="88"/>
      <c r="N5440" s="130"/>
      <c r="P5440" s="88"/>
    </row>
    <row r="5441" spans="6:16">
      <c r="F5441" s="81"/>
      <c r="G5441" s="130"/>
      <c r="I5441" s="88"/>
      <c r="N5441" s="130"/>
      <c r="P5441" s="88"/>
    </row>
    <row r="5442" spans="6:16">
      <c r="F5442" s="81"/>
      <c r="G5442" s="130"/>
      <c r="I5442" s="88"/>
      <c r="N5442" s="130"/>
      <c r="P5442" s="88"/>
    </row>
    <row r="5443" spans="6:16">
      <c r="F5443" s="81"/>
      <c r="G5443" s="130"/>
      <c r="I5443" s="88"/>
      <c r="N5443" s="130"/>
      <c r="P5443" s="88"/>
    </row>
    <row r="5444" spans="6:16">
      <c r="F5444" s="81"/>
      <c r="G5444" s="130"/>
      <c r="I5444" s="88"/>
      <c r="N5444" s="130"/>
      <c r="P5444" s="88"/>
    </row>
    <row r="5445" spans="6:16">
      <c r="F5445" s="81"/>
      <c r="G5445" s="130"/>
      <c r="I5445" s="88"/>
      <c r="N5445" s="130"/>
      <c r="P5445" s="88"/>
    </row>
    <row r="5446" spans="6:16">
      <c r="F5446" s="81"/>
      <c r="G5446" s="130"/>
      <c r="I5446" s="88"/>
      <c r="N5446" s="130"/>
      <c r="P5446" s="88"/>
    </row>
    <row r="5447" spans="6:16">
      <c r="F5447" s="81"/>
      <c r="G5447" s="130"/>
      <c r="I5447" s="88"/>
      <c r="N5447" s="130"/>
      <c r="P5447" s="88"/>
    </row>
    <row r="5448" spans="6:16">
      <c r="F5448" s="81"/>
      <c r="G5448" s="130"/>
      <c r="I5448" s="88"/>
      <c r="N5448" s="130"/>
      <c r="P5448" s="88"/>
    </row>
    <row r="5449" spans="6:16">
      <c r="F5449" s="81"/>
      <c r="G5449" s="130"/>
      <c r="I5449" s="88"/>
      <c r="N5449" s="130"/>
      <c r="P5449" s="88"/>
    </row>
    <row r="5450" spans="6:16">
      <c r="F5450" s="81"/>
      <c r="G5450" s="130"/>
      <c r="I5450" s="88"/>
      <c r="N5450" s="130"/>
      <c r="P5450" s="88"/>
    </row>
    <row r="5451" spans="6:16">
      <c r="F5451" s="81"/>
      <c r="G5451" s="130"/>
      <c r="I5451" s="88"/>
      <c r="N5451" s="130"/>
      <c r="P5451" s="88"/>
    </row>
    <row r="5452" spans="6:16">
      <c r="F5452" s="81"/>
      <c r="G5452" s="130"/>
      <c r="I5452" s="88"/>
      <c r="N5452" s="130"/>
      <c r="P5452" s="88"/>
    </row>
    <row r="5453" spans="6:16">
      <c r="F5453" s="81"/>
      <c r="G5453" s="130"/>
      <c r="I5453" s="88"/>
      <c r="N5453" s="130"/>
      <c r="P5453" s="88"/>
    </row>
    <row r="5454" spans="6:16">
      <c r="F5454" s="81"/>
      <c r="G5454" s="130"/>
      <c r="I5454" s="88"/>
      <c r="N5454" s="130"/>
      <c r="P5454" s="88"/>
    </row>
    <row r="5455" spans="6:16">
      <c r="F5455" s="81"/>
      <c r="G5455" s="130"/>
      <c r="I5455" s="88"/>
      <c r="N5455" s="130"/>
      <c r="P5455" s="88"/>
    </row>
    <row r="5456" spans="6:16">
      <c r="F5456" s="81"/>
      <c r="G5456" s="130"/>
      <c r="I5456" s="88"/>
      <c r="N5456" s="130"/>
      <c r="P5456" s="88"/>
    </row>
    <row r="5457" spans="6:16">
      <c r="F5457" s="81"/>
      <c r="G5457" s="130"/>
      <c r="I5457" s="88"/>
      <c r="N5457" s="130"/>
      <c r="P5457" s="88"/>
    </row>
    <row r="5458" spans="6:16">
      <c r="F5458" s="81"/>
      <c r="G5458" s="130"/>
      <c r="I5458" s="88"/>
      <c r="N5458" s="130"/>
      <c r="P5458" s="88"/>
    </row>
    <row r="5459" spans="6:16">
      <c r="F5459" s="81"/>
      <c r="G5459" s="130"/>
      <c r="I5459" s="88"/>
      <c r="N5459" s="130"/>
      <c r="P5459" s="88"/>
    </row>
    <row r="5460" spans="6:16">
      <c r="F5460" s="81"/>
      <c r="G5460" s="130"/>
      <c r="I5460" s="88"/>
      <c r="N5460" s="130"/>
      <c r="P5460" s="88"/>
    </row>
    <row r="5461" spans="6:16">
      <c r="F5461" s="81"/>
      <c r="G5461" s="130"/>
      <c r="I5461" s="88"/>
      <c r="N5461" s="130"/>
      <c r="P5461" s="88"/>
    </row>
    <row r="5462" spans="6:16">
      <c r="F5462" s="81"/>
      <c r="G5462" s="130"/>
      <c r="I5462" s="88"/>
      <c r="N5462" s="130"/>
      <c r="P5462" s="88"/>
    </row>
    <row r="5463" spans="6:16">
      <c r="F5463" s="81"/>
      <c r="G5463" s="130"/>
      <c r="I5463" s="88"/>
      <c r="N5463" s="130"/>
      <c r="P5463" s="88"/>
    </row>
    <row r="5464" spans="6:16">
      <c r="F5464" s="81"/>
      <c r="G5464" s="130"/>
      <c r="I5464" s="88"/>
      <c r="N5464" s="130"/>
      <c r="P5464" s="88"/>
    </row>
    <row r="5465" spans="6:16">
      <c r="F5465" s="81"/>
      <c r="G5465" s="130"/>
      <c r="I5465" s="88"/>
      <c r="N5465" s="130"/>
      <c r="P5465" s="88"/>
    </row>
    <row r="5466" spans="6:16">
      <c r="F5466" s="81"/>
      <c r="G5466" s="130"/>
      <c r="I5466" s="88"/>
      <c r="N5466" s="130"/>
      <c r="P5466" s="88"/>
    </row>
    <row r="5467" spans="6:16">
      <c r="F5467" s="81"/>
      <c r="G5467" s="130"/>
      <c r="I5467" s="88"/>
      <c r="N5467" s="130"/>
      <c r="P5467" s="88"/>
    </row>
    <row r="5468" spans="6:16">
      <c r="F5468" s="81"/>
      <c r="G5468" s="130"/>
      <c r="I5468" s="88"/>
      <c r="N5468" s="130"/>
      <c r="P5468" s="88"/>
    </row>
    <row r="5469" spans="6:16">
      <c r="F5469" s="81"/>
      <c r="G5469" s="130"/>
      <c r="I5469" s="88"/>
      <c r="N5469" s="130"/>
      <c r="P5469" s="88"/>
    </row>
    <row r="5470" spans="6:16">
      <c r="F5470" s="81"/>
      <c r="G5470" s="130"/>
      <c r="I5470" s="88"/>
      <c r="N5470" s="130"/>
      <c r="P5470" s="88"/>
    </row>
    <row r="5471" spans="6:16">
      <c r="F5471" s="81"/>
      <c r="G5471" s="130"/>
      <c r="I5471" s="88"/>
      <c r="N5471" s="130"/>
      <c r="P5471" s="88"/>
    </row>
    <row r="5472" spans="6:16">
      <c r="F5472" s="81"/>
      <c r="G5472" s="130"/>
      <c r="I5472" s="88"/>
      <c r="N5472" s="130"/>
      <c r="P5472" s="88"/>
    </row>
    <row r="5473" spans="6:16">
      <c r="F5473" s="81"/>
      <c r="G5473" s="130"/>
      <c r="I5473" s="88"/>
      <c r="N5473" s="130"/>
      <c r="P5473" s="88"/>
    </row>
    <row r="5474" spans="6:16">
      <c r="F5474" s="81"/>
      <c r="G5474" s="130"/>
      <c r="I5474" s="88"/>
      <c r="N5474" s="130"/>
      <c r="P5474" s="88"/>
    </row>
    <row r="5475" spans="6:16">
      <c r="F5475" s="81"/>
      <c r="G5475" s="130"/>
      <c r="I5475" s="88"/>
      <c r="N5475" s="130"/>
      <c r="P5475" s="88"/>
    </row>
    <row r="5476" spans="6:16">
      <c r="F5476" s="81"/>
      <c r="G5476" s="130"/>
      <c r="I5476" s="88"/>
      <c r="N5476" s="130"/>
      <c r="P5476" s="88"/>
    </row>
    <row r="5477" spans="6:16">
      <c r="F5477" s="81"/>
      <c r="G5477" s="130"/>
      <c r="I5477" s="88"/>
      <c r="N5477" s="130"/>
      <c r="P5477" s="88"/>
    </row>
    <row r="5478" spans="6:16">
      <c r="F5478" s="81"/>
      <c r="G5478" s="130"/>
      <c r="I5478" s="88"/>
      <c r="N5478" s="130"/>
      <c r="P5478" s="88"/>
    </row>
    <row r="5479" spans="6:16">
      <c r="F5479" s="81"/>
      <c r="G5479" s="130"/>
      <c r="I5479" s="88"/>
      <c r="N5479" s="130"/>
      <c r="P5479" s="88"/>
    </row>
    <row r="5480" spans="6:16">
      <c r="F5480" s="81"/>
      <c r="G5480" s="130"/>
      <c r="I5480" s="88"/>
      <c r="N5480" s="130"/>
      <c r="P5480" s="88"/>
    </row>
    <row r="5481" spans="6:16">
      <c r="F5481" s="81"/>
      <c r="G5481" s="130"/>
      <c r="I5481" s="88"/>
      <c r="N5481" s="130"/>
      <c r="P5481" s="88"/>
    </row>
    <row r="5482" spans="6:16">
      <c r="F5482" s="81"/>
      <c r="G5482" s="130"/>
      <c r="I5482" s="88"/>
      <c r="N5482" s="130"/>
      <c r="P5482" s="88"/>
    </row>
    <row r="5483" spans="6:16">
      <c r="F5483" s="81"/>
      <c r="G5483" s="130"/>
      <c r="I5483" s="88"/>
      <c r="N5483" s="130"/>
      <c r="P5483" s="88"/>
    </row>
    <row r="5484" spans="6:16">
      <c r="F5484" s="81"/>
      <c r="G5484" s="130"/>
      <c r="I5484" s="88"/>
      <c r="N5484" s="130"/>
      <c r="P5484" s="88"/>
    </row>
    <row r="5485" spans="6:16">
      <c r="F5485" s="81"/>
      <c r="G5485" s="130"/>
      <c r="I5485" s="88"/>
      <c r="N5485" s="130"/>
      <c r="P5485" s="88"/>
    </row>
    <row r="5486" spans="6:16">
      <c r="F5486" s="81"/>
      <c r="G5486" s="130"/>
      <c r="I5486" s="88"/>
      <c r="N5486" s="130"/>
      <c r="P5486" s="88"/>
    </row>
    <row r="5487" spans="6:16">
      <c r="F5487" s="81"/>
      <c r="G5487" s="130"/>
      <c r="I5487" s="88"/>
      <c r="N5487" s="130"/>
      <c r="P5487" s="88"/>
    </row>
    <row r="5488" spans="6:16">
      <c r="F5488" s="81"/>
      <c r="G5488" s="130"/>
      <c r="I5488" s="88"/>
      <c r="N5488" s="130"/>
      <c r="P5488" s="88"/>
    </row>
    <row r="5489" spans="6:16">
      <c r="F5489" s="81"/>
      <c r="G5489" s="130"/>
      <c r="I5489" s="88"/>
      <c r="N5489" s="130"/>
      <c r="P5489" s="88"/>
    </row>
    <row r="5490" spans="6:16">
      <c r="F5490" s="81"/>
      <c r="G5490" s="130"/>
      <c r="I5490" s="88"/>
      <c r="N5490" s="130"/>
      <c r="P5490" s="88"/>
    </row>
    <row r="5491" spans="6:16">
      <c r="F5491" s="81"/>
      <c r="G5491" s="130"/>
      <c r="I5491" s="88"/>
      <c r="N5491" s="130"/>
      <c r="P5491" s="88"/>
    </row>
    <row r="5492" spans="6:16">
      <c r="F5492" s="81"/>
      <c r="G5492" s="130"/>
      <c r="I5492" s="88"/>
      <c r="N5492" s="130"/>
      <c r="P5492" s="88"/>
    </row>
    <row r="5493" spans="6:16">
      <c r="F5493" s="81"/>
      <c r="G5493" s="130"/>
      <c r="I5493" s="88"/>
      <c r="N5493" s="130"/>
      <c r="P5493" s="88"/>
    </row>
    <row r="5494" spans="6:16">
      <c r="F5494" s="81"/>
      <c r="G5494" s="130"/>
      <c r="I5494" s="88"/>
      <c r="N5494" s="130"/>
      <c r="P5494" s="88"/>
    </row>
    <row r="5495" spans="6:16">
      <c r="F5495" s="81"/>
      <c r="G5495" s="130"/>
      <c r="I5495" s="88"/>
      <c r="N5495" s="130"/>
      <c r="P5495" s="88"/>
    </row>
    <row r="5496" spans="6:16">
      <c r="F5496" s="81"/>
      <c r="G5496" s="130"/>
      <c r="I5496" s="88"/>
      <c r="N5496" s="130"/>
      <c r="P5496" s="88"/>
    </row>
    <row r="5497" spans="6:16">
      <c r="F5497" s="81"/>
      <c r="G5497" s="130"/>
      <c r="I5497" s="88"/>
      <c r="N5497" s="130"/>
      <c r="P5497" s="88"/>
    </row>
    <row r="5498" spans="6:16">
      <c r="F5498" s="81"/>
      <c r="G5498" s="130"/>
      <c r="I5498" s="88"/>
      <c r="N5498" s="130"/>
      <c r="P5498" s="88"/>
    </row>
    <row r="5499" spans="6:16">
      <c r="F5499" s="81"/>
      <c r="G5499" s="130"/>
      <c r="I5499" s="88"/>
      <c r="N5499" s="130"/>
      <c r="P5499" s="88"/>
    </row>
    <row r="5500" spans="6:16">
      <c r="F5500" s="81"/>
      <c r="G5500" s="130"/>
      <c r="I5500" s="88"/>
      <c r="N5500" s="130"/>
      <c r="P5500" s="88"/>
    </row>
    <row r="5501" spans="6:16">
      <c r="F5501" s="81"/>
      <c r="G5501" s="130"/>
      <c r="I5501" s="88"/>
      <c r="N5501" s="130"/>
      <c r="P5501" s="88"/>
    </row>
    <row r="5502" spans="6:16">
      <c r="F5502" s="81"/>
      <c r="G5502" s="130"/>
      <c r="I5502" s="88"/>
      <c r="N5502" s="130"/>
      <c r="P5502" s="88"/>
    </row>
    <row r="5503" spans="6:16">
      <c r="F5503" s="81"/>
      <c r="G5503" s="130"/>
      <c r="I5503" s="88"/>
      <c r="N5503" s="130"/>
      <c r="P5503" s="88"/>
    </row>
    <row r="5504" spans="6:16">
      <c r="F5504" s="81"/>
      <c r="G5504" s="130"/>
      <c r="I5504" s="88"/>
      <c r="N5504" s="130"/>
      <c r="P5504" s="88"/>
    </row>
    <row r="5505" spans="6:16">
      <c r="F5505" s="81"/>
      <c r="G5505" s="130"/>
      <c r="I5505" s="88"/>
      <c r="N5505" s="130"/>
      <c r="P5505" s="88"/>
    </row>
    <row r="5506" spans="6:16">
      <c r="F5506" s="81"/>
      <c r="G5506" s="130"/>
      <c r="I5506" s="88"/>
      <c r="N5506" s="130"/>
      <c r="P5506" s="88"/>
    </row>
    <row r="5507" spans="6:16">
      <c r="F5507" s="81"/>
      <c r="G5507" s="130"/>
      <c r="I5507" s="88"/>
      <c r="N5507" s="130"/>
      <c r="P5507" s="88"/>
    </row>
    <row r="5508" spans="6:16">
      <c r="F5508" s="81"/>
      <c r="G5508" s="130"/>
      <c r="I5508" s="88"/>
      <c r="N5508" s="130"/>
      <c r="P5508" s="88"/>
    </row>
    <row r="5509" spans="6:16">
      <c r="F5509" s="81"/>
      <c r="G5509" s="130"/>
      <c r="I5509" s="88"/>
      <c r="N5509" s="130"/>
      <c r="P5509" s="88"/>
    </row>
    <row r="5510" spans="6:16">
      <c r="F5510" s="81"/>
      <c r="G5510" s="130"/>
      <c r="I5510" s="88"/>
      <c r="N5510" s="130"/>
      <c r="P5510" s="88"/>
    </row>
    <row r="5511" spans="6:16">
      <c r="F5511" s="81"/>
      <c r="G5511" s="130"/>
      <c r="I5511" s="88"/>
      <c r="N5511" s="130"/>
      <c r="P5511" s="88"/>
    </row>
    <row r="5512" spans="6:16">
      <c r="F5512" s="81"/>
      <c r="G5512" s="130"/>
      <c r="I5512" s="88"/>
      <c r="N5512" s="130"/>
      <c r="P5512" s="88"/>
    </row>
    <row r="5513" spans="6:16">
      <c r="F5513" s="81"/>
      <c r="G5513" s="130"/>
      <c r="I5513" s="88"/>
      <c r="N5513" s="130"/>
      <c r="P5513" s="88"/>
    </row>
    <row r="5514" spans="6:16">
      <c r="F5514" s="81"/>
      <c r="G5514" s="130"/>
      <c r="I5514" s="88"/>
      <c r="N5514" s="130"/>
      <c r="P5514" s="88"/>
    </row>
    <row r="5515" spans="6:16">
      <c r="F5515" s="81"/>
      <c r="G5515" s="130"/>
      <c r="I5515" s="88"/>
      <c r="N5515" s="130"/>
      <c r="P5515" s="88"/>
    </row>
    <row r="5516" spans="6:16">
      <c r="F5516" s="81"/>
      <c r="G5516" s="130"/>
      <c r="I5516" s="88"/>
      <c r="N5516" s="130"/>
      <c r="P5516" s="88"/>
    </row>
    <row r="5517" spans="6:16">
      <c r="F5517" s="81"/>
      <c r="G5517" s="130"/>
      <c r="I5517" s="88"/>
      <c r="N5517" s="130"/>
      <c r="P5517" s="88"/>
    </row>
    <row r="5518" spans="6:16">
      <c r="F5518" s="81"/>
      <c r="G5518" s="130"/>
      <c r="I5518" s="88"/>
      <c r="N5518" s="130"/>
      <c r="P5518" s="88"/>
    </row>
    <row r="5519" spans="6:16">
      <c r="F5519" s="81"/>
      <c r="G5519" s="130"/>
      <c r="I5519" s="88"/>
      <c r="N5519" s="130"/>
      <c r="P5519" s="88"/>
    </row>
    <row r="5520" spans="6:16">
      <c r="F5520" s="81"/>
      <c r="G5520" s="130"/>
      <c r="I5520" s="88"/>
      <c r="N5520" s="130"/>
      <c r="P5520" s="88"/>
    </row>
    <row r="5521" spans="6:16">
      <c r="F5521" s="81"/>
      <c r="G5521" s="130"/>
      <c r="I5521" s="88"/>
      <c r="N5521" s="130"/>
      <c r="P5521" s="88"/>
    </row>
    <row r="5522" spans="6:16">
      <c r="F5522" s="81"/>
      <c r="G5522" s="130"/>
      <c r="I5522" s="88"/>
      <c r="N5522" s="130"/>
      <c r="P5522" s="88"/>
    </row>
    <row r="5523" spans="6:16">
      <c r="F5523" s="81"/>
      <c r="G5523" s="130"/>
      <c r="I5523" s="88"/>
      <c r="N5523" s="130"/>
      <c r="P5523" s="88"/>
    </row>
    <row r="5524" spans="6:16">
      <c r="F5524" s="81"/>
      <c r="G5524" s="130"/>
      <c r="I5524" s="88"/>
      <c r="N5524" s="130"/>
      <c r="P5524" s="88"/>
    </row>
    <row r="5525" spans="6:16">
      <c r="F5525" s="81"/>
      <c r="G5525" s="130"/>
      <c r="I5525" s="88"/>
      <c r="N5525" s="130"/>
      <c r="P5525" s="88"/>
    </row>
    <row r="5526" spans="6:16">
      <c r="F5526" s="81"/>
      <c r="G5526" s="130"/>
      <c r="I5526" s="88"/>
      <c r="N5526" s="130"/>
      <c r="P5526" s="88"/>
    </row>
    <row r="5527" spans="6:16">
      <c r="F5527" s="81"/>
      <c r="G5527" s="130"/>
      <c r="I5527" s="88"/>
      <c r="N5527" s="130"/>
      <c r="P5527" s="88"/>
    </row>
    <row r="5528" spans="6:16">
      <c r="F5528" s="81"/>
      <c r="G5528" s="130"/>
      <c r="I5528" s="88"/>
      <c r="N5528" s="130"/>
      <c r="P5528" s="88"/>
    </row>
    <row r="5529" spans="6:16">
      <c r="F5529" s="81"/>
      <c r="G5529" s="130"/>
      <c r="I5529" s="88"/>
      <c r="N5529" s="130"/>
      <c r="P5529" s="88"/>
    </row>
    <row r="5530" spans="6:16">
      <c r="F5530" s="81"/>
      <c r="G5530" s="130"/>
      <c r="I5530" s="88"/>
      <c r="N5530" s="130"/>
      <c r="P5530" s="88"/>
    </row>
    <row r="5531" spans="6:16">
      <c r="F5531" s="81"/>
      <c r="G5531" s="130"/>
      <c r="I5531" s="88"/>
      <c r="N5531" s="130"/>
      <c r="P5531" s="88"/>
    </row>
    <row r="5532" spans="6:16">
      <c r="F5532" s="81"/>
      <c r="G5532" s="130"/>
      <c r="I5532" s="88"/>
      <c r="N5532" s="130"/>
      <c r="P5532" s="88"/>
    </row>
    <row r="5533" spans="6:16">
      <c r="F5533" s="81"/>
      <c r="G5533" s="130"/>
      <c r="I5533" s="88"/>
      <c r="N5533" s="130"/>
      <c r="P5533" s="88"/>
    </row>
    <row r="5534" spans="6:16">
      <c r="F5534" s="81"/>
      <c r="G5534" s="130"/>
      <c r="I5534" s="88"/>
      <c r="N5534" s="130"/>
      <c r="P5534" s="88"/>
    </row>
    <row r="5535" spans="6:16">
      <c r="F5535" s="81"/>
      <c r="G5535" s="130"/>
      <c r="I5535" s="88"/>
      <c r="N5535" s="130"/>
      <c r="P5535" s="88"/>
    </row>
    <row r="5536" spans="6:16">
      <c r="F5536" s="81"/>
      <c r="G5536" s="130"/>
      <c r="I5536" s="88"/>
      <c r="N5536" s="130"/>
      <c r="P5536" s="88"/>
    </row>
    <row r="5537" spans="6:16">
      <c r="F5537" s="81"/>
      <c r="G5537" s="130"/>
      <c r="I5537" s="88"/>
      <c r="N5537" s="130"/>
      <c r="P5537" s="88"/>
    </row>
    <row r="5538" spans="6:16">
      <c r="F5538" s="81"/>
      <c r="G5538" s="130"/>
      <c r="I5538" s="88"/>
      <c r="N5538" s="130"/>
      <c r="P5538" s="88"/>
    </row>
    <row r="5539" spans="6:16">
      <c r="F5539" s="81"/>
      <c r="G5539" s="130"/>
      <c r="I5539" s="88"/>
      <c r="N5539" s="130"/>
      <c r="P5539" s="88"/>
    </row>
    <row r="5540" spans="6:16">
      <c r="F5540" s="81"/>
      <c r="G5540" s="130"/>
      <c r="I5540" s="88"/>
      <c r="N5540" s="130"/>
      <c r="P5540" s="88"/>
    </row>
    <row r="5541" spans="6:16">
      <c r="F5541" s="81"/>
      <c r="G5541" s="130"/>
      <c r="I5541" s="88"/>
      <c r="N5541" s="130"/>
      <c r="P5541" s="88"/>
    </row>
    <row r="5542" spans="6:16">
      <c r="F5542" s="81"/>
      <c r="G5542" s="130"/>
      <c r="I5542" s="88"/>
      <c r="N5542" s="130"/>
      <c r="P5542" s="88"/>
    </row>
    <row r="5543" spans="6:16">
      <c r="F5543" s="81"/>
      <c r="G5543" s="130"/>
      <c r="I5543" s="88"/>
      <c r="N5543" s="130"/>
      <c r="P5543" s="88"/>
    </row>
    <row r="5544" spans="6:16">
      <c r="F5544" s="81"/>
      <c r="G5544" s="130"/>
      <c r="I5544" s="88"/>
      <c r="N5544" s="130"/>
      <c r="P5544" s="88"/>
    </row>
    <row r="5545" spans="6:16">
      <c r="F5545" s="81"/>
      <c r="G5545" s="130"/>
      <c r="I5545" s="88"/>
      <c r="N5545" s="130"/>
      <c r="P5545" s="88"/>
    </row>
    <row r="5546" spans="6:16">
      <c r="F5546" s="81"/>
      <c r="G5546" s="130"/>
      <c r="I5546" s="88"/>
      <c r="N5546" s="130"/>
      <c r="P5546" s="88"/>
    </row>
    <row r="5547" spans="6:16">
      <c r="F5547" s="81"/>
      <c r="G5547" s="130"/>
      <c r="I5547" s="88"/>
      <c r="N5547" s="130"/>
      <c r="P5547" s="88"/>
    </row>
    <row r="5548" spans="6:16">
      <c r="F5548" s="81"/>
      <c r="G5548" s="130"/>
      <c r="I5548" s="88"/>
      <c r="N5548" s="130"/>
      <c r="P5548" s="88"/>
    </row>
    <row r="5549" spans="6:16">
      <c r="F5549" s="81"/>
      <c r="G5549" s="130"/>
      <c r="I5549" s="88"/>
      <c r="N5549" s="130"/>
      <c r="P5549" s="88"/>
    </row>
    <row r="5550" spans="6:16">
      <c r="F5550" s="81"/>
      <c r="G5550" s="130"/>
      <c r="I5550" s="88"/>
      <c r="N5550" s="130"/>
      <c r="P5550" s="88"/>
    </row>
    <row r="5551" spans="6:16">
      <c r="F5551" s="81"/>
      <c r="G5551" s="130"/>
      <c r="I5551" s="88"/>
      <c r="N5551" s="130"/>
      <c r="P5551" s="88"/>
    </row>
    <row r="5552" spans="6:16">
      <c r="F5552" s="81"/>
      <c r="G5552" s="130"/>
      <c r="I5552" s="88"/>
      <c r="N5552" s="130"/>
      <c r="P5552" s="88"/>
    </row>
    <row r="5553" spans="6:16">
      <c r="F5553" s="81"/>
      <c r="G5553" s="130"/>
      <c r="I5553" s="88"/>
      <c r="N5553" s="130"/>
      <c r="P5553" s="88"/>
    </row>
    <row r="5554" spans="6:16">
      <c r="F5554" s="81"/>
      <c r="G5554" s="130"/>
      <c r="I5554" s="88"/>
      <c r="N5554" s="130"/>
      <c r="P5554" s="88"/>
    </row>
    <row r="5555" spans="6:16">
      <c r="F5555" s="81"/>
      <c r="G5555" s="130"/>
      <c r="I5555" s="88"/>
      <c r="N5555" s="130"/>
      <c r="P5555" s="88"/>
    </row>
    <row r="5556" spans="6:16">
      <c r="F5556" s="81"/>
      <c r="G5556" s="130"/>
      <c r="I5556" s="88"/>
      <c r="N5556" s="130"/>
      <c r="P5556" s="88"/>
    </row>
    <row r="5557" spans="6:16">
      <c r="F5557" s="81"/>
      <c r="G5557" s="130"/>
      <c r="I5557" s="88"/>
      <c r="N5557" s="130"/>
      <c r="P5557" s="88"/>
    </row>
    <row r="5558" spans="6:16">
      <c r="F5558" s="81"/>
      <c r="G5558" s="130"/>
      <c r="I5558" s="88"/>
      <c r="N5558" s="130"/>
      <c r="P5558" s="88"/>
    </row>
    <row r="5559" spans="6:16">
      <c r="F5559" s="81"/>
      <c r="G5559" s="130"/>
      <c r="I5559" s="88"/>
      <c r="N5559" s="130"/>
      <c r="P5559" s="88"/>
    </row>
    <row r="5560" spans="6:16">
      <c r="F5560" s="81"/>
      <c r="G5560" s="130"/>
      <c r="I5560" s="88"/>
      <c r="N5560" s="130"/>
      <c r="P5560" s="88"/>
    </row>
    <row r="5561" spans="6:16">
      <c r="F5561" s="81"/>
      <c r="G5561" s="130"/>
      <c r="I5561" s="88"/>
      <c r="N5561" s="130"/>
      <c r="P5561" s="88"/>
    </row>
    <row r="5562" spans="6:16">
      <c r="F5562" s="81"/>
      <c r="G5562" s="130"/>
      <c r="I5562" s="88"/>
      <c r="N5562" s="130"/>
      <c r="P5562" s="88"/>
    </row>
    <row r="5563" spans="6:16">
      <c r="F5563" s="81"/>
      <c r="G5563" s="130"/>
      <c r="I5563" s="88"/>
      <c r="N5563" s="130"/>
      <c r="P5563" s="88"/>
    </row>
    <row r="5564" spans="6:16">
      <c r="F5564" s="81"/>
      <c r="G5564" s="130"/>
      <c r="I5564" s="88"/>
      <c r="N5564" s="130"/>
      <c r="P5564" s="88"/>
    </row>
    <row r="5565" spans="6:16">
      <c r="F5565" s="81"/>
      <c r="G5565" s="130"/>
      <c r="I5565" s="88"/>
      <c r="N5565" s="130"/>
      <c r="P5565" s="88"/>
    </row>
    <row r="5566" spans="6:16">
      <c r="F5566" s="81"/>
      <c r="G5566" s="130"/>
      <c r="I5566" s="88"/>
      <c r="N5566" s="130"/>
      <c r="P5566" s="88"/>
    </row>
    <row r="5567" spans="6:16">
      <c r="F5567" s="81"/>
      <c r="G5567" s="130"/>
      <c r="I5567" s="88"/>
      <c r="N5567" s="130"/>
      <c r="P5567" s="88"/>
    </row>
    <row r="5568" spans="6:16">
      <c r="F5568" s="81"/>
      <c r="G5568" s="130"/>
      <c r="I5568" s="88"/>
      <c r="N5568" s="130"/>
      <c r="P5568" s="88"/>
    </row>
    <row r="5569" spans="6:16">
      <c r="F5569" s="81"/>
      <c r="G5569" s="130"/>
      <c r="I5569" s="88"/>
      <c r="N5569" s="130"/>
      <c r="P5569" s="88"/>
    </row>
    <row r="5570" spans="6:16">
      <c r="F5570" s="81"/>
      <c r="G5570" s="130"/>
      <c r="I5570" s="88"/>
      <c r="N5570" s="130"/>
      <c r="P5570" s="88"/>
    </row>
    <row r="5571" spans="6:16">
      <c r="F5571" s="81"/>
      <c r="G5571" s="130"/>
      <c r="I5571" s="88"/>
      <c r="N5571" s="130"/>
      <c r="P5571" s="88"/>
    </row>
    <row r="5572" spans="6:16">
      <c r="F5572" s="81"/>
      <c r="G5572" s="130"/>
      <c r="I5572" s="88"/>
      <c r="N5572" s="130"/>
      <c r="P5572" s="88"/>
    </row>
    <row r="5573" spans="6:16">
      <c r="F5573" s="81"/>
      <c r="G5573" s="130"/>
      <c r="I5573" s="88"/>
      <c r="N5573" s="130"/>
      <c r="P5573" s="88"/>
    </row>
    <row r="5574" spans="6:16">
      <c r="F5574" s="81"/>
      <c r="G5574" s="130"/>
      <c r="I5574" s="88"/>
      <c r="N5574" s="130"/>
      <c r="P5574" s="88"/>
    </row>
    <row r="5575" spans="6:16">
      <c r="F5575" s="81"/>
      <c r="G5575" s="130"/>
      <c r="I5575" s="88"/>
      <c r="N5575" s="130"/>
      <c r="P5575" s="88"/>
    </row>
    <row r="5576" spans="6:16">
      <c r="F5576" s="81"/>
      <c r="G5576" s="130"/>
      <c r="I5576" s="88"/>
      <c r="N5576" s="130"/>
      <c r="P5576" s="88"/>
    </row>
    <row r="5577" spans="6:16">
      <c r="F5577" s="81"/>
      <c r="G5577" s="130"/>
      <c r="I5577" s="88"/>
      <c r="N5577" s="130"/>
      <c r="P5577" s="88"/>
    </row>
    <row r="5578" spans="6:16">
      <c r="F5578" s="81"/>
      <c r="G5578" s="130"/>
      <c r="I5578" s="88"/>
      <c r="N5578" s="130"/>
      <c r="P5578" s="88"/>
    </row>
    <row r="5579" spans="6:16">
      <c r="F5579" s="81"/>
      <c r="G5579" s="130"/>
      <c r="I5579" s="88"/>
      <c r="N5579" s="130"/>
      <c r="P5579" s="88"/>
    </row>
    <row r="5580" spans="6:16">
      <c r="F5580" s="81"/>
      <c r="G5580" s="130"/>
      <c r="I5580" s="88"/>
      <c r="N5580" s="130"/>
      <c r="P5580" s="88"/>
    </row>
    <row r="5581" spans="6:16">
      <c r="F5581" s="81"/>
      <c r="G5581" s="130"/>
      <c r="I5581" s="88"/>
      <c r="N5581" s="130"/>
      <c r="P5581" s="88"/>
    </row>
    <row r="5582" spans="6:16">
      <c r="F5582" s="81"/>
      <c r="G5582" s="130"/>
      <c r="I5582" s="88"/>
      <c r="N5582" s="130"/>
      <c r="P5582" s="88"/>
    </row>
    <row r="5583" spans="6:16">
      <c r="F5583" s="81"/>
      <c r="G5583" s="130"/>
      <c r="I5583" s="88"/>
      <c r="N5583" s="130"/>
      <c r="P5583" s="88"/>
    </row>
    <row r="5584" spans="6:16">
      <c r="F5584" s="81"/>
      <c r="G5584" s="130"/>
      <c r="I5584" s="88"/>
      <c r="N5584" s="130"/>
      <c r="P5584" s="88"/>
    </row>
    <row r="5585" spans="6:16">
      <c r="F5585" s="81"/>
      <c r="G5585" s="130"/>
      <c r="I5585" s="88"/>
      <c r="N5585" s="130"/>
      <c r="P5585" s="88"/>
    </row>
    <row r="5586" spans="6:16">
      <c r="F5586" s="81"/>
      <c r="G5586" s="130"/>
      <c r="I5586" s="88"/>
      <c r="N5586" s="130"/>
      <c r="P5586" s="88"/>
    </row>
    <row r="5587" spans="6:16">
      <c r="F5587" s="81"/>
      <c r="G5587" s="130"/>
      <c r="I5587" s="88"/>
      <c r="N5587" s="130"/>
      <c r="P5587" s="88"/>
    </row>
    <row r="5588" spans="6:16">
      <c r="F5588" s="81"/>
      <c r="G5588" s="130"/>
      <c r="I5588" s="88"/>
      <c r="N5588" s="130"/>
      <c r="P5588" s="88"/>
    </row>
    <row r="5589" spans="6:16">
      <c r="F5589" s="81"/>
      <c r="G5589" s="130"/>
      <c r="I5589" s="88"/>
      <c r="N5589" s="130"/>
      <c r="P5589" s="88"/>
    </row>
    <row r="5590" spans="6:16">
      <c r="F5590" s="81"/>
      <c r="G5590" s="130"/>
      <c r="I5590" s="88"/>
      <c r="N5590" s="130"/>
      <c r="P5590" s="88"/>
    </row>
    <row r="5591" spans="6:16">
      <c r="F5591" s="81"/>
      <c r="G5591" s="130"/>
      <c r="I5591" s="88"/>
      <c r="N5591" s="130"/>
      <c r="P5591" s="88"/>
    </row>
    <row r="5592" spans="6:16">
      <c r="F5592" s="81"/>
      <c r="G5592" s="130"/>
      <c r="I5592" s="88"/>
      <c r="N5592" s="130"/>
      <c r="P5592" s="88"/>
    </row>
    <row r="5593" spans="6:16">
      <c r="F5593" s="81"/>
      <c r="G5593" s="130"/>
      <c r="I5593" s="88"/>
      <c r="N5593" s="130"/>
      <c r="P5593" s="88"/>
    </row>
    <row r="5594" spans="6:16">
      <c r="F5594" s="81"/>
      <c r="G5594" s="130"/>
      <c r="I5594" s="88"/>
      <c r="N5594" s="130"/>
      <c r="P5594" s="88"/>
    </row>
    <row r="5595" spans="6:16">
      <c r="F5595" s="81"/>
      <c r="G5595" s="130"/>
      <c r="I5595" s="88"/>
      <c r="N5595" s="130"/>
      <c r="P5595" s="88"/>
    </row>
    <row r="5596" spans="6:16">
      <c r="F5596" s="81"/>
      <c r="G5596" s="130"/>
      <c r="I5596" s="88"/>
      <c r="N5596" s="130"/>
      <c r="P5596" s="88"/>
    </row>
    <row r="5597" spans="6:16">
      <c r="F5597" s="81"/>
      <c r="G5597" s="130"/>
      <c r="I5597" s="88"/>
      <c r="N5597" s="130"/>
      <c r="P5597" s="88"/>
    </row>
    <row r="5598" spans="6:16">
      <c r="F5598" s="81"/>
      <c r="G5598" s="130"/>
      <c r="I5598" s="88"/>
      <c r="N5598" s="130"/>
      <c r="P5598" s="88"/>
    </row>
    <row r="5599" spans="6:16">
      <c r="F5599" s="81"/>
      <c r="G5599" s="130"/>
      <c r="I5599" s="88"/>
      <c r="N5599" s="130"/>
      <c r="P5599" s="88"/>
    </row>
    <row r="5600" spans="6:16">
      <c r="F5600" s="81"/>
      <c r="G5600" s="130"/>
      <c r="I5600" s="88"/>
      <c r="N5600" s="130"/>
      <c r="P5600" s="88"/>
    </row>
    <row r="5601" spans="6:16">
      <c r="F5601" s="81"/>
      <c r="G5601" s="130"/>
      <c r="I5601" s="88"/>
      <c r="N5601" s="130"/>
      <c r="P5601" s="88"/>
    </row>
    <row r="5602" spans="6:16">
      <c r="F5602" s="81"/>
      <c r="G5602" s="130"/>
      <c r="I5602" s="88"/>
      <c r="N5602" s="130"/>
      <c r="P5602" s="88"/>
    </row>
    <row r="5603" spans="6:16">
      <c r="F5603" s="81"/>
      <c r="G5603" s="130"/>
      <c r="I5603" s="88"/>
      <c r="N5603" s="130"/>
      <c r="P5603" s="88"/>
    </row>
    <row r="5604" spans="6:16">
      <c r="F5604" s="81"/>
      <c r="G5604" s="130"/>
      <c r="I5604" s="88"/>
      <c r="N5604" s="130"/>
      <c r="P5604" s="88"/>
    </row>
    <row r="5605" spans="6:16">
      <c r="F5605" s="81"/>
      <c r="G5605" s="130"/>
      <c r="I5605" s="88"/>
      <c r="N5605" s="130"/>
      <c r="P5605" s="88"/>
    </row>
    <row r="5606" spans="6:16">
      <c r="F5606" s="81"/>
      <c r="G5606" s="130"/>
      <c r="I5606" s="88"/>
      <c r="N5606" s="130"/>
      <c r="P5606" s="88"/>
    </row>
    <row r="5607" spans="6:16">
      <c r="F5607" s="81"/>
      <c r="G5607" s="130"/>
      <c r="I5607" s="88"/>
      <c r="N5607" s="130"/>
      <c r="P5607" s="88"/>
    </row>
    <row r="5608" spans="6:16">
      <c r="F5608" s="81"/>
      <c r="G5608" s="130"/>
      <c r="I5608" s="88"/>
      <c r="N5608" s="130"/>
      <c r="P5608" s="88"/>
    </row>
    <row r="5609" spans="6:16">
      <c r="F5609" s="81"/>
      <c r="G5609" s="130"/>
      <c r="I5609" s="88"/>
      <c r="N5609" s="130"/>
      <c r="P5609" s="88"/>
    </row>
    <row r="5610" spans="6:16">
      <c r="F5610" s="81"/>
      <c r="G5610" s="130"/>
      <c r="I5610" s="88"/>
      <c r="N5610" s="130"/>
      <c r="P5610" s="88"/>
    </row>
    <row r="5611" spans="6:16">
      <c r="F5611" s="81"/>
      <c r="G5611" s="130"/>
      <c r="I5611" s="88"/>
      <c r="N5611" s="130"/>
      <c r="P5611" s="88"/>
    </row>
    <row r="5612" spans="6:16">
      <c r="F5612" s="81"/>
      <c r="G5612" s="130"/>
      <c r="I5612" s="88"/>
      <c r="N5612" s="130"/>
      <c r="P5612" s="88"/>
    </row>
    <row r="5613" spans="6:16">
      <c r="F5613" s="81"/>
      <c r="G5613" s="130"/>
      <c r="I5613" s="88"/>
      <c r="N5613" s="130"/>
      <c r="P5613" s="88"/>
    </row>
    <row r="5614" spans="6:16">
      <c r="F5614" s="81"/>
      <c r="G5614" s="130"/>
      <c r="I5614" s="88"/>
      <c r="N5614" s="130"/>
      <c r="P5614" s="88"/>
    </row>
    <row r="5615" spans="6:16">
      <c r="F5615" s="81"/>
      <c r="G5615" s="130"/>
      <c r="I5615" s="88"/>
      <c r="N5615" s="130"/>
      <c r="P5615" s="88"/>
    </row>
    <row r="5616" spans="6:16">
      <c r="F5616" s="81"/>
      <c r="G5616" s="130"/>
      <c r="I5616" s="88"/>
      <c r="N5616" s="130"/>
      <c r="P5616" s="88"/>
    </row>
    <row r="5617" spans="6:16">
      <c r="F5617" s="81"/>
      <c r="G5617" s="130"/>
      <c r="I5617" s="88"/>
      <c r="N5617" s="130"/>
      <c r="P5617" s="88"/>
    </row>
    <row r="5618" spans="6:16">
      <c r="F5618" s="81"/>
      <c r="G5618" s="130"/>
      <c r="I5618" s="88"/>
      <c r="N5618" s="130"/>
      <c r="P5618" s="88"/>
    </row>
    <row r="5619" spans="6:16">
      <c r="F5619" s="81"/>
      <c r="G5619" s="130"/>
      <c r="I5619" s="88"/>
      <c r="N5619" s="130"/>
      <c r="P5619" s="88"/>
    </row>
    <row r="5620" spans="6:16">
      <c r="F5620" s="81"/>
      <c r="G5620" s="130"/>
      <c r="I5620" s="88"/>
      <c r="N5620" s="130"/>
      <c r="P5620" s="88"/>
    </row>
    <row r="5621" spans="6:16">
      <c r="F5621" s="81"/>
      <c r="G5621" s="130"/>
      <c r="I5621" s="88"/>
      <c r="N5621" s="130"/>
      <c r="P5621" s="88"/>
    </row>
    <row r="5622" spans="6:16">
      <c r="F5622" s="81"/>
      <c r="G5622" s="130"/>
      <c r="I5622" s="88"/>
      <c r="N5622" s="130"/>
      <c r="P5622" s="88"/>
    </row>
    <row r="5623" spans="6:16">
      <c r="F5623" s="81"/>
      <c r="G5623" s="130"/>
      <c r="I5623" s="88"/>
      <c r="N5623" s="130"/>
      <c r="P5623" s="88"/>
    </row>
    <row r="5624" spans="6:16">
      <c r="F5624" s="81"/>
      <c r="G5624" s="130"/>
      <c r="I5624" s="88"/>
      <c r="N5624" s="130"/>
      <c r="P5624" s="88"/>
    </row>
    <row r="5625" spans="6:16">
      <c r="F5625" s="81"/>
      <c r="G5625" s="130"/>
      <c r="I5625" s="88"/>
      <c r="N5625" s="130"/>
      <c r="P5625" s="88"/>
    </row>
    <row r="5626" spans="6:16">
      <c r="F5626" s="81"/>
      <c r="G5626" s="130"/>
      <c r="I5626" s="88"/>
      <c r="N5626" s="130"/>
      <c r="P5626" s="88"/>
    </row>
    <row r="5627" spans="6:16">
      <c r="F5627" s="81"/>
      <c r="G5627" s="130"/>
      <c r="I5627" s="88"/>
      <c r="N5627" s="130"/>
      <c r="P5627" s="88"/>
    </row>
    <row r="5628" spans="6:16">
      <c r="F5628" s="81"/>
      <c r="G5628" s="130"/>
      <c r="I5628" s="88"/>
      <c r="N5628" s="130"/>
      <c r="P5628" s="88"/>
    </row>
    <row r="5629" spans="6:16">
      <c r="F5629" s="81"/>
      <c r="G5629" s="130"/>
      <c r="I5629" s="88"/>
      <c r="N5629" s="130"/>
      <c r="P5629" s="88"/>
    </row>
    <row r="5630" spans="6:16">
      <c r="F5630" s="81"/>
      <c r="G5630" s="130"/>
      <c r="I5630" s="88"/>
      <c r="N5630" s="130"/>
      <c r="P5630" s="88"/>
    </row>
    <row r="5631" spans="6:16">
      <c r="F5631" s="81"/>
      <c r="G5631" s="130"/>
      <c r="I5631" s="88"/>
      <c r="N5631" s="130"/>
      <c r="P5631" s="88"/>
    </row>
    <row r="5632" spans="6:16">
      <c r="F5632" s="81"/>
      <c r="G5632" s="130"/>
      <c r="I5632" s="88"/>
      <c r="N5632" s="130"/>
      <c r="P5632" s="88"/>
    </row>
    <row r="5633" spans="6:16">
      <c r="F5633" s="81"/>
      <c r="G5633" s="130"/>
      <c r="I5633" s="88"/>
      <c r="N5633" s="130"/>
      <c r="P5633" s="88"/>
    </row>
    <row r="5634" spans="6:16">
      <c r="F5634" s="81"/>
      <c r="G5634" s="130"/>
      <c r="I5634" s="88"/>
      <c r="N5634" s="130"/>
      <c r="P5634" s="88"/>
    </row>
    <row r="5635" spans="6:16">
      <c r="F5635" s="81"/>
      <c r="G5635" s="130"/>
      <c r="I5635" s="88"/>
      <c r="N5635" s="130"/>
      <c r="P5635" s="88"/>
    </row>
    <row r="5636" spans="6:16">
      <c r="F5636" s="81"/>
      <c r="G5636" s="130"/>
      <c r="I5636" s="88"/>
      <c r="N5636" s="130"/>
      <c r="P5636" s="88"/>
    </row>
    <row r="5637" spans="6:16">
      <c r="F5637" s="81"/>
      <c r="G5637" s="130"/>
      <c r="I5637" s="88"/>
      <c r="N5637" s="130"/>
      <c r="P5637" s="88"/>
    </row>
    <row r="5638" spans="6:16">
      <c r="F5638" s="81"/>
      <c r="G5638" s="130"/>
      <c r="I5638" s="88"/>
      <c r="N5638" s="130"/>
      <c r="P5638" s="88"/>
    </row>
    <row r="5639" spans="6:16">
      <c r="F5639" s="81"/>
      <c r="G5639" s="130"/>
      <c r="I5639" s="88"/>
      <c r="N5639" s="130"/>
      <c r="P5639" s="88"/>
    </row>
    <row r="5640" spans="6:16">
      <c r="F5640" s="81"/>
      <c r="G5640" s="130"/>
      <c r="I5640" s="88"/>
      <c r="N5640" s="130"/>
      <c r="P5640" s="88"/>
    </row>
    <row r="5641" spans="6:16">
      <c r="F5641" s="81"/>
      <c r="G5641" s="130"/>
      <c r="I5641" s="88"/>
      <c r="N5641" s="130"/>
      <c r="P5641" s="88"/>
    </row>
    <row r="5642" spans="6:16">
      <c r="F5642" s="81"/>
      <c r="G5642" s="130"/>
      <c r="I5642" s="88"/>
      <c r="N5642" s="130"/>
      <c r="P5642" s="88"/>
    </row>
    <row r="5643" spans="6:16">
      <c r="F5643" s="81"/>
      <c r="G5643" s="130"/>
      <c r="I5643" s="88"/>
      <c r="N5643" s="130"/>
      <c r="P5643" s="88"/>
    </row>
    <row r="5644" spans="6:16">
      <c r="F5644" s="81"/>
      <c r="G5644" s="130"/>
      <c r="I5644" s="88"/>
      <c r="N5644" s="130"/>
      <c r="P5644" s="88"/>
    </row>
    <row r="5645" spans="6:16">
      <c r="F5645" s="81"/>
      <c r="G5645" s="130"/>
      <c r="I5645" s="88"/>
      <c r="N5645" s="130"/>
      <c r="P5645" s="88"/>
    </row>
    <row r="5646" spans="6:16">
      <c r="F5646" s="81"/>
      <c r="G5646" s="130"/>
      <c r="I5646" s="88"/>
      <c r="N5646" s="130"/>
      <c r="P5646" s="88"/>
    </row>
    <row r="5647" spans="6:16">
      <c r="F5647" s="81"/>
      <c r="G5647" s="130"/>
      <c r="I5647" s="88"/>
      <c r="N5647" s="130"/>
      <c r="P5647" s="88"/>
    </row>
    <row r="5648" spans="6:16">
      <c r="F5648" s="81"/>
      <c r="G5648" s="130"/>
      <c r="I5648" s="88"/>
      <c r="N5648" s="130"/>
      <c r="P5648" s="88"/>
    </row>
    <row r="5649" spans="6:16">
      <c r="F5649" s="81"/>
      <c r="G5649" s="130"/>
      <c r="I5649" s="88"/>
      <c r="N5649" s="130"/>
      <c r="P5649" s="88"/>
    </row>
    <row r="5650" spans="6:16">
      <c r="F5650" s="81"/>
      <c r="G5650" s="130"/>
      <c r="I5650" s="88"/>
      <c r="N5650" s="130"/>
      <c r="P5650" s="88"/>
    </row>
    <row r="5651" spans="6:16">
      <c r="F5651" s="81"/>
      <c r="G5651" s="130"/>
      <c r="I5651" s="88"/>
      <c r="N5651" s="130"/>
      <c r="P5651" s="88"/>
    </row>
    <row r="5652" spans="6:16">
      <c r="F5652" s="81"/>
      <c r="G5652" s="130"/>
      <c r="I5652" s="88"/>
      <c r="N5652" s="130"/>
      <c r="P5652" s="88"/>
    </row>
    <row r="5653" spans="6:16">
      <c r="F5653" s="81"/>
      <c r="G5653" s="130"/>
      <c r="I5653" s="88"/>
      <c r="N5653" s="130"/>
      <c r="P5653" s="88"/>
    </row>
    <row r="5654" spans="6:16">
      <c r="F5654" s="81"/>
      <c r="G5654" s="130"/>
      <c r="I5654" s="88"/>
      <c r="N5654" s="130"/>
      <c r="P5654" s="88"/>
    </row>
    <row r="5655" spans="6:16">
      <c r="F5655" s="81"/>
      <c r="G5655" s="130"/>
      <c r="I5655" s="88"/>
      <c r="N5655" s="130"/>
      <c r="P5655" s="88"/>
    </row>
    <row r="5656" spans="6:16">
      <c r="F5656" s="81"/>
      <c r="G5656" s="130"/>
      <c r="I5656" s="88"/>
      <c r="N5656" s="130"/>
      <c r="P5656" s="88"/>
    </row>
    <row r="5657" spans="6:16">
      <c r="F5657" s="81"/>
      <c r="G5657" s="130"/>
      <c r="I5657" s="88"/>
      <c r="N5657" s="130"/>
      <c r="P5657" s="88"/>
    </row>
    <row r="5658" spans="6:16">
      <c r="F5658" s="81"/>
      <c r="G5658" s="130"/>
      <c r="I5658" s="88"/>
      <c r="N5658" s="130"/>
      <c r="P5658" s="88"/>
    </row>
    <row r="5659" spans="6:16">
      <c r="F5659" s="81"/>
      <c r="G5659" s="130"/>
      <c r="I5659" s="88"/>
      <c r="N5659" s="130"/>
      <c r="P5659" s="88"/>
    </row>
    <row r="5660" spans="6:16">
      <c r="F5660" s="81"/>
      <c r="G5660" s="130"/>
      <c r="I5660" s="88"/>
      <c r="N5660" s="130"/>
      <c r="P5660" s="88"/>
    </row>
    <row r="5661" spans="6:16">
      <c r="F5661" s="81"/>
      <c r="G5661" s="130"/>
      <c r="I5661" s="88"/>
      <c r="N5661" s="130"/>
      <c r="P5661" s="88"/>
    </row>
    <row r="5662" spans="6:16">
      <c r="F5662" s="81"/>
      <c r="G5662" s="130"/>
      <c r="I5662" s="88"/>
      <c r="N5662" s="130"/>
      <c r="P5662" s="88"/>
    </row>
    <row r="5663" spans="6:16">
      <c r="F5663" s="81"/>
      <c r="G5663" s="130"/>
      <c r="I5663" s="88"/>
      <c r="N5663" s="130"/>
      <c r="P5663" s="88"/>
    </row>
    <row r="5664" spans="6:16">
      <c r="F5664" s="81"/>
      <c r="G5664" s="130"/>
      <c r="I5664" s="88"/>
      <c r="N5664" s="130"/>
      <c r="P5664" s="88"/>
    </row>
    <row r="5665" spans="6:16">
      <c r="F5665" s="81"/>
      <c r="G5665" s="130"/>
      <c r="I5665" s="88"/>
      <c r="N5665" s="130"/>
      <c r="P5665" s="88"/>
    </row>
    <row r="5666" spans="6:16">
      <c r="F5666" s="81"/>
      <c r="G5666" s="130"/>
      <c r="I5666" s="88"/>
      <c r="N5666" s="130"/>
      <c r="P5666" s="88"/>
    </row>
    <row r="5667" spans="6:16">
      <c r="F5667" s="81"/>
      <c r="G5667" s="130"/>
      <c r="I5667" s="88"/>
      <c r="N5667" s="130"/>
      <c r="P5667" s="88"/>
    </row>
    <row r="5668" spans="6:16">
      <c r="F5668" s="81"/>
      <c r="G5668" s="130"/>
      <c r="I5668" s="88"/>
      <c r="N5668" s="130"/>
      <c r="P5668" s="88"/>
    </row>
    <row r="5669" spans="6:16">
      <c r="F5669" s="81"/>
      <c r="G5669" s="130"/>
      <c r="I5669" s="88"/>
      <c r="N5669" s="130"/>
      <c r="P5669" s="88"/>
    </row>
    <row r="5670" spans="6:16">
      <c r="F5670" s="81"/>
      <c r="G5670" s="130"/>
      <c r="I5670" s="88"/>
      <c r="N5670" s="130"/>
      <c r="P5670" s="88"/>
    </row>
    <row r="5671" spans="6:16">
      <c r="F5671" s="81"/>
      <c r="G5671" s="130"/>
      <c r="I5671" s="88"/>
      <c r="N5671" s="130"/>
      <c r="P5671" s="88"/>
    </row>
    <row r="5672" spans="6:16">
      <c r="F5672" s="81"/>
      <c r="G5672" s="130"/>
      <c r="I5672" s="88"/>
      <c r="N5672" s="130"/>
      <c r="P5672" s="88"/>
    </row>
    <row r="5673" spans="6:16">
      <c r="F5673" s="81"/>
      <c r="G5673" s="130"/>
      <c r="I5673" s="88"/>
      <c r="N5673" s="130"/>
      <c r="P5673" s="88"/>
    </row>
    <row r="5674" spans="6:16">
      <c r="F5674" s="81"/>
      <c r="G5674" s="130"/>
      <c r="I5674" s="88"/>
      <c r="N5674" s="130"/>
      <c r="P5674" s="88"/>
    </row>
    <row r="5675" spans="6:16">
      <c r="F5675" s="81"/>
      <c r="G5675" s="130"/>
      <c r="I5675" s="88"/>
      <c r="N5675" s="130"/>
      <c r="P5675" s="88"/>
    </row>
    <row r="5676" spans="6:16">
      <c r="F5676" s="81"/>
      <c r="G5676" s="130"/>
      <c r="I5676" s="88"/>
      <c r="N5676" s="130"/>
      <c r="P5676" s="88"/>
    </row>
    <row r="5677" spans="6:16">
      <c r="F5677" s="81"/>
      <c r="G5677" s="130"/>
      <c r="I5677" s="88"/>
      <c r="N5677" s="130"/>
      <c r="P5677" s="88"/>
    </row>
    <row r="5678" spans="6:16">
      <c r="F5678" s="81"/>
      <c r="G5678" s="130"/>
      <c r="I5678" s="88"/>
      <c r="N5678" s="130"/>
      <c r="P5678" s="88"/>
    </row>
    <row r="5679" spans="6:16">
      <c r="F5679" s="81"/>
      <c r="G5679" s="130"/>
      <c r="I5679" s="88"/>
      <c r="N5679" s="130"/>
      <c r="P5679" s="88"/>
    </row>
    <row r="5680" spans="6:16">
      <c r="F5680" s="81"/>
      <c r="G5680" s="130"/>
      <c r="I5680" s="88"/>
      <c r="N5680" s="130"/>
      <c r="P5680" s="88"/>
    </row>
    <row r="5681" spans="6:16">
      <c r="F5681" s="81"/>
      <c r="G5681" s="130"/>
      <c r="I5681" s="88"/>
      <c r="N5681" s="130"/>
      <c r="P5681" s="88"/>
    </row>
    <row r="5682" spans="6:16">
      <c r="F5682" s="81"/>
      <c r="G5682" s="130"/>
      <c r="I5682" s="88"/>
      <c r="N5682" s="130"/>
      <c r="P5682" s="88"/>
    </row>
    <row r="5683" spans="6:16">
      <c r="F5683" s="81"/>
      <c r="G5683" s="130"/>
      <c r="I5683" s="88"/>
      <c r="N5683" s="130"/>
      <c r="P5683" s="88"/>
    </row>
    <row r="5684" spans="6:16">
      <c r="F5684" s="81"/>
      <c r="G5684" s="130"/>
      <c r="I5684" s="88"/>
      <c r="N5684" s="130"/>
      <c r="P5684" s="88"/>
    </row>
    <row r="5685" spans="6:16">
      <c r="F5685" s="81"/>
      <c r="G5685" s="130"/>
      <c r="I5685" s="88"/>
      <c r="N5685" s="130"/>
      <c r="P5685" s="88"/>
    </row>
    <row r="5686" spans="6:16">
      <c r="F5686" s="81"/>
      <c r="G5686" s="130"/>
      <c r="I5686" s="88"/>
      <c r="N5686" s="130"/>
      <c r="P5686" s="88"/>
    </row>
    <row r="5687" spans="6:16">
      <c r="F5687" s="81"/>
      <c r="G5687" s="130"/>
      <c r="I5687" s="88"/>
      <c r="N5687" s="130"/>
      <c r="P5687" s="88"/>
    </row>
    <row r="5688" spans="6:16">
      <c r="F5688" s="81"/>
      <c r="G5688" s="130"/>
      <c r="I5688" s="88"/>
      <c r="N5688" s="130"/>
      <c r="P5688" s="88"/>
    </row>
    <row r="5689" spans="6:16">
      <c r="F5689" s="81"/>
      <c r="G5689" s="130"/>
      <c r="I5689" s="88"/>
      <c r="N5689" s="130"/>
      <c r="P5689" s="88"/>
    </row>
    <row r="5690" spans="6:16">
      <c r="F5690" s="81"/>
      <c r="G5690" s="130"/>
      <c r="I5690" s="88"/>
      <c r="N5690" s="130"/>
      <c r="P5690" s="88"/>
    </row>
    <row r="5691" spans="6:16">
      <c r="F5691" s="81"/>
      <c r="G5691" s="130"/>
      <c r="I5691" s="88"/>
      <c r="N5691" s="130"/>
      <c r="P5691" s="88"/>
    </row>
    <row r="5692" spans="6:16">
      <c r="F5692" s="81"/>
      <c r="G5692" s="130"/>
      <c r="I5692" s="88"/>
      <c r="N5692" s="130"/>
      <c r="P5692" s="88"/>
    </row>
    <row r="5693" spans="6:16">
      <c r="F5693" s="81"/>
      <c r="G5693" s="130"/>
      <c r="I5693" s="88"/>
      <c r="N5693" s="130"/>
      <c r="P5693" s="88"/>
    </row>
    <row r="5694" spans="6:16">
      <c r="F5694" s="81"/>
      <c r="G5694" s="130"/>
      <c r="I5694" s="88"/>
      <c r="N5694" s="130"/>
      <c r="P5694" s="88"/>
    </row>
    <row r="5695" spans="6:16">
      <c r="F5695" s="81"/>
      <c r="G5695" s="130"/>
      <c r="I5695" s="88"/>
      <c r="N5695" s="130"/>
      <c r="P5695" s="88"/>
    </row>
    <row r="5696" spans="6:16">
      <c r="F5696" s="81"/>
      <c r="G5696" s="130"/>
      <c r="I5696" s="88"/>
      <c r="N5696" s="130"/>
      <c r="P5696" s="88"/>
    </row>
    <row r="5697" spans="6:16">
      <c r="F5697" s="81"/>
      <c r="G5697" s="130"/>
      <c r="I5697" s="88"/>
      <c r="N5697" s="130"/>
      <c r="P5697" s="88"/>
    </row>
    <row r="5698" spans="6:16">
      <c r="F5698" s="81"/>
      <c r="G5698" s="130"/>
      <c r="I5698" s="88"/>
      <c r="N5698" s="130"/>
      <c r="P5698" s="88"/>
    </row>
    <row r="5699" spans="6:16">
      <c r="F5699" s="81"/>
      <c r="G5699" s="130"/>
      <c r="I5699" s="88"/>
      <c r="N5699" s="130"/>
      <c r="P5699" s="88"/>
    </row>
    <row r="5700" spans="6:16">
      <c r="F5700" s="81"/>
      <c r="G5700" s="130"/>
      <c r="I5700" s="88"/>
      <c r="N5700" s="130"/>
      <c r="P5700" s="88"/>
    </row>
    <row r="5701" spans="6:16">
      <c r="F5701" s="81"/>
      <c r="G5701" s="130"/>
      <c r="I5701" s="88"/>
      <c r="N5701" s="130"/>
      <c r="P5701" s="88"/>
    </row>
    <row r="5702" spans="6:16">
      <c r="F5702" s="81"/>
      <c r="G5702" s="130"/>
      <c r="I5702" s="88"/>
      <c r="N5702" s="130"/>
      <c r="P5702" s="88"/>
    </row>
    <row r="5703" spans="6:16">
      <c r="F5703" s="81"/>
      <c r="G5703" s="130"/>
      <c r="I5703" s="88"/>
      <c r="N5703" s="130"/>
      <c r="P5703" s="88"/>
    </row>
    <row r="5704" spans="6:16">
      <c r="F5704" s="81"/>
      <c r="G5704" s="130"/>
      <c r="I5704" s="88"/>
      <c r="N5704" s="130"/>
      <c r="P5704" s="88"/>
    </row>
    <row r="5705" spans="6:16">
      <c r="F5705" s="81"/>
      <c r="G5705" s="130"/>
      <c r="I5705" s="88"/>
      <c r="N5705" s="130"/>
      <c r="P5705" s="88"/>
    </row>
    <row r="5706" spans="6:16">
      <c r="F5706" s="81"/>
      <c r="G5706" s="130"/>
      <c r="I5706" s="88"/>
      <c r="N5706" s="130"/>
      <c r="P5706" s="88"/>
    </row>
    <row r="5707" spans="6:16">
      <c r="F5707" s="81"/>
      <c r="G5707" s="130"/>
      <c r="I5707" s="88"/>
      <c r="N5707" s="130"/>
      <c r="P5707" s="88"/>
    </row>
    <row r="5708" spans="6:16">
      <c r="F5708" s="81"/>
      <c r="G5708" s="130"/>
      <c r="I5708" s="88"/>
      <c r="N5708" s="130"/>
      <c r="P5708" s="88"/>
    </row>
    <row r="5709" spans="6:16">
      <c r="F5709" s="81"/>
      <c r="G5709" s="130"/>
      <c r="I5709" s="88"/>
      <c r="N5709" s="130"/>
      <c r="P5709" s="88"/>
    </row>
    <row r="5710" spans="6:16">
      <c r="F5710" s="81"/>
      <c r="G5710" s="130"/>
      <c r="I5710" s="88"/>
      <c r="N5710" s="130"/>
      <c r="P5710" s="88"/>
    </row>
    <row r="5711" spans="6:16">
      <c r="F5711" s="81"/>
      <c r="G5711" s="130"/>
      <c r="I5711" s="88"/>
      <c r="N5711" s="130"/>
      <c r="P5711" s="88"/>
    </row>
    <row r="5712" spans="6:16">
      <c r="F5712" s="81"/>
      <c r="G5712" s="130"/>
      <c r="I5712" s="88"/>
      <c r="N5712" s="130"/>
      <c r="P5712" s="88"/>
    </row>
    <row r="5713" spans="6:16">
      <c r="F5713" s="81"/>
      <c r="G5713" s="130"/>
      <c r="I5713" s="88"/>
      <c r="N5713" s="130"/>
      <c r="P5713" s="88"/>
    </row>
    <row r="5714" spans="6:16">
      <c r="F5714" s="81"/>
      <c r="G5714" s="130"/>
      <c r="I5714" s="88"/>
      <c r="N5714" s="130"/>
      <c r="P5714" s="88"/>
    </row>
    <row r="5715" spans="6:16">
      <c r="F5715" s="81"/>
      <c r="G5715" s="130"/>
      <c r="I5715" s="88"/>
      <c r="N5715" s="130"/>
      <c r="P5715" s="88"/>
    </row>
    <row r="5716" spans="6:16">
      <c r="F5716" s="81"/>
      <c r="G5716" s="130"/>
      <c r="I5716" s="88"/>
      <c r="N5716" s="130"/>
      <c r="P5716" s="88"/>
    </row>
    <row r="5717" spans="6:16">
      <c r="F5717" s="81"/>
      <c r="G5717" s="130"/>
      <c r="I5717" s="88"/>
      <c r="N5717" s="130"/>
      <c r="P5717" s="88"/>
    </row>
    <row r="5718" spans="6:16">
      <c r="F5718" s="81"/>
      <c r="G5718" s="130"/>
      <c r="I5718" s="88"/>
      <c r="N5718" s="130"/>
      <c r="P5718" s="88"/>
    </row>
    <row r="5719" spans="6:16">
      <c r="F5719" s="81"/>
      <c r="G5719" s="130"/>
      <c r="I5719" s="88"/>
      <c r="N5719" s="130"/>
      <c r="P5719" s="88"/>
    </row>
    <row r="5720" spans="6:16">
      <c r="F5720" s="81"/>
      <c r="G5720" s="130"/>
      <c r="I5720" s="88"/>
      <c r="N5720" s="130"/>
      <c r="P5720" s="88"/>
    </row>
    <row r="5721" spans="6:16">
      <c r="F5721" s="81"/>
      <c r="G5721" s="130"/>
      <c r="I5721" s="88"/>
      <c r="N5721" s="130"/>
      <c r="P5721" s="88"/>
    </row>
    <row r="5722" spans="6:16">
      <c r="F5722" s="81"/>
      <c r="G5722" s="130"/>
      <c r="I5722" s="88"/>
      <c r="N5722" s="130"/>
      <c r="P5722" s="88"/>
    </row>
    <row r="5723" spans="6:16">
      <c r="F5723" s="81"/>
      <c r="G5723" s="130"/>
      <c r="I5723" s="88"/>
      <c r="N5723" s="130"/>
      <c r="P5723" s="88"/>
    </row>
    <row r="5724" spans="6:16">
      <c r="F5724" s="81"/>
      <c r="G5724" s="130"/>
      <c r="I5724" s="88"/>
      <c r="N5724" s="130"/>
      <c r="P5724" s="88"/>
    </row>
    <row r="5725" spans="6:16">
      <c r="F5725" s="81"/>
      <c r="G5725" s="130"/>
      <c r="I5725" s="88"/>
      <c r="N5725" s="130"/>
      <c r="P5725" s="88"/>
    </row>
    <row r="5726" spans="6:16">
      <c r="F5726" s="81"/>
      <c r="G5726" s="130"/>
      <c r="I5726" s="88"/>
      <c r="N5726" s="130"/>
      <c r="P5726" s="88"/>
    </row>
    <row r="5727" spans="6:16">
      <c r="F5727" s="81"/>
      <c r="G5727" s="130"/>
      <c r="I5727" s="88"/>
      <c r="N5727" s="130"/>
      <c r="P5727" s="88"/>
    </row>
    <row r="5728" spans="6:16">
      <c r="F5728" s="81"/>
      <c r="G5728" s="130"/>
      <c r="I5728" s="88"/>
      <c r="N5728" s="130"/>
      <c r="P5728" s="88"/>
    </row>
    <row r="5729" spans="6:16">
      <c r="F5729" s="81"/>
      <c r="G5729" s="130"/>
      <c r="I5729" s="88"/>
      <c r="N5729" s="130"/>
      <c r="P5729" s="88"/>
    </row>
    <row r="5730" spans="6:16">
      <c r="F5730" s="81"/>
      <c r="G5730" s="130"/>
      <c r="I5730" s="88"/>
      <c r="N5730" s="130"/>
      <c r="P5730" s="88"/>
    </row>
    <row r="5731" spans="6:16">
      <c r="F5731" s="81"/>
      <c r="G5731" s="130"/>
      <c r="I5731" s="88"/>
      <c r="N5731" s="130"/>
      <c r="P5731" s="88"/>
    </row>
    <row r="5732" spans="6:16">
      <c r="F5732" s="81"/>
      <c r="G5732" s="130"/>
      <c r="I5732" s="88"/>
      <c r="N5732" s="130"/>
      <c r="P5732" s="88"/>
    </row>
    <row r="5733" spans="6:16">
      <c r="F5733" s="81"/>
      <c r="G5733" s="130"/>
      <c r="I5733" s="88"/>
      <c r="N5733" s="130"/>
      <c r="P5733" s="88"/>
    </row>
    <row r="5734" spans="6:16">
      <c r="F5734" s="81"/>
      <c r="G5734" s="130"/>
      <c r="I5734" s="88"/>
      <c r="N5734" s="130"/>
      <c r="P5734" s="88"/>
    </row>
    <row r="5735" spans="6:16">
      <c r="F5735" s="81"/>
      <c r="G5735" s="130"/>
      <c r="I5735" s="88"/>
      <c r="N5735" s="130"/>
      <c r="P5735" s="88"/>
    </row>
    <row r="5736" spans="6:16">
      <c r="F5736" s="81"/>
      <c r="G5736" s="130"/>
      <c r="I5736" s="88"/>
      <c r="N5736" s="130"/>
      <c r="P5736" s="88"/>
    </row>
    <row r="5737" spans="6:16">
      <c r="F5737" s="81"/>
      <c r="G5737" s="130"/>
      <c r="I5737" s="88"/>
      <c r="N5737" s="130"/>
      <c r="P5737" s="88"/>
    </row>
    <row r="5738" spans="6:16">
      <c r="F5738" s="81"/>
      <c r="G5738" s="130"/>
      <c r="I5738" s="88"/>
      <c r="N5738" s="130"/>
      <c r="P5738" s="88"/>
    </row>
    <row r="5739" spans="6:16">
      <c r="F5739" s="81"/>
      <c r="G5739" s="130"/>
      <c r="I5739" s="88"/>
      <c r="N5739" s="130"/>
      <c r="P5739" s="88"/>
    </row>
    <row r="5740" spans="6:16">
      <c r="F5740" s="81"/>
      <c r="G5740" s="130"/>
      <c r="I5740" s="88"/>
      <c r="N5740" s="130"/>
      <c r="P5740" s="88"/>
    </row>
    <row r="5741" spans="6:16">
      <c r="F5741" s="81"/>
      <c r="G5741" s="130"/>
      <c r="I5741" s="88"/>
      <c r="N5741" s="130"/>
      <c r="P5741" s="88"/>
    </row>
    <row r="5742" spans="6:16">
      <c r="F5742" s="81"/>
      <c r="G5742" s="130"/>
      <c r="I5742" s="88"/>
      <c r="N5742" s="130"/>
      <c r="P5742" s="88"/>
    </row>
    <row r="5743" spans="6:16">
      <c r="F5743" s="81"/>
      <c r="G5743" s="130"/>
      <c r="I5743" s="88"/>
      <c r="N5743" s="130"/>
      <c r="P5743" s="88"/>
    </row>
    <row r="5744" spans="6:16">
      <c r="F5744" s="81"/>
      <c r="G5744" s="130"/>
      <c r="I5744" s="88"/>
      <c r="N5744" s="130"/>
      <c r="P5744" s="88"/>
    </row>
    <row r="5745" spans="6:16">
      <c r="F5745" s="81"/>
      <c r="G5745" s="130"/>
      <c r="I5745" s="88"/>
      <c r="N5745" s="130"/>
      <c r="P5745" s="88"/>
    </row>
    <row r="5746" spans="6:16">
      <c r="F5746" s="81"/>
      <c r="G5746" s="130"/>
      <c r="I5746" s="88"/>
      <c r="N5746" s="130"/>
      <c r="P5746" s="88"/>
    </row>
    <row r="5747" spans="6:16">
      <c r="F5747" s="81"/>
      <c r="G5747" s="130"/>
      <c r="I5747" s="88"/>
      <c r="N5747" s="130"/>
      <c r="P5747" s="88"/>
    </row>
    <row r="5748" spans="6:16">
      <c r="F5748" s="81"/>
      <c r="G5748" s="130"/>
      <c r="I5748" s="88"/>
      <c r="N5748" s="130"/>
      <c r="P5748" s="88"/>
    </row>
    <row r="5749" spans="6:16">
      <c r="F5749" s="81"/>
      <c r="G5749" s="130"/>
      <c r="I5749" s="88"/>
      <c r="N5749" s="130"/>
      <c r="P5749" s="88"/>
    </row>
    <row r="5750" spans="6:16">
      <c r="F5750" s="81"/>
      <c r="G5750" s="130"/>
      <c r="I5750" s="88"/>
      <c r="N5750" s="130"/>
      <c r="P5750" s="88"/>
    </row>
    <row r="5751" spans="6:16">
      <c r="F5751" s="81"/>
      <c r="G5751" s="130"/>
      <c r="I5751" s="88"/>
      <c r="N5751" s="130"/>
      <c r="P5751" s="88"/>
    </row>
    <row r="5752" spans="6:16">
      <c r="F5752" s="81"/>
      <c r="G5752" s="130"/>
      <c r="I5752" s="88"/>
      <c r="N5752" s="130"/>
      <c r="P5752" s="88"/>
    </row>
    <row r="5753" spans="6:16">
      <c r="F5753" s="81"/>
      <c r="G5753" s="130"/>
      <c r="I5753" s="88"/>
      <c r="N5753" s="130"/>
      <c r="P5753" s="88"/>
    </row>
    <row r="5754" spans="6:16">
      <c r="F5754" s="81"/>
      <c r="G5754" s="130"/>
      <c r="I5754" s="88"/>
      <c r="N5754" s="130"/>
      <c r="P5754" s="88"/>
    </row>
    <row r="5755" spans="6:16">
      <c r="F5755" s="81"/>
      <c r="G5755" s="130"/>
      <c r="I5755" s="88"/>
      <c r="N5755" s="130"/>
      <c r="P5755" s="88"/>
    </row>
    <row r="5756" spans="6:16">
      <c r="F5756" s="81"/>
      <c r="G5756" s="130"/>
      <c r="I5756" s="88"/>
      <c r="N5756" s="130"/>
      <c r="P5756" s="88"/>
    </row>
    <row r="5757" spans="6:16">
      <c r="F5757" s="81"/>
      <c r="G5757" s="130"/>
      <c r="I5757" s="88"/>
      <c r="N5757" s="130"/>
      <c r="P5757" s="88"/>
    </row>
    <row r="5758" spans="6:16">
      <c r="F5758" s="81"/>
      <c r="G5758" s="130"/>
      <c r="I5758" s="88"/>
      <c r="N5758" s="130"/>
      <c r="P5758" s="88"/>
    </row>
    <row r="5759" spans="6:16">
      <c r="F5759" s="81"/>
      <c r="G5759" s="130"/>
      <c r="I5759" s="88"/>
      <c r="N5759" s="130"/>
      <c r="P5759" s="88"/>
    </row>
    <row r="5760" spans="6:16">
      <c r="F5760" s="81"/>
      <c r="G5760" s="130"/>
      <c r="I5760" s="88"/>
      <c r="N5760" s="130"/>
      <c r="P5760" s="88"/>
    </row>
    <row r="5761" spans="6:16">
      <c r="F5761" s="81"/>
      <c r="G5761" s="130"/>
      <c r="I5761" s="88"/>
      <c r="N5761" s="130"/>
      <c r="P5761" s="88"/>
    </row>
    <row r="5762" spans="6:16">
      <c r="F5762" s="81"/>
      <c r="G5762" s="130"/>
      <c r="I5762" s="88"/>
      <c r="N5762" s="130"/>
      <c r="P5762" s="88"/>
    </row>
    <row r="5763" spans="6:16">
      <c r="F5763" s="81"/>
      <c r="G5763" s="130"/>
      <c r="I5763" s="88"/>
      <c r="N5763" s="130"/>
      <c r="P5763" s="88"/>
    </row>
    <row r="5764" spans="6:16">
      <c r="F5764" s="81"/>
      <c r="G5764" s="130"/>
      <c r="I5764" s="88"/>
      <c r="N5764" s="130"/>
      <c r="P5764" s="88"/>
    </row>
    <row r="5765" spans="6:16">
      <c r="F5765" s="81"/>
      <c r="G5765" s="130"/>
      <c r="I5765" s="88"/>
      <c r="N5765" s="130"/>
      <c r="P5765" s="88"/>
    </row>
    <row r="5766" spans="6:16">
      <c r="F5766" s="81"/>
      <c r="G5766" s="130"/>
      <c r="I5766" s="88"/>
      <c r="N5766" s="130"/>
      <c r="P5766" s="88"/>
    </row>
    <row r="5767" spans="6:16">
      <c r="F5767" s="81"/>
      <c r="G5767" s="130"/>
      <c r="I5767" s="88"/>
      <c r="N5767" s="130"/>
      <c r="P5767" s="88"/>
    </row>
    <row r="5768" spans="6:16">
      <c r="F5768" s="81"/>
      <c r="G5768" s="130"/>
      <c r="I5768" s="88"/>
      <c r="N5768" s="130"/>
      <c r="P5768" s="88"/>
    </row>
    <row r="5769" spans="6:16">
      <c r="F5769" s="81"/>
      <c r="G5769" s="130"/>
      <c r="I5769" s="88"/>
      <c r="N5769" s="130"/>
      <c r="P5769" s="88"/>
    </row>
    <row r="5770" spans="6:16">
      <c r="F5770" s="81"/>
      <c r="G5770" s="130"/>
      <c r="I5770" s="88"/>
      <c r="N5770" s="130"/>
      <c r="P5770" s="88"/>
    </row>
    <row r="5771" spans="6:16">
      <c r="F5771" s="81"/>
      <c r="G5771" s="130"/>
      <c r="I5771" s="88"/>
      <c r="N5771" s="130"/>
      <c r="P5771" s="88"/>
    </row>
    <row r="5772" spans="6:16">
      <c r="F5772" s="81"/>
      <c r="G5772" s="130"/>
      <c r="I5772" s="88"/>
      <c r="N5772" s="130"/>
      <c r="P5772" s="88"/>
    </row>
    <row r="5773" spans="6:16">
      <c r="F5773" s="81"/>
      <c r="G5773" s="130"/>
      <c r="I5773" s="88"/>
      <c r="N5773" s="130"/>
      <c r="P5773" s="88"/>
    </row>
    <row r="5774" spans="6:16">
      <c r="F5774" s="81"/>
      <c r="G5774" s="130"/>
      <c r="I5774" s="88"/>
      <c r="N5774" s="130"/>
      <c r="P5774" s="88"/>
    </row>
    <row r="5775" spans="6:16">
      <c r="F5775" s="81"/>
      <c r="G5775" s="130"/>
      <c r="I5775" s="88"/>
      <c r="N5775" s="130"/>
      <c r="P5775" s="88"/>
    </row>
    <row r="5776" spans="6:16">
      <c r="F5776" s="81"/>
      <c r="G5776" s="130"/>
      <c r="I5776" s="88"/>
      <c r="N5776" s="130"/>
      <c r="P5776" s="88"/>
    </row>
    <row r="5777" spans="6:16">
      <c r="F5777" s="81"/>
      <c r="G5777" s="130"/>
      <c r="I5777" s="88"/>
      <c r="N5777" s="130"/>
      <c r="P5777" s="88"/>
    </row>
    <row r="5778" spans="6:16">
      <c r="F5778" s="81"/>
      <c r="G5778" s="130"/>
      <c r="I5778" s="88"/>
      <c r="N5778" s="130"/>
      <c r="P5778" s="88"/>
    </row>
    <row r="5779" spans="6:16">
      <c r="F5779" s="81"/>
      <c r="G5779" s="130"/>
      <c r="I5779" s="88"/>
      <c r="N5779" s="130"/>
      <c r="P5779" s="88"/>
    </row>
    <row r="5780" spans="6:16">
      <c r="F5780" s="81"/>
      <c r="G5780" s="130"/>
      <c r="I5780" s="88"/>
      <c r="N5780" s="130"/>
      <c r="P5780" s="88"/>
    </row>
    <row r="5781" spans="6:16">
      <c r="F5781" s="81"/>
      <c r="G5781" s="130"/>
      <c r="I5781" s="88"/>
      <c r="N5781" s="130"/>
      <c r="P5781" s="88"/>
    </row>
    <row r="5782" spans="6:16">
      <c r="F5782" s="81"/>
      <c r="G5782" s="130"/>
      <c r="I5782" s="88"/>
      <c r="N5782" s="130"/>
      <c r="P5782" s="88"/>
    </row>
    <row r="5783" spans="6:16">
      <c r="F5783" s="81"/>
      <c r="G5783" s="130"/>
      <c r="I5783" s="88"/>
      <c r="N5783" s="130"/>
      <c r="P5783" s="88"/>
    </row>
    <row r="5784" spans="6:16">
      <c r="F5784" s="81"/>
      <c r="G5784" s="130"/>
      <c r="I5784" s="88"/>
      <c r="N5784" s="130"/>
      <c r="P5784" s="88"/>
    </row>
    <row r="5785" spans="6:16">
      <c r="F5785" s="81"/>
      <c r="G5785" s="130"/>
      <c r="I5785" s="88"/>
      <c r="N5785" s="130"/>
      <c r="P5785" s="88"/>
    </row>
    <row r="5786" spans="6:16">
      <c r="F5786" s="81"/>
      <c r="G5786" s="130"/>
      <c r="I5786" s="88"/>
      <c r="N5786" s="130"/>
      <c r="P5786" s="88"/>
    </row>
    <row r="5787" spans="6:16">
      <c r="F5787" s="81"/>
      <c r="G5787" s="130"/>
      <c r="I5787" s="88"/>
      <c r="N5787" s="130"/>
      <c r="P5787" s="88"/>
    </row>
    <row r="5788" spans="6:16">
      <c r="F5788" s="81"/>
      <c r="G5788" s="130"/>
      <c r="I5788" s="88"/>
      <c r="N5788" s="130"/>
      <c r="P5788" s="88"/>
    </row>
    <row r="5789" spans="6:16">
      <c r="F5789" s="81"/>
      <c r="G5789" s="130"/>
      <c r="I5789" s="88"/>
      <c r="N5789" s="130"/>
      <c r="P5789" s="88"/>
    </row>
    <row r="5790" spans="6:16">
      <c r="F5790" s="81"/>
      <c r="G5790" s="130"/>
      <c r="I5790" s="88"/>
      <c r="N5790" s="130"/>
      <c r="P5790" s="88"/>
    </row>
    <row r="5791" spans="6:16">
      <c r="F5791" s="81"/>
      <c r="G5791" s="130"/>
      <c r="I5791" s="88"/>
      <c r="N5791" s="130"/>
      <c r="P5791" s="88"/>
    </row>
    <row r="5792" spans="6:16">
      <c r="F5792" s="81"/>
      <c r="G5792" s="130"/>
      <c r="I5792" s="88"/>
      <c r="N5792" s="130"/>
      <c r="P5792" s="88"/>
    </row>
    <row r="5793" spans="6:16">
      <c r="F5793" s="81"/>
      <c r="G5793" s="130"/>
      <c r="I5793" s="88"/>
      <c r="N5793" s="130"/>
      <c r="P5793" s="88"/>
    </row>
    <row r="5794" spans="6:16">
      <c r="F5794" s="81"/>
      <c r="G5794" s="130"/>
      <c r="I5794" s="88"/>
      <c r="N5794" s="130"/>
      <c r="P5794" s="88"/>
    </row>
    <row r="5795" spans="6:16">
      <c r="F5795" s="81"/>
      <c r="G5795" s="130"/>
      <c r="I5795" s="88"/>
      <c r="N5795" s="130"/>
      <c r="P5795" s="88"/>
    </row>
    <row r="5796" spans="6:16">
      <c r="F5796" s="81"/>
      <c r="G5796" s="130"/>
      <c r="I5796" s="88"/>
      <c r="N5796" s="130"/>
      <c r="P5796" s="88"/>
    </row>
    <row r="5797" spans="6:16">
      <c r="F5797" s="81"/>
      <c r="G5797" s="130"/>
      <c r="I5797" s="88"/>
      <c r="N5797" s="130"/>
      <c r="P5797" s="88"/>
    </row>
    <row r="5798" spans="6:16">
      <c r="F5798" s="81"/>
      <c r="G5798" s="130"/>
      <c r="I5798" s="88"/>
      <c r="N5798" s="130"/>
      <c r="P5798" s="88"/>
    </row>
    <row r="5799" spans="6:16">
      <c r="F5799" s="81"/>
      <c r="G5799" s="130"/>
      <c r="I5799" s="88"/>
      <c r="N5799" s="130"/>
      <c r="P5799" s="88"/>
    </row>
    <row r="5800" spans="6:16">
      <c r="F5800" s="81"/>
      <c r="G5800" s="130"/>
      <c r="I5800" s="88"/>
      <c r="N5800" s="130"/>
      <c r="P5800" s="88"/>
    </row>
    <row r="5801" spans="6:16">
      <c r="F5801" s="81"/>
      <c r="G5801" s="130"/>
      <c r="I5801" s="88"/>
      <c r="N5801" s="130"/>
      <c r="P5801" s="88"/>
    </row>
    <row r="5802" spans="6:16">
      <c r="F5802" s="81"/>
      <c r="G5802" s="130"/>
      <c r="I5802" s="88"/>
      <c r="N5802" s="130"/>
      <c r="P5802" s="88"/>
    </row>
    <row r="5803" spans="6:16">
      <c r="F5803" s="81"/>
      <c r="G5803" s="130"/>
      <c r="I5803" s="88"/>
      <c r="N5803" s="130"/>
      <c r="P5803" s="88"/>
    </row>
    <row r="5804" spans="6:16">
      <c r="F5804" s="81"/>
      <c r="G5804" s="130"/>
      <c r="I5804" s="88"/>
      <c r="N5804" s="130"/>
      <c r="P5804" s="88"/>
    </row>
    <row r="5805" spans="6:16">
      <c r="F5805" s="81"/>
      <c r="G5805" s="130"/>
      <c r="I5805" s="88"/>
      <c r="N5805" s="130"/>
      <c r="P5805" s="88"/>
    </row>
    <row r="5806" spans="6:16">
      <c r="F5806" s="81"/>
      <c r="G5806" s="130"/>
      <c r="I5806" s="88"/>
      <c r="N5806" s="130"/>
      <c r="P5806" s="88"/>
    </row>
    <row r="5807" spans="6:16">
      <c r="F5807" s="81"/>
      <c r="G5807" s="130"/>
      <c r="I5807" s="88"/>
      <c r="N5807" s="130"/>
      <c r="P5807" s="88"/>
    </row>
    <row r="5808" spans="6:16">
      <c r="F5808" s="81"/>
      <c r="G5808" s="130"/>
      <c r="I5808" s="88"/>
      <c r="N5808" s="130"/>
      <c r="P5808" s="88"/>
    </row>
    <row r="5809" spans="6:16">
      <c r="F5809" s="81"/>
      <c r="G5809" s="130"/>
      <c r="I5809" s="88"/>
      <c r="N5809" s="130"/>
      <c r="P5809" s="88"/>
    </row>
    <row r="5810" spans="6:16">
      <c r="F5810" s="81"/>
      <c r="G5810" s="130"/>
      <c r="I5810" s="88"/>
      <c r="N5810" s="130"/>
      <c r="P5810" s="88"/>
    </row>
    <row r="5811" spans="6:16">
      <c r="F5811" s="81"/>
      <c r="G5811" s="130"/>
      <c r="I5811" s="88"/>
      <c r="N5811" s="130"/>
      <c r="P5811" s="88"/>
    </row>
    <row r="5812" spans="6:16">
      <c r="F5812" s="81"/>
      <c r="G5812" s="130"/>
      <c r="I5812" s="88"/>
      <c r="N5812" s="130"/>
      <c r="P5812" s="88"/>
    </row>
    <row r="5813" spans="6:16">
      <c r="F5813" s="81"/>
      <c r="G5813" s="130"/>
      <c r="I5813" s="88"/>
      <c r="N5813" s="130"/>
      <c r="P5813" s="88"/>
    </row>
    <row r="5814" spans="6:16">
      <c r="F5814" s="81"/>
      <c r="G5814" s="130"/>
      <c r="I5814" s="88"/>
      <c r="N5814" s="130"/>
      <c r="P5814" s="88"/>
    </row>
    <row r="5815" spans="6:16">
      <c r="F5815" s="81"/>
      <c r="G5815" s="130"/>
      <c r="I5815" s="88"/>
      <c r="N5815" s="130"/>
      <c r="P5815" s="88"/>
    </row>
    <row r="5816" spans="6:16">
      <c r="F5816" s="81"/>
      <c r="G5816" s="130"/>
      <c r="I5816" s="88"/>
      <c r="N5816" s="130"/>
      <c r="P5816" s="88"/>
    </row>
    <row r="5817" spans="6:16">
      <c r="F5817" s="81"/>
      <c r="G5817" s="130"/>
      <c r="I5817" s="88"/>
      <c r="N5817" s="130"/>
      <c r="P5817" s="88"/>
    </row>
    <row r="5818" spans="6:16">
      <c r="F5818" s="81"/>
      <c r="G5818" s="130"/>
      <c r="I5818" s="88"/>
      <c r="N5818" s="130"/>
      <c r="P5818" s="88"/>
    </row>
    <row r="5819" spans="6:16">
      <c r="F5819" s="81"/>
      <c r="G5819" s="130"/>
      <c r="I5819" s="88"/>
      <c r="N5819" s="130"/>
      <c r="P5819" s="88"/>
    </row>
    <row r="5820" spans="6:16">
      <c r="F5820" s="81"/>
      <c r="G5820" s="130"/>
      <c r="I5820" s="88"/>
      <c r="N5820" s="130"/>
      <c r="P5820" s="88"/>
    </row>
    <row r="5821" spans="6:16">
      <c r="F5821" s="81"/>
      <c r="G5821" s="130"/>
      <c r="I5821" s="88"/>
      <c r="N5821" s="130"/>
      <c r="P5821" s="88"/>
    </row>
    <row r="5822" spans="6:16">
      <c r="F5822" s="81"/>
      <c r="G5822" s="130"/>
      <c r="I5822" s="88"/>
      <c r="N5822" s="130"/>
      <c r="P5822" s="88"/>
    </row>
    <row r="5823" spans="6:16">
      <c r="F5823" s="81"/>
      <c r="G5823" s="130"/>
      <c r="I5823" s="88"/>
      <c r="N5823" s="130"/>
      <c r="P5823" s="88"/>
    </row>
    <row r="5824" spans="6:16">
      <c r="F5824" s="81"/>
      <c r="G5824" s="130"/>
      <c r="I5824" s="88"/>
      <c r="N5824" s="130"/>
      <c r="P5824" s="88"/>
    </row>
    <row r="5825" spans="6:16">
      <c r="F5825" s="81"/>
      <c r="G5825" s="130"/>
      <c r="I5825" s="88"/>
      <c r="N5825" s="130"/>
      <c r="P5825" s="88"/>
    </row>
    <row r="5826" spans="6:16">
      <c r="F5826" s="81"/>
      <c r="G5826" s="130"/>
      <c r="I5826" s="88"/>
      <c r="N5826" s="130"/>
      <c r="P5826" s="88"/>
    </row>
    <row r="5827" spans="6:16">
      <c r="F5827" s="81"/>
      <c r="G5827" s="130"/>
      <c r="I5827" s="88"/>
      <c r="N5827" s="130"/>
      <c r="P5827" s="88"/>
    </row>
    <row r="5828" spans="6:16">
      <c r="F5828" s="81"/>
      <c r="G5828" s="130"/>
      <c r="I5828" s="88"/>
      <c r="N5828" s="130"/>
      <c r="P5828" s="88"/>
    </row>
    <row r="5829" spans="6:16">
      <c r="F5829" s="81"/>
      <c r="G5829" s="130"/>
      <c r="I5829" s="88"/>
      <c r="N5829" s="130"/>
      <c r="P5829" s="88"/>
    </row>
    <row r="5830" spans="6:16">
      <c r="F5830" s="81"/>
      <c r="G5830" s="130"/>
      <c r="I5830" s="88"/>
      <c r="N5830" s="130"/>
      <c r="P5830" s="88"/>
    </row>
    <row r="5831" spans="6:16">
      <c r="F5831" s="81"/>
      <c r="G5831" s="130"/>
      <c r="I5831" s="88"/>
      <c r="N5831" s="130"/>
      <c r="P5831" s="88"/>
    </row>
    <row r="5832" spans="6:16">
      <c r="F5832" s="81"/>
      <c r="G5832" s="130"/>
      <c r="I5832" s="88"/>
      <c r="N5832" s="130"/>
      <c r="P5832" s="88"/>
    </row>
    <row r="5833" spans="6:16">
      <c r="F5833" s="81"/>
      <c r="G5833" s="130"/>
      <c r="I5833" s="88"/>
      <c r="N5833" s="130"/>
      <c r="P5833" s="88"/>
    </row>
    <row r="5834" spans="6:16">
      <c r="F5834" s="81"/>
      <c r="G5834" s="130"/>
      <c r="I5834" s="88"/>
      <c r="N5834" s="130"/>
      <c r="P5834" s="88"/>
    </row>
    <row r="5835" spans="6:16">
      <c r="F5835" s="81"/>
      <c r="G5835" s="130"/>
      <c r="I5835" s="88"/>
      <c r="N5835" s="130"/>
      <c r="P5835" s="88"/>
    </row>
    <row r="5836" spans="6:16">
      <c r="F5836" s="81"/>
      <c r="G5836" s="130"/>
      <c r="I5836" s="88"/>
      <c r="N5836" s="130"/>
      <c r="P5836" s="88"/>
    </row>
    <row r="5837" spans="6:16">
      <c r="F5837" s="81"/>
      <c r="G5837" s="130"/>
      <c r="I5837" s="88"/>
      <c r="N5837" s="130"/>
      <c r="P5837" s="88"/>
    </row>
    <row r="5838" spans="6:16">
      <c r="F5838" s="81"/>
      <c r="G5838" s="130"/>
      <c r="I5838" s="88"/>
      <c r="N5838" s="130"/>
      <c r="P5838" s="88"/>
    </row>
    <row r="5839" spans="6:16">
      <c r="F5839" s="81"/>
      <c r="G5839" s="130"/>
      <c r="I5839" s="88"/>
      <c r="N5839" s="130"/>
      <c r="P5839" s="88"/>
    </row>
    <row r="5840" spans="6:16">
      <c r="F5840" s="81"/>
      <c r="G5840" s="130"/>
      <c r="I5840" s="88"/>
      <c r="N5840" s="130"/>
      <c r="P5840" s="88"/>
    </row>
    <row r="5841" spans="6:16">
      <c r="F5841" s="81"/>
      <c r="G5841" s="130"/>
      <c r="I5841" s="88"/>
      <c r="N5841" s="130"/>
      <c r="P5841" s="88"/>
    </row>
    <row r="5842" spans="6:16">
      <c r="F5842" s="81"/>
      <c r="G5842" s="130"/>
      <c r="I5842" s="88"/>
      <c r="N5842" s="130"/>
      <c r="P5842" s="88"/>
    </row>
    <row r="5843" spans="6:16">
      <c r="F5843" s="81"/>
      <c r="G5843" s="130"/>
      <c r="I5843" s="88"/>
      <c r="N5843" s="130"/>
      <c r="P5843" s="88"/>
    </row>
    <row r="5844" spans="6:16">
      <c r="F5844" s="81"/>
      <c r="G5844" s="130"/>
      <c r="I5844" s="88"/>
      <c r="N5844" s="130"/>
      <c r="P5844" s="88"/>
    </row>
    <row r="5845" spans="6:16">
      <c r="F5845" s="81"/>
      <c r="G5845" s="130"/>
      <c r="I5845" s="88"/>
      <c r="N5845" s="130"/>
      <c r="P5845" s="88"/>
    </row>
    <row r="5846" spans="6:16">
      <c r="F5846" s="81"/>
      <c r="G5846" s="130"/>
      <c r="I5846" s="88"/>
      <c r="N5846" s="130"/>
      <c r="P5846" s="88"/>
    </row>
    <row r="5847" spans="6:16">
      <c r="F5847" s="81"/>
      <c r="G5847" s="130"/>
      <c r="I5847" s="88"/>
      <c r="N5847" s="130"/>
      <c r="P5847" s="88"/>
    </row>
    <row r="5848" spans="6:16">
      <c r="F5848" s="81"/>
      <c r="G5848" s="130"/>
      <c r="I5848" s="88"/>
      <c r="N5848" s="130"/>
      <c r="P5848" s="88"/>
    </row>
    <row r="5849" spans="6:16">
      <c r="F5849" s="81"/>
      <c r="G5849" s="130"/>
      <c r="I5849" s="88"/>
      <c r="N5849" s="130"/>
      <c r="P5849" s="88"/>
    </row>
    <row r="5850" spans="6:16">
      <c r="F5850" s="81"/>
      <c r="G5850" s="130"/>
      <c r="I5850" s="88"/>
      <c r="N5850" s="130"/>
      <c r="P5850" s="88"/>
    </row>
    <row r="5851" spans="6:16">
      <c r="F5851" s="81"/>
      <c r="G5851" s="130"/>
      <c r="I5851" s="88"/>
      <c r="N5851" s="130"/>
      <c r="P5851" s="88"/>
    </row>
    <row r="5852" spans="6:16">
      <c r="F5852" s="81"/>
      <c r="G5852" s="130"/>
      <c r="I5852" s="88"/>
      <c r="N5852" s="130"/>
      <c r="P5852" s="88"/>
    </row>
    <row r="5853" spans="6:16">
      <c r="F5853" s="81"/>
      <c r="G5853" s="130"/>
      <c r="I5853" s="88"/>
      <c r="N5853" s="130"/>
      <c r="P5853" s="88"/>
    </row>
    <row r="5854" spans="6:16">
      <c r="F5854" s="81"/>
      <c r="G5854" s="130"/>
      <c r="I5854" s="88"/>
      <c r="N5854" s="130"/>
      <c r="P5854" s="88"/>
    </row>
    <row r="5855" spans="6:16">
      <c r="F5855" s="81"/>
      <c r="G5855" s="130"/>
      <c r="I5855" s="88"/>
      <c r="N5855" s="130"/>
      <c r="P5855" s="88"/>
    </row>
    <row r="5856" spans="6:16">
      <c r="F5856" s="81"/>
      <c r="G5856" s="130"/>
      <c r="I5856" s="88"/>
      <c r="N5856" s="130"/>
      <c r="P5856" s="88"/>
    </row>
    <row r="5857" spans="6:16">
      <c r="F5857" s="81"/>
      <c r="G5857" s="130"/>
      <c r="I5857" s="88"/>
      <c r="N5857" s="130"/>
      <c r="P5857" s="88"/>
    </row>
    <row r="5858" spans="6:16">
      <c r="F5858" s="81"/>
      <c r="G5858" s="130"/>
      <c r="I5858" s="88"/>
      <c r="N5858" s="130"/>
      <c r="P5858" s="88"/>
    </row>
    <row r="5859" spans="6:16">
      <c r="F5859" s="81"/>
      <c r="G5859" s="130"/>
      <c r="I5859" s="88"/>
      <c r="N5859" s="130"/>
      <c r="P5859" s="88"/>
    </row>
    <row r="5860" spans="6:16">
      <c r="F5860" s="81"/>
      <c r="G5860" s="130"/>
      <c r="I5860" s="88"/>
      <c r="N5860" s="130"/>
      <c r="P5860" s="88"/>
    </row>
    <row r="5861" spans="6:16">
      <c r="F5861" s="81"/>
      <c r="G5861" s="130"/>
      <c r="I5861" s="88"/>
      <c r="N5861" s="130"/>
      <c r="P5861" s="88"/>
    </row>
    <row r="5862" spans="6:16">
      <c r="F5862" s="81"/>
      <c r="G5862" s="130"/>
      <c r="I5862" s="88"/>
      <c r="N5862" s="130"/>
      <c r="P5862" s="88"/>
    </row>
    <row r="5863" spans="6:16">
      <c r="F5863" s="81"/>
      <c r="G5863" s="130"/>
      <c r="I5863" s="88"/>
      <c r="N5863" s="130"/>
      <c r="P5863" s="88"/>
    </row>
    <row r="5864" spans="6:16">
      <c r="F5864" s="81"/>
      <c r="G5864" s="130"/>
      <c r="I5864" s="88"/>
      <c r="N5864" s="130"/>
      <c r="P5864" s="88"/>
    </row>
    <row r="5865" spans="6:16">
      <c r="F5865" s="81"/>
      <c r="G5865" s="130"/>
      <c r="I5865" s="88"/>
      <c r="N5865" s="130"/>
      <c r="P5865" s="88"/>
    </row>
    <row r="5866" spans="6:16">
      <c r="F5866" s="81"/>
      <c r="G5866" s="130"/>
      <c r="I5866" s="88"/>
      <c r="N5866" s="130"/>
      <c r="P5866" s="88"/>
    </row>
    <row r="5867" spans="6:16">
      <c r="F5867" s="81"/>
      <c r="G5867" s="130"/>
      <c r="I5867" s="88"/>
      <c r="N5867" s="130"/>
      <c r="P5867" s="88"/>
    </row>
    <row r="5868" spans="6:16">
      <c r="F5868" s="81"/>
      <c r="G5868" s="130"/>
      <c r="I5868" s="88"/>
      <c r="N5868" s="130"/>
      <c r="P5868" s="88"/>
    </row>
    <row r="5869" spans="6:16">
      <c r="F5869" s="81"/>
      <c r="G5869" s="130"/>
      <c r="I5869" s="88"/>
      <c r="N5869" s="130"/>
      <c r="P5869" s="88"/>
    </row>
    <row r="5870" spans="6:16">
      <c r="F5870" s="81"/>
      <c r="G5870" s="130"/>
      <c r="I5870" s="88"/>
      <c r="N5870" s="130"/>
      <c r="P5870" s="88"/>
    </row>
    <row r="5871" spans="6:16">
      <c r="F5871" s="81"/>
      <c r="G5871" s="130"/>
      <c r="I5871" s="88"/>
      <c r="N5871" s="130"/>
      <c r="P5871" s="88"/>
    </row>
    <row r="5872" spans="6:16">
      <c r="F5872" s="81"/>
      <c r="G5872" s="130"/>
      <c r="I5872" s="88"/>
      <c r="N5872" s="130"/>
      <c r="P5872" s="88"/>
    </row>
    <row r="5873" spans="6:16">
      <c r="F5873" s="81"/>
      <c r="G5873" s="130"/>
      <c r="I5873" s="88"/>
      <c r="N5873" s="130"/>
      <c r="P5873" s="88"/>
    </row>
    <row r="5874" spans="6:16">
      <c r="F5874" s="81"/>
      <c r="G5874" s="130"/>
      <c r="I5874" s="88"/>
      <c r="N5874" s="130"/>
      <c r="P5874" s="88"/>
    </row>
    <row r="5875" spans="6:16">
      <c r="F5875" s="81"/>
      <c r="G5875" s="130"/>
      <c r="I5875" s="88"/>
      <c r="N5875" s="130"/>
      <c r="P5875" s="88"/>
    </row>
    <row r="5876" spans="6:16">
      <c r="F5876" s="81"/>
      <c r="G5876" s="130"/>
      <c r="I5876" s="88"/>
      <c r="N5876" s="130"/>
      <c r="P5876" s="88"/>
    </row>
    <row r="5877" spans="6:16">
      <c r="F5877" s="81"/>
      <c r="G5877" s="130"/>
      <c r="I5877" s="88"/>
      <c r="N5877" s="130"/>
      <c r="P5877" s="88"/>
    </row>
    <row r="5878" spans="6:16">
      <c r="F5878" s="81"/>
      <c r="G5878" s="130"/>
      <c r="I5878" s="88"/>
      <c r="N5878" s="130"/>
      <c r="P5878" s="88"/>
    </row>
    <row r="5879" spans="6:16">
      <c r="F5879" s="81"/>
      <c r="G5879" s="130"/>
      <c r="I5879" s="88"/>
      <c r="N5879" s="130"/>
      <c r="P5879" s="88"/>
    </row>
    <row r="5880" spans="6:16">
      <c r="F5880" s="81"/>
      <c r="G5880" s="130"/>
      <c r="I5880" s="88"/>
      <c r="N5880" s="130"/>
      <c r="P5880" s="88"/>
    </row>
    <row r="5881" spans="6:16">
      <c r="F5881" s="81"/>
      <c r="G5881" s="130"/>
      <c r="I5881" s="88"/>
      <c r="N5881" s="130"/>
      <c r="P5881" s="88"/>
    </row>
    <row r="5882" spans="6:16">
      <c r="F5882" s="81"/>
      <c r="G5882" s="130"/>
      <c r="I5882" s="88"/>
      <c r="N5882" s="130"/>
      <c r="P5882" s="88"/>
    </row>
    <row r="5883" spans="6:16">
      <c r="F5883" s="81"/>
      <c r="G5883" s="130"/>
      <c r="I5883" s="88"/>
      <c r="N5883" s="130"/>
      <c r="P5883" s="88"/>
    </row>
    <row r="5884" spans="6:16">
      <c r="F5884" s="81"/>
      <c r="G5884" s="130"/>
      <c r="I5884" s="88"/>
      <c r="N5884" s="130"/>
      <c r="P5884" s="88"/>
    </row>
    <row r="5885" spans="6:16">
      <c r="F5885" s="81"/>
      <c r="G5885" s="130"/>
      <c r="I5885" s="88"/>
      <c r="N5885" s="130"/>
      <c r="P5885" s="88"/>
    </row>
    <row r="5886" spans="6:16">
      <c r="F5886" s="81"/>
      <c r="G5886" s="130"/>
      <c r="I5886" s="88"/>
      <c r="N5886" s="130"/>
      <c r="P5886" s="88"/>
    </row>
    <row r="5887" spans="6:16">
      <c r="F5887" s="81"/>
      <c r="G5887" s="130"/>
      <c r="I5887" s="88"/>
      <c r="N5887" s="130"/>
      <c r="P5887" s="88"/>
    </row>
    <row r="5888" spans="6:16">
      <c r="F5888" s="81"/>
      <c r="G5888" s="130"/>
      <c r="I5888" s="88"/>
      <c r="N5888" s="130"/>
      <c r="P5888" s="88"/>
    </row>
    <row r="5889" spans="6:16">
      <c r="F5889" s="81"/>
      <c r="G5889" s="130"/>
      <c r="I5889" s="88"/>
      <c r="N5889" s="130"/>
      <c r="P5889" s="88"/>
    </row>
    <row r="5890" spans="6:16">
      <c r="F5890" s="81"/>
      <c r="G5890" s="130"/>
      <c r="I5890" s="88"/>
      <c r="N5890" s="130"/>
      <c r="P5890" s="88"/>
    </row>
    <row r="5891" spans="6:16">
      <c r="F5891" s="81"/>
      <c r="G5891" s="130"/>
      <c r="I5891" s="88"/>
      <c r="N5891" s="130"/>
      <c r="P5891" s="88"/>
    </row>
    <row r="5892" spans="6:16">
      <c r="F5892" s="81"/>
      <c r="G5892" s="130"/>
      <c r="I5892" s="88"/>
      <c r="N5892" s="130"/>
      <c r="P5892" s="88"/>
    </row>
    <row r="5893" spans="6:16">
      <c r="F5893" s="81"/>
      <c r="G5893" s="130"/>
      <c r="I5893" s="88"/>
      <c r="N5893" s="130"/>
      <c r="P5893" s="88"/>
    </row>
    <row r="5894" spans="6:16">
      <c r="F5894" s="81"/>
      <c r="G5894" s="130"/>
      <c r="I5894" s="88"/>
      <c r="N5894" s="130"/>
      <c r="P5894" s="88"/>
    </row>
    <row r="5895" spans="6:16">
      <c r="F5895" s="81"/>
      <c r="G5895" s="130"/>
      <c r="I5895" s="88"/>
      <c r="N5895" s="130"/>
      <c r="P5895" s="88"/>
    </row>
    <row r="5896" spans="6:16">
      <c r="F5896" s="81"/>
      <c r="G5896" s="130"/>
      <c r="I5896" s="88"/>
      <c r="N5896" s="130"/>
      <c r="P5896" s="88"/>
    </row>
    <row r="5897" spans="6:16">
      <c r="F5897" s="81"/>
      <c r="G5897" s="130"/>
      <c r="I5897" s="88"/>
      <c r="N5897" s="130"/>
      <c r="P5897" s="88"/>
    </row>
    <row r="5898" spans="6:16">
      <c r="F5898" s="81"/>
      <c r="G5898" s="130"/>
      <c r="I5898" s="88"/>
      <c r="N5898" s="130"/>
      <c r="P5898" s="88"/>
    </row>
    <row r="5899" spans="6:16">
      <c r="F5899" s="81"/>
      <c r="G5899" s="130"/>
      <c r="I5899" s="88"/>
      <c r="N5899" s="130"/>
      <c r="P5899" s="88"/>
    </row>
    <row r="5900" spans="6:16">
      <c r="F5900" s="81"/>
      <c r="G5900" s="130"/>
      <c r="I5900" s="88"/>
      <c r="N5900" s="130"/>
      <c r="P5900" s="88"/>
    </row>
    <row r="5901" spans="6:16">
      <c r="F5901" s="81"/>
      <c r="G5901" s="130"/>
      <c r="I5901" s="88"/>
      <c r="N5901" s="130"/>
      <c r="P5901" s="88"/>
    </row>
    <row r="5902" spans="6:16">
      <c r="F5902" s="81"/>
      <c r="G5902" s="130"/>
      <c r="I5902" s="88"/>
      <c r="N5902" s="130"/>
      <c r="P5902" s="88"/>
    </row>
    <row r="5903" spans="6:16">
      <c r="F5903" s="81"/>
      <c r="G5903" s="130"/>
      <c r="I5903" s="88"/>
      <c r="N5903" s="130"/>
      <c r="P5903" s="88"/>
    </row>
    <row r="5904" spans="6:16">
      <c r="F5904" s="81"/>
      <c r="G5904" s="130"/>
      <c r="I5904" s="88"/>
      <c r="N5904" s="130"/>
      <c r="P5904" s="88"/>
    </row>
    <row r="5905" spans="6:16">
      <c r="F5905" s="81"/>
      <c r="G5905" s="130"/>
      <c r="I5905" s="88"/>
      <c r="N5905" s="130"/>
      <c r="P5905" s="88"/>
    </row>
    <row r="5906" spans="6:16">
      <c r="F5906" s="81"/>
      <c r="G5906" s="130"/>
      <c r="I5906" s="88"/>
      <c r="N5906" s="130"/>
      <c r="P5906" s="88"/>
    </row>
    <row r="5907" spans="6:16">
      <c r="F5907" s="81"/>
      <c r="G5907" s="130"/>
      <c r="I5907" s="88"/>
      <c r="N5907" s="130"/>
      <c r="P5907" s="88"/>
    </row>
    <row r="5908" spans="6:16">
      <c r="F5908" s="81"/>
      <c r="G5908" s="130"/>
      <c r="I5908" s="88"/>
      <c r="N5908" s="130"/>
      <c r="P5908" s="88"/>
    </row>
    <row r="5909" spans="6:16">
      <c r="F5909" s="81"/>
      <c r="G5909" s="130"/>
      <c r="I5909" s="88"/>
      <c r="N5909" s="130"/>
      <c r="P5909" s="88"/>
    </row>
    <row r="5910" spans="6:16">
      <c r="F5910" s="81"/>
      <c r="G5910" s="130"/>
      <c r="I5910" s="88"/>
      <c r="N5910" s="130"/>
      <c r="P5910" s="88"/>
    </row>
    <row r="5911" spans="6:16">
      <c r="F5911" s="81"/>
      <c r="G5911" s="130"/>
      <c r="I5911" s="88"/>
      <c r="N5911" s="130"/>
      <c r="P5911" s="88"/>
    </row>
    <row r="5912" spans="6:16">
      <c r="F5912" s="81"/>
      <c r="G5912" s="130"/>
      <c r="I5912" s="88"/>
      <c r="N5912" s="130"/>
      <c r="P5912" s="88"/>
    </row>
    <row r="5913" spans="6:16">
      <c r="F5913" s="81"/>
      <c r="G5913" s="130"/>
      <c r="I5913" s="88"/>
      <c r="N5913" s="130"/>
      <c r="P5913" s="88"/>
    </row>
    <row r="5914" spans="6:16">
      <c r="F5914" s="81"/>
      <c r="G5914" s="130"/>
      <c r="I5914" s="88"/>
      <c r="N5914" s="130"/>
      <c r="P5914" s="88"/>
    </row>
    <row r="5915" spans="6:16">
      <c r="F5915" s="81"/>
      <c r="G5915" s="130"/>
      <c r="I5915" s="88"/>
      <c r="N5915" s="130"/>
      <c r="P5915" s="88"/>
    </row>
    <row r="5916" spans="6:16">
      <c r="F5916" s="81"/>
      <c r="G5916" s="130"/>
      <c r="I5916" s="88"/>
      <c r="N5916" s="130"/>
      <c r="P5916" s="88"/>
    </row>
    <row r="5917" spans="6:16">
      <c r="F5917" s="81"/>
      <c r="G5917" s="130"/>
      <c r="I5917" s="88"/>
      <c r="N5917" s="130"/>
      <c r="P5917" s="88"/>
    </row>
    <row r="5918" spans="6:16">
      <c r="F5918" s="81"/>
      <c r="G5918" s="130"/>
      <c r="I5918" s="88"/>
      <c r="N5918" s="130"/>
      <c r="P5918" s="88"/>
    </row>
    <row r="5919" spans="6:16">
      <c r="F5919" s="81"/>
      <c r="G5919" s="130"/>
      <c r="I5919" s="88"/>
      <c r="N5919" s="130"/>
      <c r="P5919" s="88"/>
    </row>
    <row r="5920" spans="6:16">
      <c r="F5920" s="81"/>
      <c r="G5920" s="130"/>
      <c r="I5920" s="88"/>
      <c r="N5920" s="130"/>
      <c r="P5920" s="88"/>
    </row>
    <row r="5921" spans="6:16">
      <c r="F5921" s="81"/>
      <c r="G5921" s="130"/>
      <c r="I5921" s="88"/>
      <c r="N5921" s="130"/>
      <c r="P5921" s="88"/>
    </row>
    <row r="5922" spans="6:16">
      <c r="F5922" s="81"/>
      <c r="G5922" s="130"/>
      <c r="I5922" s="88"/>
      <c r="N5922" s="130"/>
      <c r="P5922" s="88"/>
    </row>
    <row r="5923" spans="6:16">
      <c r="F5923" s="81"/>
      <c r="G5923" s="130"/>
      <c r="I5923" s="88"/>
      <c r="N5923" s="130"/>
      <c r="P5923" s="88"/>
    </row>
    <row r="5924" spans="6:16">
      <c r="F5924" s="81"/>
      <c r="G5924" s="130"/>
      <c r="I5924" s="88"/>
      <c r="N5924" s="130"/>
      <c r="P5924" s="88"/>
    </row>
    <row r="5925" spans="6:16">
      <c r="F5925" s="81"/>
      <c r="G5925" s="130"/>
      <c r="I5925" s="88"/>
      <c r="N5925" s="130"/>
      <c r="P5925" s="88"/>
    </row>
    <row r="5926" spans="6:16">
      <c r="F5926" s="81"/>
      <c r="G5926" s="130"/>
      <c r="I5926" s="88"/>
      <c r="N5926" s="130"/>
      <c r="P5926" s="88"/>
    </row>
    <row r="5927" spans="6:16">
      <c r="F5927" s="81"/>
      <c r="G5927" s="130"/>
      <c r="I5927" s="88"/>
      <c r="N5927" s="130"/>
      <c r="P5927" s="88"/>
    </row>
    <row r="5928" spans="6:16">
      <c r="F5928" s="81"/>
      <c r="G5928" s="130"/>
      <c r="I5928" s="88"/>
      <c r="N5928" s="130"/>
      <c r="P5928" s="88"/>
    </row>
    <row r="5929" spans="6:16">
      <c r="F5929" s="81"/>
      <c r="G5929" s="130"/>
      <c r="I5929" s="88"/>
      <c r="N5929" s="130"/>
      <c r="P5929" s="88"/>
    </row>
    <row r="5930" spans="6:16">
      <c r="F5930" s="81"/>
      <c r="G5930" s="130"/>
      <c r="I5930" s="88"/>
      <c r="N5930" s="130"/>
      <c r="P5930" s="88"/>
    </row>
    <row r="5931" spans="6:16">
      <c r="F5931" s="81"/>
      <c r="G5931" s="130"/>
      <c r="I5931" s="88"/>
      <c r="N5931" s="130"/>
      <c r="P5931" s="88"/>
    </row>
    <row r="5932" spans="6:16">
      <c r="F5932" s="81"/>
      <c r="G5932" s="130"/>
      <c r="I5932" s="88"/>
      <c r="N5932" s="130"/>
      <c r="P5932" s="88"/>
    </row>
    <row r="5933" spans="6:16">
      <c r="F5933" s="81"/>
      <c r="G5933" s="130"/>
      <c r="I5933" s="88"/>
      <c r="N5933" s="130"/>
      <c r="P5933" s="88"/>
    </row>
    <row r="5934" spans="6:16">
      <c r="F5934" s="81"/>
      <c r="G5934" s="130"/>
      <c r="I5934" s="88"/>
      <c r="N5934" s="130"/>
      <c r="P5934" s="88"/>
    </row>
    <row r="5935" spans="6:16">
      <c r="F5935" s="81"/>
      <c r="G5935" s="130"/>
      <c r="I5935" s="88"/>
      <c r="N5935" s="130"/>
      <c r="P5935" s="88"/>
    </row>
    <row r="5936" spans="6:16">
      <c r="F5936" s="81"/>
      <c r="G5936" s="130"/>
      <c r="I5936" s="88"/>
      <c r="N5936" s="130"/>
      <c r="P5936" s="88"/>
    </row>
    <row r="5937" spans="6:16">
      <c r="F5937" s="81"/>
      <c r="G5937" s="130"/>
      <c r="I5937" s="88"/>
      <c r="N5937" s="130"/>
      <c r="P5937" s="88"/>
    </row>
    <row r="5938" spans="6:16">
      <c r="F5938" s="81"/>
      <c r="G5938" s="130"/>
      <c r="I5938" s="88"/>
      <c r="N5938" s="130"/>
      <c r="P5938" s="88"/>
    </row>
    <row r="5939" spans="6:16">
      <c r="F5939" s="81"/>
      <c r="G5939" s="130"/>
      <c r="I5939" s="88"/>
      <c r="N5939" s="130"/>
      <c r="P5939" s="88"/>
    </row>
    <row r="5940" spans="6:16">
      <c r="F5940" s="81"/>
      <c r="G5940" s="130"/>
      <c r="I5940" s="88"/>
      <c r="N5940" s="130"/>
      <c r="P5940" s="88"/>
    </row>
    <row r="5941" spans="6:16">
      <c r="F5941" s="81"/>
      <c r="G5941" s="130"/>
      <c r="I5941" s="88"/>
      <c r="N5941" s="130"/>
      <c r="P5941" s="88"/>
    </row>
    <row r="5942" spans="6:16">
      <c r="F5942" s="81"/>
      <c r="G5942" s="130"/>
      <c r="I5942" s="88"/>
      <c r="N5942" s="130"/>
      <c r="P5942" s="88"/>
    </row>
    <row r="5943" spans="6:16">
      <c r="F5943" s="81"/>
      <c r="G5943" s="130"/>
      <c r="I5943" s="88"/>
      <c r="N5943" s="130"/>
      <c r="P5943" s="88"/>
    </row>
    <row r="5944" spans="6:16">
      <c r="F5944" s="81"/>
      <c r="G5944" s="130"/>
      <c r="I5944" s="88"/>
      <c r="N5944" s="130"/>
      <c r="P5944" s="88"/>
    </row>
    <row r="5945" spans="6:16">
      <c r="F5945" s="81"/>
      <c r="G5945" s="130"/>
      <c r="I5945" s="88"/>
      <c r="N5945" s="130"/>
      <c r="P5945" s="88"/>
    </row>
    <row r="5946" spans="6:16">
      <c r="F5946" s="81"/>
      <c r="G5946" s="130"/>
      <c r="I5946" s="88"/>
      <c r="N5946" s="130"/>
      <c r="P5946" s="88"/>
    </row>
    <row r="5947" spans="6:16">
      <c r="F5947" s="81"/>
      <c r="G5947" s="130"/>
      <c r="I5947" s="88"/>
      <c r="N5947" s="130"/>
      <c r="P5947" s="88"/>
    </row>
    <row r="5948" spans="6:16">
      <c r="F5948" s="81"/>
      <c r="G5948" s="130"/>
      <c r="I5948" s="88"/>
      <c r="N5948" s="130"/>
      <c r="P5948" s="88"/>
    </row>
    <row r="5949" spans="6:16">
      <c r="F5949" s="81"/>
      <c r="G5949" s="130"/>
      <c r="I5949" s="88"/>
      <c r="N5949" s="130"/>
      <c r="P5949" s="88"/>
    </row>
    <row r="5950" spans="6:16">
      <c r="F5950" s="81"/>
      <c r="G5950" s="130"/>
      <c r="I5950" s="88"/>
      <c r="N5950" s="130"/>
      <c r="P5950" s="88"/>
    </row>
    <row r="5951" spans="6:16">
      <c r="F5951" s="81"/>
      <c r="G5951" s="130"/>
      <c r="I5951" s="88"/>
      <c r="N5951" s="130"/>
      <c r="P5951" s="88"/>
    </row>
    <row r="5952" spans="6:16">
      <c r="F5952" s="81"/>
      <c r="G5952" s="130"/>
      <c r="I5952" s="88"/>
      <c r="N5952" s="130"/>
      <c r="P5952" s="88"/>
    </row>
    <row r="5953" spans="6:16">
      <c r="F5953" s="81"/>
      <c r="G5953" s="130"/>
      <c r="I5953" s="88"/>
      <c r="N5953" s="130"/>
      <c r="P5953" s="88"/>
    </row>
    <row r="5954" spans="6:16">
      <c r="F5954" s="81"/>
      <c r="G5954" s="130"/>
      <c r="I5954" s="88"/>
      <c r="N5954" s="130"/>
      <c r="P5954" s="88"/>
    </row>
    <row r="5955" spans="6:16">
      <c r="F5955" s="81"/>
      <c r="G5955" s="130"/>
      <c r="I5955" s="88"/>
      <c r="N5955" s="130"/>
      <c r="P5955" s="88"/>
    </row>
    <row r="5956" spans="6:16">
      <c r="F5956" s="81"/>
      <c r="G5956" s="130"/>
      <c r="I5956" s="88"/>
      <c r="N5956" s="130"/>
      <c r="P5956" s="88"/>
    </row>
    <row r="5957" spans="6:16">
      <c r="F5957" s="81"/>
      <c r="G5957" s="130"/>
      <c r="I5957" s="88"/>
      <c r="N5957" s="130"/>
      <c r="P5957" s="88"/>
    </row>
    <row r="5958" spans="6:16">
      <c r="F5958" s="81"/>
      <c r="G5958" s="130"/>
      <c r="I5958" s="88"/>
      <c r="N5958" s="130"/>
      <c r="P5958" s="88"/>
    </row>
    <row r="5959" spans="6:16">
      <c r="F5959" s="81"/>
      <c r="G5959" s="130"/>
      <c r="I5959" s="88"/>
      <c r="N5959" s="130"/>
      <c r="P5959" s="88"/>
    </row>
    <row r="5960" spans="6:16">
      <c r="F5960" s="81"/>
      <c r="G5960" s="130"/>
      <c r="I5960" s="88"/>
      <c r="N5960" s="130"/>
      <c r="P5960" s="88"/>
    </row>
    <row r="5961" spans="6:16">
      <c r="F5961" s="81"/>
      <c r="G5961" s="130"/>
      <c r="I5961" s="88"/>
      <c r="N5961" s="130"/>
      <c r="P5961" s="88"/>
    </row>
    <row r="5962" spans="6:16">
      <c r="F5962" s="81"/>
      <c r="G5962" s="130"/>
      <c r="I5962" s="88"/>
      <c r="N5962" s="130"/>
      <c r="P5962" s="88"/>
    </row>
    <row r="5963" spans="6:16">
      <c r="F5963" s="81"/>
      <c r="G5963" s="130"/>
      <c r="I5963" s="88"/>
      <c r="N5963" s="130"/>
      <c r="P5963" s="88"/>
    </row>
    <row r="5964" spans="6:16">
      <c r="F5964" s="81"/>
      <c r="G5964" s="130"/>
      <c r="I5964" s="88"/>
      <c r="N5964" s="130"/>
      <c r="P5964" s="88"/>
    </row>
    <row r="5965" spans="6:16">
      <c r="F5965" s="81"/>
      <c r="G5965" s="130"/>
      <c r="I5965" s="88"/>
      <c r="N5965" s="130"/>
      <c r="P5965" s="88"/>
    </row>
    <row r="5966" spans="6:16">
      <c r="F5966" s="81"/>
      <c r="G5966" s="130"/>
      <c r="I5966" s="88"/>
      <c r="N5966" s="130"/>
      <c r="P5966" s="88"/>
    </row>
    <row r="5967" spans="6:16">
      <c r="F5967" s="81"/>
      <c r="G5967" s="130"/>
      <c r="I5967" s="88"/>
      <c r="N5967" s="130"/>
      <c r="P5967" s="88"/>
    </row>
    <row r="5968" spans="6:16">
      <c r="F5968" s="81"/>
      <c r="G5968" s="130"/>
      <c r="I5968" s="88"/>
      <c r="N5968" s="130"/>
      <c r="P5968" s="88"/>
    </row>
    <row r="5969" spans="6:16">
      <c r="F5969" s="81"/>
      <c r="G5969" s="130"/>
      <c r="I5969" s="88"/>
      <c r="N5969" s="130"/>
      <c r="P5969" s="88"/>
    </row>
    <row r="5970" spans="6:16">
      <c r="F5970" s="81"/>
      <c r="G5970" s="130"/>
      <c r="I5970" s="88"/>
      <c r="N5970" s="130"/>
      <c r="P5970" s="88"/>
    </row>
    <row r="5971" spans="6:16">
      <c r="F5971" s="81"/>
      <c r="G5971" s="130"/>
      <c r="I5971" s="88"/>
      <c r="N5971" s="130"/>
      <c r="P5971" s="88"/>
    </row>
    <row r="5972" spans="6:16">
      <c r="F5972" s="81"/>
      <c r="G5972" s="130"/>
      <c r="I5972" s="88"/>
      <c r="N5972" s="130"/>
      <c r="P5972" s="88"/>
    </row>
    <row r="5973" spans="6:16">
      <c r="F5973" s="81"/>
      <c r="G5973" s="130"/>
      <c r="I5973" s="88"/>
      <c r="N5973" s="130"/>
      <c r="P5973" s="88"/>
    </row>
    <row r="5974" spans="6:16">
      <c r="F5974" s="81"/>
      <c r="G5974" s="130"/>
      <c r="I5974" s="88"/>
      <c r="N5974" s="130"/>
      <c r="P5974" s="88"/>
    </row>
    <row r="5975" spans="6:16">
      <c r="F5975" s="81"/>
      <c r="G5975" s="130"/>
      <c r="I5975" s="88"/>
      <c r="N5975" s="130"/>
      <c r="P5975" s="88"/>
    </row>
    <row r="5976" spans="6:16">
      <c r="F5976" s="81"/>
      <c r="G5976" s="130"/>
      <c r="I5976" s="88"/>
      <c r="N5976" s="130"/>
      <c r="P5976" s="88"/>
    </row>
    <row r="5977" spans="6:16">
      <c r="F5977" s="81"/>
      <c r="G5977" s="130"/>
      <c r="I5977" s="88"/>
      <c r="N5977" s="130"/>
      <c r="P5977" s="88"/>
    </row>
    <row r="5978" spans="6:16">
      <c r="F5978" s="81"/>
      <c r="G5978" s="130"/>
      <c r="I5978" s="88"/>
      <c r="N5978" s="130"/>
      <c r="P5978" s="88"/>
    </row>
    <row r="5979" spans="6:16">
      <c r="F5979" s="81"/>
      <c r="G5979" s="130"/>
      <c r="I5979" s="88"/>
      <c r="N5979" s="130"/>
      <c r="P5979" s="88"/>
    </row>
    <row r="5980" spans="6:16">
      <c r="F5980" s="81"/>
      <c r="G5980" s="130"/>
      <c r="I5980" s="88"/>
      <c r="N5980" s="130"/>
      <c r="P5980" s="88"/>
    </row>
    <row r="5981" spans="6:16">
      <c r="F5981" s="81"/>
      <c r="G5981" s="130"/>
      <c r="I5981" s="88"/>
      <c r="N5981" s="130"/>
      <c r="P5981" s="88"/>
    </row>
    <row r="5982" spans="6:16">
      <c r="F5982" s="81"/>
      <c r="G5982" s="130"/>
      <c r="I5982" s="88"/>
      <c r="N5982" s="130"/>
      <c r="P5982" s="88"/>
    </row>
    <row r="5983" spans="6:16">
      <c r="F5983" s="81"/>
      <c r="G5983" s="130"/>
      <c r="I5983" s="88"/>
      <c r="N5983" s="130"/>
      <c r="P5983" s="88"/>
    </row>
    <row r="5984" spans="6:16">
      <c r="F5984" s="81"/>
      <c r="G5984" s="130"/>
      <c r="I5984" s="88"/>
      <c r="N5984" s="130"/>
      <c r="P5984" s="88"/>
    </row>
    <row r="5985" spans="6:16">
      <c r="F5985" s="81"/>
      <c r="G5985" s="130"/>
      <c r="I5985" s="88"/>
      <c r="N5985" s="130"/>
      <c r="P5985" s="88"/>
    </row>
    <row r="5986" spans="6:16">
      <c r="F5986" s="81"/>
      <c r="G5986" s="130"/>
      <c r="I5986" s="88"/>
      <c r="N5986" s="130"/>
      <c r="P5986" s="88"/>
    </row>
    <row r="5987" spans="6:16">
      <c r="F5987" s="81"/>
      <c r="G5987" s="130"/>
      <c r="I5987" s="88"/>
      <c r="N5987" s="130"/>
      <c r="P5987" s="88"/>
    </row>
    <row r="5988" spans="6:16">
      <c r="F5988" s="81"/>
      <c r="G5988" s="130"/>
      <c r="I5988" s="88"/>
      <c r="N5988" s="130"/>
      <c r="P5988" s="88"/>
    </row>
    <row r="5989" spans="6:16">
      <c r="F5989" s="81"/>
      <c r="G5989" s="130"/>
      <c r="I5989" s="88"/>
      <c r="N5989" s="130"/>
      <c r="P5989" s="88"/>
    </row>
    <row r="5990" spans="6:16">
      <c r="F5990" s="81"/>
      <c r="G5990" s="130"/>
      <c r="I5990" s="88"/>
      <c r="N5990" s="130"/>
      <c r="P5990" s="88"/>
    </row>
    <row r="5991" spans="6:16">
      <c r="F5991" s="81"/>
      <c r="G5991" s="130"/>
      <c r="I5991" s="88"/>
      <c r="N5991" s="130"/>
      <c r="P5991" s="88"/>
    </row>
    <row r="5992" spans="6:16">
      <c r="F5992" s="81"/>
      <c r="G5992" s="130"/>
      <c r="I5992" s="88"/>
      <c r="N5992" s="130"/>
      <c r="P5992" s="88"/>
    </row>
    <row r="5993" spans="6:16">
      <c r="F5993" s="81"/>
      <c r="G5993" s="130"/>
      <c r="I5993" s="88"/>
      <c r="N5993" s="130"/>
      <c r="P5993" s="88"/>
    </row>
    <row r="5994" spans="6:16">
      <c r="F5994" s="81"/>
      <c r="G5994" s="130"/>
      <c r="I5994" s="88"/>
      <c r="N5994" s="130"/>
      <c r="P5994" s="88"/>
    </row>
    <row r="5995" spans="6:16">
      <c r="F5995" s="81"/>
      <c r="G5995" s="130"/>
      <c r="I5995" s="88"/>
      <c r="N5995" s="130"/>
      <c r="P5995" s="88"/>
    </row>
    <row r="5996" spans="6:16">
      <c r="F5996" s="81"/>
      <c r="G5996" s="130"/>
      <c r="I5996" s="88"/>
      <c r="N5996" s="130"/>
      <c r="P5996" s="88"/>
    </row>
    <row r="5997" spans="6:16">
      <c r="F5997" s="81"/>
      <c r="G5997" s="130"/>
      <c r="I5997" s="88"/>
      <c r="N5997" s="130"/>
      <c r="P5997" s="88"/>
    </row>
    <row r="5998" spans="6:16">
      <c r="F5998" s="81"/>
      <c r="G5998" s="130"/>
      <c r="I5998" s="88"/>
      <c r="N5998" s="130"/>
      <c r="P5998" s="88"/>
    </row>
    <row r="5999" spans="6:16">
      <c r="F5999" s="81"/>
      <c r="G5999" s="130"/>
      <c r="I5999" s="88"/>
      <c r="N5999" s="130"/>
      <c r="P5999" s="88"/>
    </row>
    <row r="6000" spans="6:16">
      <c r="F6000" s="81"/>
      <c r="G6000" s="130"/>
      <c r="I6000" s="88"/>
      <c r="N6000" s="130"/>
      <c r="P6000" s="88"/>
    </row>
    <row r="6001" spans="6:16">
      <c r="F6001" s="81"/>
      <c r="G6001" s="130"/>
      <c r="I6001" s="88"/>
      <c r="N6001" s="130"/>
      <c r="P6001" s="88"/>
    </row>
    <row r="6002" spans="6:16">
      <c r="F6002" s="81"/>
      <c r="G6002" s="130"/>
      <c r="I6002" s="88"/>
      <c r="N6002" s="130"/>
      <c r="P6002" s="88"/>
    </row>
    <row r="6003" spans="6:16">
      <c r="F6003" s="81"/>
      <c r="G6003" s="130"/>
      <c r="I6003" s="88"/>
      <c r="N6003" s="130"/>
      <c r="P6003" s="88"/>
    </row>
    <row r="6004" spans="6:16">
      <c r="F6004" s="81"/>
      <c r="G6004" s="130"/>
      <c r="I6004" s="88"/>
      <c r="N6004" s="130"/>
      <c r="P6004" s="88"/>
    </row>
    <row r="6005" spans="6:16">
      <c r="F6005" s="81"/>
      <c r="G6005" s="130"/>
      <c r="I6005" s="88"/>
      <c r="N6005" s="130"/>
      <c r="P6005" s="88"/>
    </row>
    <row r="6006" spans="6:16">
      <c r="F6006" s="81"/>
      <c r="G6006" s="130"/>
      <c r="I6006" s="88"/>
      <c r="N6006" s="130"/>
      <c r="P6006" s="88"/>
    </row>
    <row r="6007" spans="6:16">
      <c r="F6007" s="81"/>
      <c r="G6007" s="130"/>
      <c r="I6007" s="88"/>
      <c r="N6007" s="130"/>
      <c r="P6007" s="88"/>
    </row>
    <row r="6008" spans="6:16">
      <c r="F6008" s="81"/>
      <c r="G6008" s="130"/>
      <c r="I6008" s="88"/>
      <c r="N6008" s="130"/>
      <c r="P6008" s="88"/>
    </row>
    <row r="6009" spans="6:16">
      <c r="F6009" s="81"/>
      <c r="G6009" s="130"/>
      <c r="I6009" s="88"/>
      <c r="N6009" s="130"/>
      <c r="P6009" s="88"/>
    </row>
    <row r="6010" spans="6:16">
      <c r="F6010" s="81"/>
      <c r="G6010" s="130"/>
      <c r="I6010" s="88"/>
      <c r="N6010" s="130"/>
      <c r="P6010" s="88"/>
    </row>
    <row r="6011" spans="6:16">
      <c r="F6011" s="81"/>
      <c r="G6011" s="130"/>
      <c r="I6011" s="88"/>
      <c r="N6011" s="130"/>
      <c r="P6011" s="88"/>
    </row>
    <row r="6012" spans="6:16">
      <c r="F6012" s="81"/>
      <c r="G6012" s="130"/>
      <c r="I6012" s="88"/>
      <c r="N6012" s="130"/>
      <c r="P6012" s="88"/>
    </row>
    <row r="6013" spans="6:16">
      <c r="F6013" s="81"/>
      <c r="G6013" s="130"/>
      <c r="I6013" s="88"/>
      <c r="N6013" s="130"/>
      <c r="P6013" s="88"/>
    </row>
    <row r="6014" spans="6:16">
      <c r="F6014" s="81"/>
      <c r="G6014" s="130"/>
      <c r="I6014" s="88"/>
      <c r="N6014" s="130"/>
      <c r="P6014" s="88"/>
    </row>
    <row r="6015" spans="6:16">
      <c r="F6015" s="81"/>
      <c r="G6015" s="130"/>
      <c r="I6015" s="88"/>
      <c r="N6015" s="130"/>
      <c r="P6015" s="88"/>
    </row>
    <row r="6016" spans="6:16">
      <c r="F6016" s="81"/>
      <c r="G6016" s="130"/>
      <c r="I6016" s="88"/>
      <c r="N6016" s="130"/>
      <c r="P6016" s="88"/>
    </row>
    <row r="6017" spans="6:16">
      <c r="F6017" s="81"/>
      <c r="G6017" s="130"/>
      <c r="I6017" s="88"/>
      <c r="N6017" s="130"/>
      <c r="P6017" s="88"/>
    </row>
    <row r="6018" spans="6:16">
      <c r="F6018" s="81"/>
      <c r="G6018" s="130"/>
      <c r="I6018" s="88"/>
      <c r="N6018" s="130"/>
      <c r="P6018" s="88"/>
    </row>
    <row r="6019" spans="6:16">
      <c r="F6019" s="81"/>
      <c r="G6019" s="130"/>
      <c r="I6019" s="88"/>
      <c r="N6019" s="130"/>
      <c r="P6019" s="88"/>
    </row>
    <row r="6020" spans="6:16">
      <c r="F6020" s="81"/>
      <c r="G6020" s="130"/>
      <c r="I6020" s="88"/>
      <c r="N6020" s="130"/>
      <c r="P6020" s="88"/>
    </row>
    <row r="6021" spans="6:16">
      <c r="F6021" s="81"/>
      <c r="G6021" s="130"/>
      <c r="I6021" s="88"/>
      <c r="N6021" s="130"/>
      <c r="P6021" s="88"/>
    </row>
    <row r="6022" spans="6:16">
      <c r="F6022" s="81"/>
      <c r="G6022" s="130"/>
      <c r="I6022" s="88"/>
      <c r="N6022" s="130"/>
      <c r="P6022" s="88"/>
    </row>
    <row r="6023" spans="6:16">
      <c r="F6023" s="81"/>
      <c r="G6023" s="130"/>
      <c r="I6023" s="88"/>
      <c r="N6023" s="130"/>
      <c r="P6023" s="88"/>
    </row>
    <row r="6024" spans="6:16">
      <c r="F6024" s="81"/>
      <c r="G6024" s="130"/>
      <c r="I6024" s="88"/>
      <c r="N6024" s="130"/>
      <c r="P6024" s="88"/>
    </row>
    <row r="6025" spans="6:16">
      <c r="F6025" s="81"/>
      <c r="G6025" s="130"/>
      <c r="I6025" s="88"/>
      <c r="N6025" s="130"/>
      <c r="P6025" s="88"/>
    </row>
    <row r="6026" spans="6:16">
      <c r="F6026" s="81"/>
      <c r="G6026" s="130"/>
      <c r="I6026" s="88"/>
      <c r="N6026" s="130"/>
      <c r="P6026" s="88"/>
    </row>
    <row r="6027" spans="6:16">
      <c r="F6027" s="81"/>
      <c r="G6027" s="130"/>
      <c r="I6027" s="88"/>
      <c r="N6027" s="130"/>
      <c r="P6027" s="88"/>
    </row>
    <row r="6028" spans="6:16">
      <c r="F6028" s="81"/>
      <c r="G6028" s="130"/>
      <c r="I6028" s="88"/>
      <c r="N6028" s="130"/>
      <c r="P6028" s="88"/>
    </row>
    <row r="6029" spans="6:16">
      <c r="F6029" s="81"/>
      <c r="G6029" s="130"/>
      <c r="I6029" s="88"/>
      <c r="N6029" s="130"/>
      <c r="P6029" s="88"/>
    </row>
    <row r="6030" spans="6:16">
      <c r="F6030" s="81"/>
      <c r="G6030" s="130"/>
      <c r="I6030" s="88"/>
      <c r="N6030" s="130"/>
      <c r="P6030" s="88"/>
    </row>
    <row r="6031" spans="6:16">
      <c r="F6031" s="81"/>
      <c r="G6031" s="130"/>
      <c r="I6031" s="88"/>
      <c r="N6031" s="130"/>
      <c r="P6031" s="88"/>
    </row>
    <row r="6032" spans="6:16">
      <c r="F6032" s="81"/>
      <c r="G6032" s="130"/>
      <c r="I6032" s="88"/>
      <c r="N6032" s="130"/>
      <c r="P6032" s="88"/>
    </row>
    <row r="6033" spans="6:16">
      <c r="F6033" s="81"/>
      <c r="G6033" s="130"/>
      <c r="I6033" s="88"/>
      <c r="N6033" s="130"/>
      <c r="P6033" s="88"/>
    </row>
    <row r="6034" spans="6:16">
      <c r="F6034" s="81"/>
      <c r="G6034" s="130"/>
      <c r="I6034" s="88"/>
      <c r="N6034" s="130"/>
      <c r="P6034" s="88"/>
    </row>
    <row r="6035" spans="6:16">
      <c r="F6035" s="81"/>
      <c r="G6035" s="130"/>
      <c r="I6035" s="88"/>
      <c r="N6035" s="130"/>
      <c r="P6035" s="88"/>
    </row>
    <row r="6036" spans="6:16">
      <c r="F6036" s="81"/>
      <c r="G6036" s="130"/>
      <c r="I6036" s="88"/>
      <c r="N6036" s="130"/>
      <c r="P6036" s="88"/>
    </row>
    <row r="6037" spans="6:16">
      <c r="F6037" s="81"/>
      <c r="G6037" s="130"/>
      <c r="I6037" s="88"/>
      <c r="N6037" s="130"/>
      <c r="P6037" s="88"/>
    </row>
    <row r="6038" spans="6:16">
      <c r="F6038" s="81"/>
      <c r="G6038" s="130"/>
      <c r="I6038" s="88"/>
      <c r="N6038" s="130"/>
      <c r="P6038" s="88"/>
    </row>
    <row r="6039" spans="6:16">
      <c r="F6039" s="81"/>
      <c r="G6039" s="130"/>
      <c r="I6039" s="88"/>
      <c r="N6039" s="130"/>
      <c r="P6039" s="88"/>
    </row>
    <row r="6040" spans="6:16">
      <c r="F6040" s="81"/>
      <c r="G6040" s="130"/>
      <c r="I6040" s="88"/>
      <c r="N6040" s="130"/>
      <c r="P6040" s="88"/>
    </row>
    <row r="6041" spans="6:16">
      <c r="F6041" s="81"/>
      <c r="G6041" s="130"/>
      <c r="I6041" s="88"/>
      <c r="N6041" s="130"/>
      <c r="P6041" s="88"/>
    </row>
    <row r="6042" spans="6:16">
      <c r="F6042" s="81"/>
      <c r="G6042" s="130"/>
      <c r="I6042" s="88"/>
      <c r="N6042" s="130"/>
      <c r="P6042" s="88"/>
    </row>
    <row r="6043" spans="6:16">
      <c r="F6043" s="81"/>
      <c r="G6043" s="130"/>
      <c r="I6043" s="88"/>
      <c r="N6043" s="130"/>
      <c r="P6043" s="88"/>
    </row>
    <row r="6044" spans="6:16">
      <c r="F6044" s="81"/>
      <c r="G6044" s="130"/>
      <c r="I6044" s="88"/>
      <c r="N6044" s="130"/>
      <c r="P6044" s="88"/>
    </row>
    <row r="6045" spans="6:16">
      <c r="F6045" s="81"/>
      <c r="G6045" s="130"/>
      <c r="I6045" s="88"/>
      <c r="N6045" s="130"/>
      <c r="P6045" s="88"/>
    </row>
    <row r="6046" spans="6:16">
      <c r="F6046" s="81"/>
      <c r="G6046" s="130"/>
      <c r="I6046" s="88"/>
      <c r="N6046" s="130"/>
      <c r="P6046" s="88"/>
    </row>
    <row r="6047" spans="6:16">
      <c r="F6047" s="81"/>
      <c r="G6047" s="130"/>
      <c r="I6047" s="88"/>
      <c r="N6047" s="130"/>
      <c r="P6047" s="88"/>
    </row>
    <row r="6048" spans="6:16">
      <c r="F6048" s="81"/>
      <c r="G6048" s="130"/>
      <c r="I6048" s="88"/>
      <c r="N6048" s="130"/>
      <c r="P6048" s="88"/>
    </row>
    <row r="6049" spans="6:16">
      <c r="F6049" s="81"/>
      <c r="G6049" s="130"/>
      <c r="I6049" s="88"/>
      <c r="N6049" s="130"/>
      <c r="P6049" s="88"/>
    </row>
    <row r="6050" spans="6:16">
      <c r="F6050" s="81"/>
      <c r="G6050" s="130"/>
      <c r="I6050" s="88"/>
      <c r="N6050" s="130"/>
      <c r="P6050" s="88"/>
    </row>
    <row r="6051" spans="6:16">
      <c r="F6051" s="81"/>
      <c r="G6051" s="130"/>
      <c r="I6051" s="88"/>
      <c r="N6051" s="130"/>
      <c r="P6051" s="88"/>
    </row>
    <row r="6052" spans="6:16">
      <c r="F6052" s="81"/>
      <c r="G6052" s="130"/>
      <c r="I6052" s="88"/>
      <c r="N6052" s="130"/>
      <c r="P6052" s="88"/>
    </row>
    <row r="6053" spans="6:16">
      <c r="F6053" s="81"/>
      <c r="G6053" s="130"/>
      <c r="I6053" s="88"/>
      <c r="N6053" s="130"/>
      <c r="P6053" s="88"/>
    </row>
    <row r="6054" spans="6:16">
      <c r="F6054" s="81"/>
      <c r="G6054" s="130"/>
      <c r="I6054" s="88"/>
      <c r="N6054" s="130"/>
      <c r="P6054" s="88"/>
    </row>
    <row r="6055" spans="6:16">
      <c r="F6055" s="81"/>
      <c r="G6055" s="130"/>
      <c r="I6055" s="88"/>
      <c r="N6055" s="130"/>
      <c r="P6055" s="88"/>
    </row>
    <row r="6056" spans="6:16">
      <c r="F6056" s="81"/>
      <c r="G6056" s="130"/>
      <c r="I6056" s="88"/>
      <c r="N6056" s="130"/>
      <c r="P6056" s="88"/>
    </row>
    <row r="6057" spans="6:16">
      <c r="F6057" s="81"/>
      <c r="G6057" s="130"/>
      <c r="I6057" s="88"/>
      <c r="N6057" s="130"/>
      <c r="P6057" s="88"/>
    </row>
    <row r="6058" spans="6:16">
      <c r="F6058" s="81"/>
      <c r="G6058" s="130"/>
      <c r="I6058" s="88"/>
      <c r="N6058" s="130"/>
      <c r="P6058" s="88"/>
    </row>
    <row r="6059" spans="6:16">
      <c r="F6059" s="81"/>
      <c r="G6059" s="130"/>
      <c r="I6059" s="88"/>
      <c r="N6059" s="130"/>
      <c r="P6059" s="88"/>
    </row>
    <row r="6060" spans="6:16">
      <c r="F6060" s="81"/>
      <c r="G6060" s="130"/>
      <c r="I6060" s="88"/>
      <c r="N6060" s="130"/>
      <c r="P6060" s="88"/>
    </row>
    <row r="6061" spans="6:16">
      <c r="F6061" s="81"/>
      <c r="G6061" s="130"/>
      <c r="I6061" s="88"/>
      <c r="N6061" s="130"/>
      <c r="P6061" s="88"/>
    </row>
    <row r="6062" spans="6:16">
      <c r="F6062" s="81"/>
      <c r="G6062" s="130"/>
      <c r="I6062" s="88"/>
      <c r="N6062" s="130"/>
      <c r="P6062" s="88"/>
    </row>
    <row r="6063" spans="6:16">
      <c r="F6063" s="81"/>
      <c r="G6063" s="130"/>
      <c r="I6063" s="88"/>
      <c r="N6063" s="130"/>
      <c r="P6063" s="88"/>
    </row>
    <row r="6064" spans="6:16">
      <c r="F6064" s="81"/>
      <c r="G6064" s="130"/>
      <c r="I6064" s="88"/>
      <c r="N6064" s="130"/>
      <c r="P6064" s="88"/>
    </row>
    <row r="6065" spans="6:16">
      <c r="F6065" s="81"/>
      <c r="G6065" s="130"/>
      <c r="I6065" s="88"/>
      <c r="N6065" s="130"/>
      <c r="P6065" s="88"/>
    </row>
    <row r="6066" spans="6:16">
      <c r="F6066" s="81"/>
      <c r="G6066" s="130"/>
      <c r="I6066" s="88"/>
      <c r="N6066" s="130"/>
      <c r="P6066" s="88"/>
    </row>
    <row r="6067" spans="6:16">
      <c r="F6067" s="81"/>
      <c r="G6067" s="130"/>
      <c r="I6067" s="88"/>
      <c r="N6067" s="130"/>
      <c r="P6067" s="88"/>
    </row>
    <row r="6068" spans="6:16">
      <c r="F6068" s="81"/>
      <c r="G6068" s="130"/>
      <c r="I6068" s="88"/>
      <c r="N6068" s="130"/>
      <c r="P6068" s="88"/>
    </row>
    <row r="6069" spans="6:16">
      <c r="F6069" s="81"/>
      <c r="G6069" s="130"/>
      <c r="I6069" s="88"/>
      <c r="N6069" s="130"/>
      <c r="P6069" s="88"/>
    </row>
    <row r="6070" spans="6:16">
      <c r="F6070" s="81"/>
      <c r="G6070" s="130"/>
      <c r="I6070" s="88"/>
      <c r="N6070" s="130"/>
      <c r="P6070" s="88"/>
    </row>
    <row r="6071" spans="6:16">
      <c r="F6071" s="81"/>
      <c r="G6071" s="130"/>
      <c r="I6071" s="88"/>
      <c r="N6071" s="130"/>
      <c r="P6071" s="88"/>
    </row>
    <row r="6072" spans="6:16">
      <c r="F6072" s="81"/>
      <c r="G6072" s="130"/>
      <c r="I6072" s="88"/>
      <c r="N6072" s="130"/>
      <c r="P6072" s="88"/>
    </row>
    <row r="6073" spans="6:16">
      <c r="F6073" s="81"/>
      <c r="G6073" s="130"/>
      <c r="I6073" s="88"/>
      <c r="N6073" s="130"/>
      <c r="P6073" s="88"/>
    </row>
    <row r="6074" spans="6:16">
      <c r="F6074" s="81"/>
      <c r="G6074" s="130"/>
      <c r="I6074" s="88"/>
      <c r="N6074" s="130"/>
      <c r="P6074" s="88"/>
    </row>
    <row r="6075" spans="6:16">
      <c r="F6075" s="81"/>
      <c r="G6075" s="130"/>
      <c r="I6075" s="88"/>
      <c r="N6075" s="130"/>
      <c r="P6075" s="88"/>
    </row>
    <row r="6076" spans="6:16">
      <c r="F6076" s="81"/>
      <c r="G6076" s="130"/>
      <c r="I6076" s="88"/>
      <c r="N6076" s="130"/>
      <c r="P6076" s="88"/>
    </row>
    <row r="6077" spans="6:16">
      <c r="F6077" s="81"/>
      <c r="G6077" s="130"/>
      <c r="I6077" s="88"/>
      <c r="N6077" s="130"/>
      <c r="P6077" s="88"/>
    </row>
    <row r="6078" spans="6:16">
      <c r="F6078" s="81"/>
      <c r="G6078" s="130"/>
      <c r="I6078" s="88"/>
      <c r="N6078" s="130"/>
      <c r="P6078" s="88"/>
    </row>
    <row r="6079" spans="6:16">
      <c r="F6079" s="81"/>
      <c r="G6079" s="130"/>
      <c r="I6079" s="88"/>
      <c r="N6079" s="130"/>
      <c r="P6079" s="88"/>
    </row>
    <row r="6080" spans="6:16">
      <c r="F6080" s="81"/>
      <c r="G6080" s="130"/>
      <c r="I6080" s="88"/>
      <c r="N6080" s="130"/>
      <c r="P6080" s="88"/>
    </row>
    <row r="6081" spans="6:16">
      <c r="F6081" s="81"/>
      <c r="G6081" s="130"/>
      <c r="I6081" s="88"/>
      <c r="N6081" s="130"/>
      <c r="P6081" s="88"/>
    </row>
    <row r="6082" spans="6:16">
      <c r="F6082" s="81"/>
      <c r="G6082" s="130"/>
      <c r="I6082" s="88"/>
      <c r="N6082" s="130"/>
      <c r="P6082" s="88"/>
    </row>
    <row r="6083" spans="6:16">
      <c r="F6083" s="81"/>
      <c r="G6083" s="130"/>
      <c r="I6083" s="88"/>
      <c r="N6083" s="130"/>
      <c r="P6083" s="88"/>
    </row>
    <row r="6084" spans="6:16">
      <c r="F6084" s="81"/>
      <c r="G6084" s="130"/>
      <c r="I6084" s="88"/>
      <c r="N6084" s="130"/>
      <c r="P6084" s="88"/>
    </row>
    <row r="6085" spans="6:16">
      <c r="F6085" s="81"/>
      <c r="G6085" s="130"/>
      <c r="I6085" s="88"/>
      <c r="N6085" s="130"/>
      <c r="P6085" s="88"/>
    </row>
    <row r="6086" spans="6:16">
      <c r="F6086" s="81"/>
      <c r="G6086" s="130"/>
      <c r="I6086" s="88"/>
      <c r="N6086" s="130"/>
      <c r="P6086" s="88"/>
    </row>
    <row r="6087" spans="6:16">
      <c r="F6087" s="81"/>
      <c r="G6087" s="130"/>
      <c r="I6087" s="88"/>
      <c r="N6087" s="130"/>
      <c r="P6087" s="88"/>
    </row>
    <row r="6088" spans="6:16">
      <c r="F6088" s="81"/>
      <c r="G6088" s="130"/>
      <c r="I6088" s="88"/>
      <c r="N6088" s="130"/>
      <c r="P6088" s="88"/>
    </row>
    <row r="6089" spans="6:16">
      <c r="F6089" s="81"/>
      <c r="G6089" s="130"/>
      <c r="I6089" s="88"/>
      <c r="N6089" s="130"/>
      <c r="P6089" s="88"/>
    </row>
    <row r="6090" spans="6:16">
      <c r="F6090" s="81"/>
      <c r="G6090" s="130"/>
      <c r="I6090" s="88"/>
      <c r="N6090" s="130"/>
      <c r="P6090" s="88"/>
    </row>
    <row r="6091" spans="6:16">
      <c r="F6091" s="81"/>
      <c r="G6091" s="130"/>
      <c r="I6091" s="88"/>
      <c r="N6091" s="130"/>
      <c r="P6091" s="88"/>
    </row>
    <row r="6092" spans="6:16">
      <c r="F6092" s="81"/>
      <c r="G6092" s="130"/>
      <c r="I6092" s="88"/>
      <c r="N6092" s="130"/>
      <c r="P6092" s="88"/>
    </row>
    <row r="6093" spans="6:16">
      <c r="F6093" s="81"/>
      <c r="G6093" s="130"/>
      <c r="I6093" s="88"/>
      <c r="N6093" s="130"/>
      <c r="P6093" s="88"/>
    </row>
    <row r="6094" spans="6:16">
      <c r="F6094" s="81"/>
      <c r="G6094" s="130"/>
      <c r="I6094" s="88"/>
      <c r="N6094" s="130"/>
      <c r="P6094" s="88"/>
    </row>
    <row r="6095" spans="6:16">
      <c r="F6095" s="81"/>
      <c r="G6095" s="130"/>
      <c r="I6095" s="88"/>
      <c r="N6095" s="130"/>
      <c r="P6095" s="88"/>
    </row>
    <row r="6096" spans="6:16">
      <c r="F6096" s="81"/>
      <c r="G6096" s="130"/>
      <c r="I6096" s="88"/>
      <c r="N6096" s="130"/>
      <c r="P6096" s="88"/>
    </row>
    <row r="6097" spans="6:16">
      <c r="F6097" s="81"/>
      <c r="G6097" s="130"/>
      <c r="I6097" s="88"/>
      <c r="N6097" s="130"/>
      <c r="P6097" s="88"/>
    </row>
    <row r="6098" spans="6:16">
      <c r="F6098" s="81"/>
      <c r="G6098" s="130"/>
      <c r="I6098" s="88"/>
      <c r="N6098" s="130"/>
      <c r="P6098" s="88"/>
    </row>
    <row r="6099" spans="6:16">
      <c r="F6099" s="81"/>
      <c r="G6099" s="130"/>
      <c r="I6099" s="88"/>
      <c r="N6099" s="130"/>
      <c r="P6099" s="88"/>
    </row>
    <row r="6100" spans="6:16">
      <c r="F6100" s="81"/>
      <c r="G6100" s="130"/>
      <c r="I6100" s="88"/>
      <c r="N6100" s="130"/>
      <c r="P6100" s="88"/>
    </row>
    <row r="6101" spans="6:16">
      <c r="F6101" s="81"/>
      <c r="G6101" s="130"/>
      <c r="I6101" s="88"/>
      <c r="N6101" s="130"/>
      <c r="P6101" s="88"/>
    </row>
    <row r="6102" spans="6:16">
      <c r="F6102" s="81"/>
      <c r="G6102" s="130"/>
      <c r="I6102" s="88"/>
      <c r="N6102" s="130"/>
      <c r="P6102" s="88"/>
    </row>
    <row r="6103" spans="6:16">
      <c r="F6103" s="81"/>
      <c r="G6103" s="130"/>
      <c r="I6103" s="88"/>
      <c r="N6103" s="130"/>
      <c r="P6103" s="88"/>
    </row>
    <row r="6104" spans="6:16">
      <c r="F6104" s="81"/>
      <c r="G6104" s="130"/>
      <c r="I6104" s="88"/>
      <c r="N6104" s="130"/>
      <c r="P6104" s="88"/>
    </row>
    <row r="6105" spans="6:16">
      <c r="F6105" s="81"/>
      <c r="G6105" s="130"/>
      <c r="I6105" s="88"/>
      <c r="N6105" s="130"/>
      <c r="P6105" s="88"/>
    </row>
    <row r="6106" spans="6:16">
      <c r="F6106" s="81"/>
      <c r="G6106" s="130"/>
      <c r="I6106" s="88"/>
      <c r="N6106" s="130"/>
      <c r="P6106" s="88"/>
    </row>
    <row r="6107" spans="6:16">
      <c r="F6107" s="81"/>
      <c r="G6107" s="130"/>
      <c r="I6107" s="88"/>
      <c r="N6107" s="130"/>
      <c r="P6107" s="88"/>
    </row>
    <row r="6108" spans="6:16">
      <c r="F6108" s="81"/>
      <c r="G6108" s="130"/>
      <c r="I6108" s="88"/>
      <c r="N6108" s="130"/>
      <c r="P6108" s="88"/>
    </row>
    <row r="6109" spans="6:16">
      <c r="F6109" s="81"/>
      <c r="G6109" s="130"/>
      <c r="I6109" s="88"/>
      <c r="N6109" s="130"/>
      <c r="P6109" s="88"/>
    </row>
    <row r="6110" spans="6:16">
      <c r="F6110" s="81"/>
      <c r="G6110" s="130"/>
      <c r="I6110" s="88"/>
      <c r="N6110" s="130"/>
      <c r="P6110" s="88"/>
    </row>
    <row r="6111" spans="6:16">
      <c r="F6111" s="81"/>
      <c r="G6111" s="130"/>
      <c r="I6111" s="88"/>
      <c r="N6111" s="130"/>
      <c r="P6111" s="88"/>
    </row>
    <row r="6112" spans="6:16">
      <c r="F6112" s="81"/>
      <c r="G6112" s="130"/>
      <c r="I6112" s="88"/>
      <c r="N6112" s="130"/>
      <c r="P6112" s="88"/>
    </row>
    <row r="6113" spans="6:16">
      <c r="F6113" s="81"/>
      <c r="G6113" s="130"/>
      <c r="I6113" s="88"/>
      <c r="N6113" s="130"/>
      <c r="P6113" s="88"/>
    </row>
    <row r="6114" spans="6:16">
      <c r="F6114" s="81"/>
      <c r="G6114" s="130"/>
      <c r="I6114" s="88"/>
      <c r="N6114" s="130"/>
      <c r="P6114" s="88"/>
    </row>
    <row r="6115" spans="6:16">
      <c r="F6115" s="81"/>
      <c r="G6115" s="130"/>
      <c r="I6115" s="88"/>
      <c r="N6115" s="130"/>
      <c r="P6115" s="88"/>
    </row>
    <row r="6116" spans="6:16">
      <c r="F6116" s="81"/>
      <c r="G6116" s="130"/>
      <c r="I6116" s="88"/>
      <c r="N6116" s="130"/>
      <c r="P6116" s="88"/>
    </row>
    <row r="6117" spans="6:16">
      <c r="F6117" s="81"/>
      <c r="G6117" s="130"/>
      <c r="I6117" s="88"/>
      <c r="N6117" s="130"/>
      <c r="P6117" s="88"/>
    </row>
    <row r="6118" spans="6:16">
      <c r="F6118" s="81"/>
      <c r="G6118" s="130"/>
      <c r="I6118" s="88"/>
      <c r="N6118" s="130"/>
      <c r="P6118" s="88"/>
    </row>
    <row r="6119" spans="6:16">
      <c r="F6119" s="81"/>
      <c r="G6119" s="130"/>
      <c r="I6119" s="88"/>
      <c r="N6119" s="130"/>
      <c r="P6119" s="88"/>
    </row>
    <row r="6120" spans="6:16">
      <c r="F6120" s="81"/>
      <c r="G6120" s="130"/>
      <c r="I6120" s="88"/>
      <c r="N6120" s="130"/>
      <c r="P6120" s="88"/>
    </row>
    <row r="6121" spans="6:16">
      <c r="F6121" s="81"/>
      <c r="G6121" s="130"/>
      <c r="I6121" s="88"/>
      <c r="N6121" s="130"/>
      <c r="P6121" s="88"/>
    </row>
    <row r="6122" spans="6:16">
      <c r="F6122" s="81"/>
      <c r="G6122" s="130"/>
      <c r="I6122" s="88"/>
      <c r="N6122" s="130"/>
      <c r="P6122" s="88"/>
    </row>
    <row r="6123" spans="6:16">
      <c r="F6123" s="81"/>
      <c r="G6123" s="130"/>
      <c r="I6123" s="88"/>
      <c r="N6123" s="130"/>
      <c r="P6123" s="88"/>
    </row>
    <row r="6124" spans="6:16">
      <c r="F6124" s="81"/>
      <c r="G6124" s="130"/>
      <c r="I6124" s="88"/>
      <c r="N6124" s="130"/>
      <c r="P6124" s="88"/>
    </row>
    <row r="6125" spans="6:16">
      <c r="F6125" s="81"/>
      <c r="G6125" s="130"/>
      <c r="I6125" s="88"/>
      <c r="N6125" s="130"/>
      <c r="P6125" s="88"/>
    </row>
    <row r="6126" spans="6:16">
      <c r="F6126" s="81"/>
      <c r="G6126" s="130"/>
      <c r="I6126" s="88"/>
      <c r="N6126" s="130"/>
      <c r="P6126" s="88"/>
    </row>
    <row r="6127" spans="6:16">
      <c r="F6127" s="81"/>
      <c r="G6127" s="130"/>
      <c r="I6127" s="88"/>
      <c r="N6127" s="130"/>
      <c r="P6127" s="88"/>
    </row>
    <row r="6128" spans="6:16">
      <c r="F6128" s="81"/>
      <c r="G6128" s="130"/>
      <c r="I6128" s="88"/>
      <c r="N6128" s="130"/>
      <c r="P6128" s="88"/>
    </row>
    <row r="6129" spans="6:16">
      <c r="F6129" s="81"/>
      <c r="G6129" s="130"/>
      <c r="I6129" s="88"/>
      <c r="N6129" s="130"/>
      <c r="P6129" s="88"/>
    </row>
    <row r="6130" spans="6:16">
      <c r="F6130" s="81"/>
      <c r="G6130" s="130"/>
      <c r="I6130" s="88"/>
      <c r="N6130" s="130"/>
      <c r="P6130" s="88"/>
    </row>
    <row r="6131" spans="6:16">
      <c r="F6131" s="81"/>
      <c r="G6131" s="130"/>
      <c r="I6131" s="88"/>
      <c r="N6131" s="130"/>
      <c r="P6131" s="88"/>
    </row>
    <row r="6132" spans="6:16">
      <c r="F6132" s="81"/>
      <c r="G6132" s="130"/>
      <c r="I6132" s="88"/>
      <c r="N6132" s="130"/>
      <c r="P6132" s="88"/>
    </row>
    <row r="6133" spans="6:16">
      <c r="F6133" s="81"/>
      <c r="G6133" s="130"/>
      <c r="I6133" s="88"/>
      <c r="N6133" s="130"/>
      <c r="P6133" s="88"/>
    </row>
    <row r="6134" spans="6:16">
      <c r="F6134" s="81"/>
      <c r="G6134" s="130"/>
      <c r="I6134" s="88"/>
      <c r="N6134" s="130"/>
      <c r="P6134" s="88"/>
    </row>
    <row r="6135" spans="6:16">
      <c r="F6135" s="81"/>
      <c r="G6135" s="130"/>
      <c r="I6135" s="88"/>
      <c r="N6135" s="130"/>
      <c r="P6135" s="88"/>
    </row>
    <row r="6136" spans="6:16">
      <c r="F6136" s="81"/>
      <c r="G6136" s="130"/>
      <c r="I6136" s="88"/>
      <c r="N6136" s="130"/>
      <c r="P6136" s="88"/>
    </row>
    <row r="6137" spans="6:16">
      <c r="F6137" s="81"/>
      <c r="G6137" s="130"/>
      <c r="I6137" s="88"/>
      <c r="N6137" s="130"/>
      <c r="P6137" s="88"/>
    </row>
    <row r="6138" spans="6:16">
      <c r="F6138" s="81"/>
      <c r="G6138" s="130"/>
      <c r="I6138" s="88"/>
      <c r="N6138" s="130"/>
      <c r="P6138" s="88"/>
    </row>
    <row r="6139" spans="6:16">
      <c r="F6139" s="81"/>
      <c r="G6139" s="130"/>
      <c r="I6139" s="88"/>
      <c r="N6139" s="130"/>
      <c r="P6139" s="88"/>
    </row>
    <row r="6140" spans="6:16">
      <c r="F6140" s="81"/>
      <c r="G6140" s="130"/>
      <c r="I6140" s="88"/>
      <c r="N6140" s="130"/>
      <c r="P6140" s="88"/>
    </row>
    <row r="6141" spans="6:16">
      <c r="F6141" s="81"/>
      <c r="G6141" s="130"/>
      <c r="I6141" s="88"/>
      <c r="N6141" s="130"/>
      <c r="P6141" s="88"/>
    </row>
    <row r="6142" spans="6:16">
      <c r="F6142" s="81"/>
      <c r="G6142" s="130"/>
      <c r="I6142" s="88"/>
      <c r="N6142" s="130"/>
      <c r="P6142" s="88"/>
    </row>
    <row r="6143" spans="6:16">
      <c r="F6143" s="81"/>
      <c r="G6143" s="130"/>
      <c r="I6143" s="88"/>
      <c r="N6143" s="130"/>
      <c r="P6143" s="88"/>
    </row>
    <row r="6144" spans="6:16">
      <c r="F6144" s="81"/>
      <c r="G6144" s="130"/>
      <c r="I6144" s="88"/>
      <c r="N6144" s="130"/>
      <c r="P6144" s="88"/>
    </row>
    <row r="6145" spans="6:16">
      <c r="F6145" s="81"/>
      <c r="G6145" s="130"/>
      <c r="I6145" s="88"/>
      <c r="N6145" s="130"/>
      <c r="P6145" s="88"/>
    </row>
    <row r="6146" spans="6:16">
      <c r="F6146" s="81"/>
      <c r="G6146" s="130"/>
      <c r="I6146" s="88"/>
      <c r="N6146" s="130"/>
      <c r="P6146" s="88"/>
    </row>
    <row r="6147" spans="6:16">
      <c r="F6147" s="81"/>
      <c r="G6147" s="130"/>
      <c r="I6147" s="88"/>
      <c r="N6147" s="130"/>
      <c r="P6147" s="88"/>
    </row>
    <row r="6148" spans="6:16">
      <c r="F6148" s="81"/>
      <c r="G6148" s="130"/>
      <c r="I6148" s="88"/>
      <c r="N6148" s="130"/>
      <c r="P6148" s="88"/>
    </row>
    <row r="6149" spans="6:16">
      <c r="F6149" s="81"/>
      <c r="G6149" s="130"/>
      <c r="I6149" s="88"/>
      <c r="N6149" s="130"/>
      <c r="P6149" s="88"/>
    </row>
    <row r="6150" spans="6:16">
      <c r="F6150" s="81"/>
      <c r="G6150" s="130"/>
      <c r="I6150" s="88"/>
      <c r="N6150" s="130"/>
      <c r="P6150" s="88"/>
    </row>
    <row r="6151" spans="6:16">
      <c r="F6151" s="81"/>
      <c r="G6151" s="130"/>
      <c r="I6151" s="88"/>
      <c r="N6151" s="130"/>
      <c r="P6151" s="88"/>
    </row>
    <row r="6152" spans="6:16">
      <c r="F6152" s="81"/>
      <c r="G6152" s="130"/>
      <c r="I6152" s="88"/>
      <c r="N6152" s="130"/>
      <c r="P6152" s="88"/>
    </row>
    <row r="6153" spans="6:16">
      <c r="F6153" s="81"/>
      <c r="G6153" s="130"/>
      <c r="I6153" s="88"/>
      <c r="N6153" s="130"/>
      <c r="P6153" s="88"/>
    </row>
    <row r="6154" spans="6:16">
      <c r="F6154" s="81"/>
      <c r="G6154" s="130"/>
      <c r="I6154" s="88"/>
      <c r="N6154" s="130"/>
      <c r="P6154" s="88"/>
    </row>
    <row r="6155" spans="6:16">
      <c r="F6155" s="81"/>
      <c r="G6155" s="130"/>
      <c r="I6155" s="88"/>
      <c r="N6155" s="130"/>
      <c r="P6155" s="88"/>
    </row>
    <row r="6156" spans="6:16">
      <c r="F6156" s="81"/>
      <c r="G6156" s="130"/>
      <c r="I6156" s="88"/>
      <c r="N6156" s="130"/>
      <c r="P6156" s="88"/>
    </row>
    <row r="6157" spans="6:16">
      <c r="F6157" s="81"/>
      <c r="G6157" s="130"/>
      <c r="I6157" s="88"/>
      <c r="N6157" s="130"/>
      <c r="P6157" s="88"/>
    </row>
    <row r="6158" spans="6:16">
      <c r="F6158" s="81"/>
      <c r="G6158" s="130"/>
      <c r="I6158" s="88"/>
      <c r="N6158" s="130"/>
      <c r="P6158" s="88"/>
    </row>
    <row r="6159" spans="6:16">
      <c r="F6159" s="81"/>
      <c r="G6159" s="130"/>
      <c r="I6159" s="88"/>
      <c r="N6159" s="130"/>
      <c r="P6159" s="88"/>
    </row>
    <row r="6160" spans="6:16">
      <c r="F6160" s="81"/>
      <c r="G6160" s="130"/>
      <c r="I6160" s="88"/>
      <c r="N6160" s="130"/>
      <c r="P6160" s="88"/>
    </row>
    <row r="6161" spans="6:16">
      <c r="F6161" s="81"/>
      <c r="G6161" s="130"/>
      <c r="I6161" s="88"/>
      <c r="N6161" s="130"/>
      <c r="P6161" s="88"/>
    </row>
    <row r="6162" spans="6:16">
      <c r="F6162" s="81"/>
      <c r="G6162" s="130"/>
      <c r="I6162" s="88"/>
      <c r="N6162" s="130"/>
      <c r="P6162" s="88"/>
    </row>
    <row r="6163" spans="6:16">
      <c r="F6163" s="81"/>
      <c r="G6163" s="130"/>
      <c r="I6163" s="88"/>
      <c r="N6163" s="130"/>
      <c r="P6163" s="88"/>
    </row>
    <row r="6164" spans="6:16">
      <c r="F6164" s="81"/>
      <c r="G6164" s="130"/>
      <c r="I6164" s="88"/>
      <c r="N6164" s="130"/>
      <c r="P6164" s="88"/>
    </row>
    <row r="6165" spans="6:16">
      <c r="F6165" s="81"/>
      <c r="G6165" s="130"/>
      <c r="I6165" s="88"/>
      <c r="N6165" s="130"/>
      <c r="P6165" s="88"/>
    </row>
    <row r="6166" spans="6:16">
      <c r="F6166" s="81"/>
      <c r="G6166" s="130"/>
      <c r="I6166" s="88"/>
      <c r="N6166" s="130"/>
      <c r="P6166" s="88"/>
    </row>
    <row r="6167" spans="6:16">
      <c r="F6167" s="81"/>
      <c r="G6167" s="130"/>
      <c r="I6167" s="88"/>
      <c r="N6167" s="130"/>
      <c r="P6167" s="88"/>
    </row>
    <row r="6168" spans="6:16">
      <c r="F6168" s="81"/>
      <c r="G6168" s="130"/>
      <c r="I6168" s="88"/>
      <c r="N6168" s="130"/>
      <c r="P6168" s="88"/>
    </row>
    <row r="6169" spans="6:16">
      <c r="F6169" s="81"/>
      <c r="G6169" s="130"/>
      <c r="I6169" s="88"/>
      <c r="N6169" s="130"/>
      <c r="P6169" s="88"/>
    </row>
    <row r="6170" spans="6:16">
      <c r="F6170" s="81"/>
      <c r="G6170" s="130"/>
      <c r="I6170" s="88"/>
      <c r="N6170" s="130"/>
      <c r="P6170" s="88"/>
    </row>
    <row r="6171" spans="6:16">
      <c r="F6171" s="81"/>
      <c r="G6171" s="130"/>
      <c r="I6171" s="88"/>
      <c r="N6171" s="130"/>
      <c r="P6171" s="88"/>
    </row>
    <row r="6172" spans="6:16">
      <c r="F6172" s="81"/>
      <c r="G6172" s="130"/>
      <c r="I6172" s="88"/>
      <c r="N6172" s="130"/>
      <c r="P6172" s="88"/>
    </row>
    <row r="6173" spans="6:16">
      <c r="F6173" s="81"/>
      <c r="G6173" s="130"/>
      <c r="I6173" s="88"/>
      <c r="N6173" s="130"/>
      <c r="P6173" s="88"/>
    </row>
    <row r="6174" spans="6:16">
      <c r="F6174" s="81"/>
      <c r="G6174" s="130"/>
      <c r="I6174" s="88"/>
      <c r="N6174" s="130"/>
      <c r="P6174" s="88"/>
    </row>
    <row r="6175" spans="6:16">
      <c r="F6175" s="81"/>
      <c r="G6175" s="130"/>
      <c r="I6175" s="88"/>
      <c r="N6175" s="130"/>
      <c r="P6175" s="88"/>
    </row>
    <row r="6176" spans="6:16">
      <c r="F6176" s="81"/>
      <c r="G6176" s="130"/>
      <c r="I6176" s="88"/>
      <c r="N6176" s="130"/>
      <c r="P6176" s="88"/>
    </row>
    <row r="6177" spans="6:16">
      <c r="F6177" s="81"/>
      <c r="G6177" s="130"/>
      <c r="I6177" s="88"/>
      <c r="N6177" s="130"/>
      <c r="P6177" s="88"/>
    </row>
    <row r="6178" spans="6:16">
      <c r="F6178" s="81"/>
      <c r="G6178" s="130"/>
      <c r="I6178" s="88"/>
      <c r="N6178" s="130"/>
      <c r="P6178" s="88"/>
    </row>
    <row r="6179" spans="6:16">
      <c r="F6179" s="81"/>
      <c r="G6179" s="130"/>
      <c r="I6179" s="88"/>
      <c r="N6179" s="130"/>
      <c r="P6179" s="88"/>
    </row>
    <row r="6180" spans="6:16">
      <c r="F6180" s="81"/>
      <c r="G6180" s="130"/>
      <c r="I6180" s="88"/>
      <c r="N6180" s="130"/>
      <c r="P6180" s="88"/>
    </row>
    <row r="6181" spans="6:16">
      <c r="F6181" s="81"/>
      <c r="G6181" s="130"/>
      <c r="I6181" s="88"/>
      <c r="N6181" s="130"/>
      <c r="P6181" s="88"/>
    </row>
    <row r="6182" spans="6:16">
      <c r="F6182" s="81"/>
      <c r="G6182" s="130"/>
      <c r="I6182" s="88"/>
      <c r="N6182" s="130"/>
      <c r="P6182" s="88"/>
    </row>
    <row r="6183" spans="6:16">
      <c r="F6183" s="81"/>
      <c r="G6183" s="130"/>
      <c r="I6183" s="88"/>
      <c r="N6183" s="130"/>
      <c r="P6183" s="88"/>
    </row>
    <row r="6184" spans="6:16">
      <c r="F6184" s="81"/>
      <c r="G6184" s="130"/>
      <c r="I6184" s="88"/>
      <c r="N6184" s="130"/>
      <c r="P6184" s="88"/>
    </row>
    <row r="6185" spans="6:16">
      <c r="F6185" s="81"/>
      <c r="G6185" s="130"/>
      <c r="I6185" s="88"/>
      <c r="N6185" s="130"/>
      <c r="P6185" s="88"/>
    </row>
    <row r="6186" spans="6:16">
      <c r="F6186" s="81"/>
      <c r="G6186" s="130"/>
      <c r="I6186" s="88"/>
      <c r="N6186" s="130"/>
      <c r="P6186" s="88"/>
    </row>
    <row r="6187" spans="6:16">
      <c r="F6187" s="81"/>
      <c r="G6187" s="130"/>
      <c r="I6187" s="88"/>
      <c r="N6187" s="130"/>
      <c r="P6187" s="88"/>
    </row>
    <row r="6188" spans="6:16">
      <c r="F6188" s="81"/>
      <c r="G6188" s="130"/>
      <c r="I6188" s="88"/>
      <c r="N6188" s="130"/>
      <c r="P6188" s="88"/>
    </row>
    <row r="6189" spans="6:16">
      <c r="F6189" s="81"/>
      <c r="G6189" s="130"/>
      <c r="I6189" s="88"/>
      <c r="N6189" s="130"/>
      <c r="P6189" s="88"/>
    </row>
    <row r="6190" spans="6:16">
      <c r="F6190" s="81"/>
      <c r="G6190" s="130"/>
      <c r="I6190" s="88"/>
      <c r="N6190" s="130"/>
      <c r="P6190" s="88"/>
    </row>
    <row r="6191" spans="6:16">
      <c r="F6191" s="81"/>
      <c r="G6191" s="130"/>
      <c r="I6191" s="88"/>
      <c r="N6191" s="130"/>
      <c r="P6191" s="88"/>
    </row>
    <row r="6192" spans="6:16">
      <c r="F6192" s="81"/>
      <c r="G6192" s="130"/>
      <c r="I6192" s="88"/>
      <c r="N6192" s="130"/>
      <c r="P6192" s="88"/>
    </row>
    <row r="6193" spans="6:16">
      <c r="F6193" s="81"/>
      <c r="G6193" s="130"/>
      <c r="I6193" s="88"/>
      <c r="N6193" s="130"/>
      <c r="P6193" s="88"/>
    </row>
    <row r="6194" spans="6:16">
      <c r="F6194" s="81"/>
      <c r="G6194" s="130"/>
      <c r="I6194" s="88"/>
      <c r="N6194" s="130"/>
      <c r="P6194" s="88"/>
    </row>
    <row r="6195" spans="6:16">
      <c r="F6195" s="81"/>
      <c r="G6195" s="130"/>
      <c r="I6195" s="88"/>
      <c r="N6195" s="130"/>
      <c r="P6195" s="88"/>
    </row>
    <row r="6196" spans="6:16">
      <c r="F6196" s="81"/>
      <c r="G6196" s="130"/>
      <c r="I6196" s="88"/>
      <c r="N6196" s="130"/>
      <c r="P6196" s="88"/>
    </row>
    <row r="6197" spans="6:16">
      <c r="F6197" s="81"/>
      <c r="G6197" s="130"/>
      <c r="I6197" s="88"/>
      <c r="N6197" s="130"/>
      <c r="P6197" s="88"/>
    </row>
    <row r="6198" spans="6:16">
      <c r="F6198" s="81"/>
      <c r="G6198" s="130"/>
      <c r="I6198" s="88"/>
      <c r="N6198" s="130"/>
      <c r="P6198" s="88"/>
    </row>
    <row r="6199" spans="6:16">
      <c r="F6199" s="81"/>
      <c r="G6199" s="130"/>
      <c r="I6199" s="88"/>
      <c r="N6199" s="130"/>
      <c r="P6199" s="88"/>
    </row>
    <row r="6200" spans="6:16">
      <c r="F6200" s="81"/>
      <c r="G6200" s="130"/>
      <c r="I6200" s="88"/>
      <c r="N6200" s="130"/>
      <c r="P6200" s="88"/>
    </row>
    <row r="6201" spans="6:16">
      <c r="F6201" s="81"/>
      <c r="G6201" s="130"/>
      <c r="I6201" s="88"/>
      <c r="N6201" s="130"/>
      <c r="P6201" s="88"/>
    </row>
    <row r="6202" spans="6:16">
      <c r="F6202" s="81"/>
      <c r="G6202" s="130"/>
      <c r="I6202" s="88"/>
      <c r="N6202" s="130"/>
      <c r="P6202" s="88"/>
    </row>
    <row r="6203" spans="6:16">
      <c r="F6203" s="81"/>
      <c r="G6203" s="130"/>
      <c r="I6203" s="88"/>
      <c r="N6203" s="130"/>
      <c r="P6203" s="88"/>
    </row>
    <row r="6204" spans="6:16">
      <c r="F6204" s="81"/>
      <c r="G6204" s="130"/>
      <c r="I6204" s="88"/>
      <c r="N6204" s="130"/>
      <c r="P6204" s="88"/>
    </row>
    <row r="6205" spans="6:16">
      <c r="F6205" s="81"/>
      <c r="G6205" s="130"/>
      <c r="I6205" s="88"/>
      <c r="N6205" s="130"/>
      <c r="P6205" s="88"/>
    </row>
    <row r="6206" spans="6:16">
      <c r="F6206" s="81"/>
      <c r="G6206" s="130"/>
      <c r="I6206" s="88"/>
      <c r="N6206" s="130"/>
      <c r="P6206" s="88"/>
    </row>
    <row r="6207" spans="6:16">
      <c r="F6207" s="81"/>
      <c r="G6207" s="130"/>
      <c r="I6207" s="88"/>
      <c r="N6207" s="130"/>
      <c r="P6207" s="88"/>
    </row>
    <row r="6208" spans="6:16">
      <c r="F6208" s="81"/>
      <c r="G6208" s="130"/>
      <c r="I6208" s="88"/>
      <c r="N6208" s="130"/>
      <c r="P6208" s="88"/>
    </row>
    <row r="6209" spans="6:16">
      <c r="F6209" s="81"/>
      <c r="G6209" s="130"/>
      <c r="I6209" s="88"/>
      <c r="N6209" s="130"/>
      <c r="P6209" s="88"/>
    </row>
    <row r="6210" spans="6:16">
      <c r="F6210" s="81"/>
      <c r="G6210" s="130"/>
      <c r="I6210" s="88"/>
      <c r="N6210" s="130"/>
      <c r="P6210" s="88"/>
    </row>
    <row r="6211" spans="6:16">
      <c r="F6211" s="81"/>
      <c r="G6211" s="130"/>
      <c r="I6211" s="88"/>
      <c r="N6211" s="130"/>
      <c r="P6211" s="88"/>
    </row>
    <row r="6212" spans="6:16">
      <c r="F6212" s="81"/>
      <c r="G6212" s="130"/>
      <c r="I6212" s="88"/>
      <c r="N6212" s="130"/>
      <c r="P6212" s="88"/>
    </row>
    <row r="6213" spans="6:16">
      <c r="F6213" s="81"/>
      <c r="G6213" s="130"/>
      <c r="I6213" s="88"/>
      <c r="N6213" s="130"/>
      <c r="P6213" s="88"/>
    </row>
    <row r="6214" spans="6:16">
      <c r="F6214" s="81"/>
      <c r="G6214" s="130"/>
      <c r="I6214" s="88"/>
      <c r="N6214" s="130"/>
      <c r="P6214" s="88"/>
    </row>
    <row r="6215" spans="6:16">
      <c r="F6215" s="81"/>
      <c r="G6215" s="130"/>
      <c r="I6215" s="88"/>
      <c r="N6215" s="130"/>
      <c r="P6215" s="88"/>
    </row>
    <row r="6216" spans="6:16">
      <c r="F6216" s="81"/>
      <c r="G6216" s="130"/>
      <c r="I6216" s="88"/>
      <c r="N6216" s="130"/>
      <c r="P6216" s="88"/>
    </row>
    <row r="6217" spans="6:16">
      <c r="F6217" s="81"/>
      <c r="G6217" s="130"/>
      <c r="I6217" s="88"/>
      <c r="N6217" s="130"/>
      <c r="P6217" s="88"/>
    </row>
    <row r="6218" spans="6:16">
      <c r="F6218" s="81"/>
      <c r="G6218" s="130"/>
      <c r="I6218" s="88"/>
      <c r="N6218" s="130"/>
      <c r="P6218" s="88"/>
    </row>
    <row r="6219" spans="6:16">
      <c r="F6219" s="81"/>
      <c r="G6219" s="130"/>
      <c r="I6219" s="88"/>
      <c r="N6219" s="130"/>
      <c r="P6219" s="88"/>
    </row>
    <row r="6220" spans="6:16">
      <c r="F6220" s="81"/>
      <c r="G6220" s="130"/>
      <c r="I6220" s="88"/>
      <c r="N6220" s="130"/>
      <c r="P6220" s="88"/>
    </row>
    <row r="6221" spans="6:16">
      <c r="F6221" s="81"/>
      <c r="G6221" s="130"/>
      <c r="I6221" s="88"/>
      <c r="N6221" s="130"/>
      <c r="P6221" s="88"/>
    </row>
    <row r="6222" spans="6:16">
      <c r="F6222" s="81"/>
      <c r="G6222" s="130"/>
      <c r="I6222" s="88"/>
      <c r="N6222" s="130"/>
      <c r="P6222" s="88"/>
    </row>
    <row r="6223" spans="6:16">
      <c r="F6223" s="81"/>
      <c r="G6223" s="130"/>
      <c r="I6223" s="88"/>
      <c r="N6223" s="130"/>
      <c r="P6223" s="88"/>
    </row>
    <row r="6224" spans="6:16">
      <c r="F6224" s="81"/>
      <c r="G6224" s="130"/>
      <c r="I6224" s="88"/>
      <c r="N6224" s="130"/>
      <c r="P6224" s="88"/>
    </row>
    <row r="6225" spans="6:16">
      <c r="F6225" s="81"/>
      <c r="G6225" s="130"/>
      <c r="I6225" s="88"/>
      <c r="N6225" s="130"/>
      <c r="P6225" s="88"/>
    </row>
    <row r="6226" spans="6:16">
      <c r="F6226" s="81"/>
      <c r="G6226" s="130"/>
      <c r="I6226" s="88"/>
      <c r="N6226" s="130"/>
      <c r="P6226" s="88"/>
    </row>
    <row r="6227" spans="6:16">
      <c r="F6227" s="81"/>
      <c r="G6227" s="130"/>
      <c r="I6227" s="88"/>
      <c r="N6227" s="130"/>
      <c r="P6227" s="88"/>
    </row>
    <row r="6228" spans="6:16">
      <c r="F6228" s="81"/>
      <c r="G6228" s="130"/>
      <c r="I6228" s="88"/>
      <c r="N6228" s="130"/>
      <c r="P6228" s="88"/>
    </row>
    <row r="6229" spans="6:16">
      <c r="F6229" s="81"/>
      <c r="G6229" s="130"/>
      <c r="I6229" s="88"/>
      <c r="N6229" s="130"/>
      <c r="P6229" s="88"/>
    </row>
    <row r="6230" spans="6:16">
      <c r="F6230" s="81"/>
      <c r="G6230" s="130"/>
      <c r="I6230" s="88"/>
      <c r="N6230" s="130"/>
      <c r="P6230" s="88"/>
    </row>
    <row r="6231" spans="6:16">
      <c r="F6231" s="81"/>
      <c r="G6231" s="130"/>
      <c r="I6231" s="88"/>
      <c r="N6231" s="130"/>
      <c r="P6231" s="88"/>
    </row>
    <row r="6232" spans="6:16">
      <c r="F6232" s="81"/>
      <c r="G6232" s="130"/>
      <c r="I6232" s="88"/>
      <c r="N6232" s="130"/>
      <c r="P6232" s="88"/>
    </row>
    <row r="6233" spans="6:16">
      <c r="F6233" s="81"/>
      <c r="G6233" s="130"/>
      <c r="I6233" s="88"/>
      <c r="N6233" s="130"/>
      <c r="P6233" s="88"/>
    </row>
    <row r="6234" spans="6:16">
      <c r="F6234" s="81"/>
      <c r="G6234" s="130"/>
      <c r="I6234" s="88"/>
      <c r="N6234" s="130"/>
      <c r="P6234" s="88"/>
    </row>
    <row r="6235" spans="6:16">
      <c r="F6235" s="81"/>
      <c r="G6235" s="130"/>
      <c r="I6235" s="88"/>
      <c r="N6235" s="130"/>
      <c r="P6235" s="88"/>
    </row>
    <row r="6236" spans="6:16">
      <c r="F6236" s="81"/>
      <c r="G6236" s="130"/>
      <c r="I6236" s="88"/>
      <c r="N6236" s="130"/>
      <c r="P6236" s="88"/>
    </row>
    <row r="6237" spans="6:16">
      <c r="F6237" s="81"/>
      <c r="G6237" s="130"/>
      <c r="I6237" s="88"/>
      <c r="N6237" s="130"/>
      <c r="P6237" s="88"/>
    </row>
    <row r="6238" spans="6:16">
      <c r="F6238" s="81"/>
      <c r="G6238" s="130"/>
      <c r="I6238" s="88"/>
      <c r="N6238" s="130"/>
      <c r="P6238" s="88"/>
    </row>
    <row r="6239" spans="6:16">
      <c r="F6239" s="81"/>
      <c r="G6239" s="130"/>
      <c r="I6239" s="88"/>
      <c r="N6239" s="130"/>
      <c r="P6239" s="88"/>
    </row>
    <row r="6240" spans="6:16">
      <c r="F6240" s="81"/>
      <c r="G6240" s="130"/>
      <c r="I6240" s="88"/>
      <c r="N6240" s="130"/>
      <c r="P6240" s="88"/>
    </row>
    <row r="6241" spans="6:16">
      <c r="F6241" s="81"/>
      <c r="G6241" s="130"/>
      <c r="I6241" s="88"/>
      <c r="N6241" s="130"/>
      <c r="P6241" s="88"/>
    </row>
    <row r="6242" spans="6:16">
      <c r="F6242" s="81"/>
      <c r="G6242" s="130"/>
      <c r="I6242" s="88"/>
      <c r="N6242" s="130"/>
      <c r="P6242" s="88"/>
    </row>
    <row r="6243" spans="6:16">
      <c r="F6243" s="81"/>
      <c r="G6243" s="130"/>
      <c r="I6243" s="88"/>
      <c r="N6243" s="130"/>
      <c r="P6243" s="88"/>
    </row>
    <row r="6244" spans="6:16">
      <c r="F6244" s="81"/>
      <c r="G6244" s="130"/>
      <c r="I6244" s="88"/>
      <c r="N6244" s="130"/>
      <c r="P6244" s="88"/>
    </row>
    <row r="6245" spans="6:16">
      <c r="F6245" s="81"/>
      <c r="G6245" s="130"/>
      <c r="I6245" s="88"/>
      <c r="N6245" s="130"/>
      <c r="P6245" s="88"/>
    </row>
    <row r="6246" spans="6:16">
      <c r="F6246" s="81"/>
      <c r="G6246" s="130"/>
      <c r="I6246" s="88"/>
      <c r="N6246" s="130"/>
      <c r="P6246" s="88"/>
    </row>
    <row r="6247" spans="6:16">
      <c r="F6247" s="81"/>
      <c r="G6247" s="130"/>
      <c r="I6247" s="88"/>
      <c r="N6247" s="130"/>
      <c r="P6247" s="88"/>
    </row>
    <row r="6248" spans="6:16">
      <c r="F6248" s="81"/>
      <c r="G6248" s="130"/>
      <c r="I6248" s="88"/>
      <c r="N6248" s="130"/>
      <c r="P6248" s="88"/>
    </row>
    <row r="6249" spans="6:16">
      <c r="F6249" s="81"/>
      <c r="G6249" s="130"/>
      <c r="I6249" s="88"/>
      <c r="N6249" s="130"/>
      <c r="P6249" s="88"/>
    </row>
    <row r="6250" spans="6:16">
      <c r="F6250" s="81"/>
      <c r="G6250" s="130"/>
      <c r="I6250" s="88"/>
      <c r="N6250" s="130"/>
      <c r="P6250" s="88"/>
    </row>
    <row r="6251" spans="6:16">
      <c r="F6251" s="81"/>
      <c r="G6251" s="130"/>
      <c r="I6251" s="88"/>
      <c r="N6251" s="130"/>
      <c r="P6251" s="88"/>
    </row>
    <row r="6252" spans="6:16">
      <c r="F6252" s="81"/>
      <c r="G6252" s="130"/>
      <c r="I6252" s="88"/>
      <c r="N6252" s="130"/>
      <c r="P6252" s="88"/>
    </row>
    <row r="6253" spans="6:16">
      <c r="F6253" s="81"/>
      <c r="G6253" s="130"/>
      <c r="I6253" s="88"/>
      <c r="N6253" s="130"/>
      <c r="P6253" s="88"/>
    </row>
    <row r="6254" spans="6:16">
      <c r="F6254" s="81"/>
      <c r="G6254" s="130"/>
      <c r="I6254" s="88"/>
      <c r="N6254" s="130"/>
      <c r="P6254" s="88"/>
    </row>
    <row r="6255" spans="6:16">
      <c r="F6255" s="81"/>
      <c r="G6255" s="130"/>
      <c r="I6255" s="88"/>
      <c r="N6255" s="130"/>
      <c r="P6255" s="88"/>
    </row>
    <row r="6256" spans="6:16">
      <c r="F6256" s="81"/>
      <c r="G6256" s="130"/>
      <c r="I6256" s="88"/>
      <c r="N6256" s="130"/>
      <c r="P6256" s="88"/>
    </row>
    <row r="6257" spans="6:16">
      <c r="F6257" s="81"/>
      <c r="G6257" s="130"/>
      <c r="I6257" s="88"/>
      <c r="N6257" s="130"/>
      <c r="P6257" s="88"/>
    </row>
    <row r="6258" spans="6:16">
      <c r="F6258" s="81"/>
      <c r="G6258" s="130"/>
      <c r="I6258" s="88"/>
      <c r="N6258" s="130"/>
      <c r="P6258" s="88"/>
    </row>
    <row r="6259" spans="6:16">
      <c r="F6259" s="81"/>
      <c r="G6259" s="130"/>
      <c r="I6259" s="88"/>
      <c r="N6259" s="130"/>
      <c r="P6259" s="88"/>
    </row>
    <row r="6260" spans="6:16">
      <c r="F6260" s="81"/>
      <c r="G6260" s="130"/>
      <c r="I6260" s="88"/>
      <c r="N6260" s="130"/>
      <c r="P6260" s="88"/>
    </row>
    <row r="6261" spans="6:16">
      <c r="F6261" s="81"/>
      <c r="G6261" s="130"/>
      <c r="I6261" s="88"/>
      <c r="N6261" s="130"/>
      <c r="P6261" s="88"/>
    </row>
    <row r="6262" spans="6:16">
      <c r="F6262" s="81"/>
      <c r="G6262" s="130"/>
      <c r="I6262" s="88"/>
      <c r="N6262" s="130"/>
      <c r="P6262" s="88"/>
    </row>
    <row r="6263" spans="6:16">
      <c r="F6263" s="81"/>
      <c r="G6263" s="130"/>
      <c r="I6263" s="88"/>
      <c r="N6263" s="130"/>
      <c r="P6263" s="88"/>
    </row>
    <row r="6264" spans="6:16">
      <c r="F6264" s="81"/>
      <c r="G6264" s="130"/>
      <c r="I6264" s="88"/>
      <c r="N6264" s="130"/>
      <c r="P6264" s="88"/>
    </row>
    <row r="6265" spans="6:16">
      <c r="F6265" s="81"/>
      <c r="G6265" s="130"/>
      <c r="I6265" s="88"/>
      <c r="N6265" s="130"/>
      <c r="P6265" s="88"/>
    </row>
    <row r="6266" spans="6:16">
      <c r="F6266" s="81"/>
      <c r="G6266" s="130"/>
      <c r="I6266" s="88"/>
      <c r="N6266" s="130"/>
      <c r="P6266" s="88"/>
    </row>
    <row r="6267" spans="6:16">
      <c r="F6267" s="81"/>
      <c r="G6267" s="130"/>
      <c r="I6267" s="88"/>
      <c r="N6267" s="130"/>
      <c r="P6267" s="88"/>
    </row>
    <row r="6268" spans="6:16">
      <c r="F6268" s="81"/>
      <c r="G6268" s="130"/>
      <c r="I6268" s="88"/>
      <c r="N6268" s="130"/>
      <c r="P6268" s="88"/>
    </row>
    <row r="6269" spans="6:16">
      <c r="F6269" s="81"/>
      <c r="G6269" s="130"/>
      <c r="I6269" s="88"/>
      <c r="N6269" s="130"/>
      <c r="P6269" s="88"/>
    </row>
    <row r="6270" spans="6:16">
      <c r="F6270" s="81"/>
      <c r="G6270" s="130"/>
      <c r="I6270" s="88"/>
      <c r="N6270" s="130"/>
      <c r="P6270" s="88"/>
    </row>
    <row r="6271" spans="6:16">
      <c r="F6271" s="81"/>
      <c r="G6271" s="130"/>
      <c r="I6271" s="88"/>
      <c r="N6271" s="130"/>
      <c r="P6271" s="88"/>
    </row>
    <row r="6272" spans="6:16">
      <c r="F6272" s="81"/>
      <c r="G6272" s="130"/>
      <c r="I6272" s="88"/>
      <c r="N6272" s="130"/>
      <c r="P6272" s="88"/>
    </row>
    <row r="6273" spans="6:16">
      <c r="F6273" s="81"/>
      <c r="G6273" s="130"/>
      <c r="I6273" s="88"/>
      <c r="N6273" s="130"/>
      <c r="P6273" s="88"/>
    </row>
    <row r="6274" spans="6:16">
      <c r="F6274" s="81"/>
      <c r="G6274" s="130"/>
      <c r="I6274" s="88"/>
      <c r="N6274" s="130"/>
      <c r="P6274" s="88"/>
    </row>
    <row r="6275" spans="6:16">
      <c r="F6275" s="81"/>
      <c r="G6275" s="130"/>
      <c r="I6275" s="88"/>
      <c r="N6275" s="130"/>
      <c r="P6275" s="88"/>
    </row>
    <row r="6276" spans="6:16">
      <c r="F6276" s="81"/>
      <c r="G6276" s="130"/>
      <c r="I6276" s="88"/>
      <c r="N6276" s="130"/>
      <c r="P6276" s="88"/>
    </row>
    <row r="6277" spans="6:16">
      <c r="F6277" s="81"/>
      <c r="G6277" s="130"/>
      <c r="I6277" s="88"/>
      <c r="N6277" s="130"/>
      <c r="P6277" s="88"/>
    </row>
    <row r="6278" spans="6:16">
      <c r="F6278" s="81"/>
      <c r="G6278" s="130"/>
      <c r="I6278" s="88"/>
      <c r="N6278" s="130"/>
      <c r="P6278" s="88"/>
    </row>
    <row r="6279" spans="6:16">
      <c r="F6279" s="81"/>
      <c r="G6279" s="130"/>
      <c r="I6279" s="88"/>
      <c r="N6279" s="130"/>
      <c r="P6279" s="88"/>
    </row>
    <row r="6280" spans="6:16">
      <c r="F6280" s="81"/>
      <c r="G6280" s="130"/>
      <c r="I6280" s="88"/>
      <c r="N6280" s="130"/>
      <c r="P6280" s="88"/>
    </row>
    <row r="6281" spans="6:16">
      <c r="F6281" s="81"/>
      <c r="G6281" s="130"/>
      <c r="I6281" s="88"/>
      <c r="N6281" s="130"/>
      <c r="P6281" s="88"/>
    </row>
    <row r="6282" spans="6:16">
      <c r="F6282" s="81"/>
      <c r="G6282" s="130"/>
      <c r="I6282" s="88"/>
      <c r="N6282" s="130"/>
      <c r="P6282" s="88"/>
    </row>
    <row r="6283" spans="6:16">
      <c r="F6283" s="81"/>
      <c r="G6283" s="130"/>
      <c r="I6283" s="88"/>
      <c r="N6283" s="130"/>
      <c r="P6283" s="88"/>
    </row>
    <row r="6284" spans="6:16">
      <c r="F6284" s="81"/>
      <c r="G6284" s="130"/>
      <c r="I6284" s="88"/>
      <c r="N6284" s="130"/>
      <c r="P6284" s="88"/>
    </row>
    <row r="6285" spans="6:16">
      <c r="F6285" s="81"/>
      <c r="G6285" s="130"/>
      <c r="I6285" s="88"/>
      <c r="N6285" s="130"/>
      <c r="P6285" s="88"/>
    </row>
    <row r="6286" spans="6:16">
      <c r="F6286" s="81"/>
      <c r="G6286" s="130"/>
      <c r="I6286" s="88"/>
      <c r="N6286" s="130"/>
      <c r="P6286" s="88"/>
    </row>
    <row r="6287" spans="6:16">
      <c r="F6287" s="81"/>
      <c r="G6287" s="130"/>
      <c r="I6287" s="88"/>
      <c r="N6287" s="130"/>
      <c r="P6287" s="88"/>
    </row>
    <row r="6288" spans="6:16">
      <c r="F6288" s="81"/>
      <c r="G6288" s="130"/>
      <c r="I6288" s="88"/>
      <c r="N6288" s="130"/>
      <c r="P6288" s="88"/>
    </row>
    <row r="6289" spans="6:16">
      <c r="F6289" s="81"/>
      <c r="G6289" s="130"/>
      <c r="I6289" s="88"/>
      <c r="N6289" s="130"/>
      <c r="P6289" s="88"/>
    </row>
    <row r="6290" spans="6:16">
      <c r="F6290" s="81"/>
      <c r="G6290" s="130"/>
      <c r="I6290" s="88"/>
      <c r="N6290" s="130"/>
      <c r="P6290" s="88"/>
    </row>
    <row r="6291" spans="6:16">
      <c r="F6291" s="81"/>
      <c r="G6291" s="130"/>
      <c r="I6291" s="88"/>
      <c r="N6291" s="130"/>
      <c r="P6291" s="88"/>
    </row>
    <row r="6292" spans="6:16">
      <c r="F6292" s="81"/>
      <c r="G6292" s="130"/>
      <c r="I6292" s="88"/>
      <c r="N6292" s="130"/>
      <c r="P6292" s="88"/>
    </row>
    <row r="6293" spans="6:16">
      <c r="F6293" s="81"/>
      <c r="G6293" s="130"/>
      <c r="I6293" s="88"/>
      <c r="N6293" s="130"/>
      <c r="P6293" s="88"/>
    </row>
    <row r="6294" spans="6:16">
      <c r="F6294" s="81"/>
      <c r="G6294" s="130"/>
      <c r="I6294" s="88"/>
      <c r="N6294" s="130"/>
      <c r="P6294" s="88"/>
    </row>
    <row r="6295" spans="6:16">
      <c r="F6295" s="81"/>
      <c r="G6295" s="130"/>
      <c r="I6295" s="88"/>
      <c r="N6295" s="130"/>
      <c r="P6295" s="88"/>
    </row>
    <row r="6296" spans="6:16">
      <c r="F6296" s="81"/>
      <c r="G6296" s="130"/>
      <c r="I6296" s="88"/>
      <c r="N6296" s="130"/>
      <c r="P6296" s="88"/>
    </row>
    <row r="6297" spans="6:16">
      <c r="F6297" s="81"/>
      <c r="G6297" s="130"/>
      <c r="I6297" s="88"/>
      <c r="N6297" s="130"/>
      <c r="P6297" s="88"/>
    </row>
    <row r="6298" spans="6:16">
      <c r="F6298" s="81"/>
      <c r="G6298" s="130"/>
      <c r="I6298" s="88"/>
      <c r="N6298" s="130"/>
      <c r="P6298" s="88"/>
    </row>
    <row r="6299" spans="6:16">
      <c r="F6299" s="81"/>
      <c r="G6299" s="130"/>
      <c r="I6299" s="88"/>
      <c r="N6299" s="130"/>
      <c r="P6299" s="88"/>
    </row>
    <row r="6300" spans="6:16">
      <c r="F6300" s="81"/>
      <c r="G6300" s="130"/>
      <c r="I6300" s="88"/>
      <c r="N6300" s="130"/>
      <c r="P6300" s="88"/>
    </row>
    <row r="6301" spans="6:16">
      <c r="F6301" s="81"/>
      <c r="G6301" s="130"/>
      <c r="I6301" s="88"/>
      <c r="N6301" s="130"/>
      <c r="P6301" s="88"/>
    </row>
    <row r="6302" spans="6:16">
      <c r="F6302" s="81"/>
      <c r="G6302" s="130"/>
      <c r="I6302" s="88"/>
      <c r="N6302" s="130"/>
      <c r="P6302" s="88"/>
    </row>
    <row r="6303" spans="6:16">
      <c r="F6303" s="81"/>
      <c r="G6303" s="130"/>
      <c r="I6303" s="88"/>
      <c r="N6303" s="130"/>
      <c r="P6303" s="88"/>
    </row>
    <row r="6304" spans="6:16">
      <c r="F6304" s="81"/>
      <c r="G6304" s="130"/>
      <c r="I6304" s="88"/>
      <c r="N6304" s="130"/>
      <c r="P6304" s="88"/>
    </row>
    <row r="6305" spans="6:16">
      <c r="F6305" s="81"/>
      <c r="G6305" s="130"/>
      <c r="I6305" s="88"/>
      <c r="N6305" s="130"/>
      <c r="P6305" s="88"/>
    </row>
    <row r="6306" spans="6:16">
      <c r="F6306" s="81"/>
      <c r="G6306" s="130"/>
      <c r="I6306" s="88"/>
      <c r="N6306" s="130"/>
      <c r="P6306" s="88"/>
    </row>
    <row r="6307" spans="6:16">
      <c r="F6307" s="81"/>
      <c r="G6307" s="130"/>
      <c r="I6307" s="88"/>
      <c r="N6307" s="130"/>
      <c r="P6307" s="88"/>
    </row>
    <row r="6308" spans="6:16">
      <c r="F6308" s="81"/>
      <c r="G6308" s="130"/>
      <c r="I6308" s="88"/>
      <c r="N6308" s="130"/>
      <c r="P6308" s="88"/>
    </row>
    <row r="6309" spans="6:16">
      <c r="F6309" s="81"/>
      <c r="G6309" s="130"/>
      <c r="I6309" s="88"/>
      <c r="N6309" s="130"/>
      <c r="P6309" s="88"/>
    </row>
    <row r="6310" spans="6:16">
      <c r="F6310" s="81"/>
      <c r="G6310" s="130"/>
      <c r="I6310" s="88"/>
      <c r="N6310" s="130"/>
      <c r="P6310" s="88"/>
    </row>
    <row r="6311" spans="6:16">
      <c r="F6311" s="81"/>
      <c r="G6311" s="130"/>
      <c r="I6311" s="88"/>
      <c r="N6311" s="130"/>
      <c r="P6311" s="88"/>
    </row>
    <row r="6312" spans="6:16">
      <c r="F6312" s="81"/>
      <c r="G6312" s="130"/>
      <c r="I6312" s="88"/>
      <c r="N6312" s="130"/>
      <c r="P6312" s="88"/>
    </row>
    <row r="6313" spans="6:16">
      <c r="F6313" s="81"/>
      <c r="G6313" s="130"/>
      <c r="I6313" s="88"/>
      <c r="N6313" s="130"/>
      <c r="P6313" s="88"/>
    </row>
    <row r="6314" spans="6:16">
      <c r="F6314" s="81"/>
      <c r="G6314" s="130"/>
      <c r="I6314" s="88"/>
      <c r="N6314" s="130"/>
      <c r="P6314" s="88"/>
    </row>
    <row r="6315" spans="6:16">
      <c r="F6315" s="81"/>
      <c r="G6315" s="130"/>
      <c r="I6315" s="88"/>
      <c r="N6315" s="130"/>
      <c r="P6315" s="88"/>
    </row>
    <row r="6316" spans="6:16">
      <c r="F6316" s="81"/>
      <c r="G6316" s="130"/>
      <c r="I6316" s="88"/>
      <c r="N6316" s="130"/>
      <c r="P6316" s="88"/>
    </row>
    <row r="6317" spans="6:16">
      <c r="F6317" s="81"/>
      <c r="G6317" s="130"/>
      <c r="I6317" s="88"/>
      <c r="N6317" s="130"/>
      <c r="P6317" s="88"/>
    </row>
    <row r="6318" spans="6:16">
      <c r="F6318" s="81"/>
      <c r="G6318" s="130"/>
      <c r="I6318" s="88"/>
      <c r="N6318" s="130"/>
      <c r="P6318" s="88"/>
    </row>
    <row r="6319" spans="6:16">
      <c r="F6319" s="81"/>
      <c r="G6319" s="130"/>
      <c r="I6319" s="88"/>
      <c r="N6319" s="130"/>
      <c r="P6319" s="88"/>
    </row>
    <row r="6320" spans="6:16">
      <c r="F6320" s="81"/>
      <c r="G6320" s="130"/>
      <c r="I6320" s="88"/>
      <c r="N6320" s="130"/>
      <c r="P6320" s="88"/>
    </row>
    <row r="6321" spans="6:16">
      <c r="F6321" s="81"/>
      <c r="G6321" s="130"/>
      <c r="I6321" s="88"/>
      <c r="N6321" s="130"/>
      <c r="P6321" s="88"/>
    </row>
    <row r="6322" spans="6:16">
      <c r="F6322" s="81"/>
      <c r="G6322" s="130"/>
      <c r="I6322" s="88"/>
      <c r="N6322" s="130"/>
      <c r="P6322" s="88"/>
    </row>
    <row r="6323" spans="6:16">
      <c r="F6323" s="81"/>
      <c r="G6323" s="130"/>
      <c r="I6323" s="88"/>
      <c r="N6323" s="130"/>
      <c r="P6323" s="88"/>
    </row>
    <row r="6324" spans="6:16">
      <c r="F6324" s="81"/>
      <c r="G6324" s="130"/>
      <c r="I6324" s="88"/>
      <c r="N6324" s="130"/>
      <c r="P6324" s="88"/>
    </row>
    <row r="6325" spans="6:16">
      <c r="F6325" s="81"/>
      <c r="G6325" s="130"/>
      <c r="I6325" s="88"/>
      <c r="N6325" s="130"/>
      <c r="P6325" s="88"/>
    </row>
    <row r="6326" spans="6:16">
      <c r="F6326" s="81"/>
      <c r="G6326" s="130"/>
      <c r="I6326" s="88"/>
      <c r="N6326" s="130"/>
      <c r="P6326" s="88"/>
    </row>
    <row r="6327" spans="6:16">
      <c r="F6327" s="81"/>
      <c r="G6327" s="130"/>
      <c r="I6327" s="88"/>
      <c r="N6327" s="130"/>
      <c r="P6327" s="88"/>
    </row>
    <row r="6328" spans="6:16">
      <c r="F6328" s="81"/>
      <c r="G6328" s="130"/>
      <c r="I6328" s="88"/>
      <c r="N6328" s="130"/>
      <c r="P6328" s="88"/>
    </row>
    <row r="6329" spans="6:16">
      <c r="F6329" s="81"/>
      <c r="G6329" s="130"/>
      <c r="I6329" s="88"/>
      <c r="N6329" s="130"/>
      <c r="P6329" s="88"/>
    </row>
    <row r="6330" spans="6:16">
      <c r="F6330" s="81"/>
      <c r="G6330" s="130"/>
      <c r="I6330" s="88"/>
      <c r="N6330" s="130"/>
      <c r="P6330" s="88"/>
    </row>
    <row r="6331" spans="6:16">
      <c r="F6331" s="81"/>
      <c r="G6331" s="130"/>
      <c r="I6331" s="88"/>
      <c r="N6331" s="130"/>
      <c r="P6331" s="88"/>
    </row>
    <row r="6332" spans="6:16">
      <c r="F6332" s="81"/>
      <c r="G6332" s="130"/>
      <c r="I6332" s="88"/>
      <c r="N6332" s="130"/>
      <c r="P6332" s="88"/>
    </row>
    <row r="6333" spans="6:16">
      <c r="F6333" s="81"/>
      <c r="G6333" s="130"/>
      <c r="I6333" s="88"/>
      <c r="N6333" s="130"/>
      <c r="P6333" s="88"/>
    </row>
    <row r="6334" spans="6:16">
      <c r="F6334" s="81"/>
      <c r="G6334" s="130"/>
      <c r="I6334" s="88"/>
      <c r="N6334" s="130"/>
      <c r="P6334" s="88"/>
    </row>
    <row r="6335" spans="6:16">
      <c r="F6335" s="81"/>
      <c r="G6335" s="130"/>
      <c r="I6335" s="88"/>
      <c r="N6335" s="130"/>
      <c r="P6335" s="88"/>
    </row>
    <row r="6336" spans="6:16">
      <c r="F6336" s="81"/>
      <c r="G6336" s="130"/>
      <c r="I6336" s="88"/>
      <c r="N6336" s="130"/>
      <c r="P6336" s="88"/>
    </row>
    <row r="6337" spans="6:16">
      <c r="F6337" s="81"/>
      <c r="G6337" s="130"/>
      <c r="I6337" s="88"/>
      <c r="N6337" s="130"/>
      <c r="P6337" s="88"/>
    </row>
    <row r="6338" spans="6:16">
      <c r="F6338" s="81"/>
      <c r="G6338" s="130"/>
      <c r="I6338" s="88"/>
      <c r="N6338" s="130"/>
      <c r="P6338" s="88"/>
    </row>
    <row r="6339" spans="6:16">
      <c r="F6339" s="81"/>
      <c r="G6339" s="130"/>
      <c r="I6339" s="88"/>
      <c r="N6339" s="130"/>
      <c r="P6339" s="88"/>
    </row>
    <row r="6340" spans="6:16">
      <c r="F6340" s="81"/>
      <c r="G6340" s="130"/>
      <c r="I6340" s="88"/>
      <c r="N6340" s="130"/>
      <c r="P6340" s="88"/>
    </row>
    <row r="6341" spans="6:16">
      <c r="F6341" s="81"/>
      <c r="G6341" s="130"/>
      <c r="I6341" s="88"/>
      <c r="N6341" s="130"/>
      <c r="P6341" s="88"/>
    </row>
    <row r="6342" spans="6:16">
      <c r="F6342" s="81"/>
      <c r="G6342" s="130"/>
      <c r="I6342" s="88"/>
      <c r="N6342" s="130"/>
      <c r="P6342" s="88"/>
    </row>
    <row r="6343" spans="6:16">
      <c r="F6343" s="81"/>
      <c r="G6343" s="130"/>
      <c r="I6343" s="88"/>
      <c r="N6343" s="130"/>
      <c r="P6343" s="88"/>
    </row>
    <row r="6344" spans="6:16">
      <c r="F6344" s="81"/>
      <c r="G6344" s="130"/>
      <c r="I6344" s="88"/>
      <c r="N6344" s="130"/>
      <c r="P6344" s="88"/>
    </row>
    <row r="6345" spans="6:16">
      <c r="F6345" s="81"/>
      <c r="G6345" s="130"/>
      <c r="I6345" s="88"/>
      <c r="N6345" s="130"/>
      <c r="P6345" s="88"/>
    </row>
    <row r="6346" spans="6:16">
      <c r="F6346" s="81"/>
      <c r="G6346" s="130"/>
      <c r="I6346" s="88"/>
      <c r="N6346" s="130"/>
      <c r="P6346" s="88"/>
    </row>
    <row r="6347" spans="6:16">
      <c r="F6347" s="81"/>
      <c r="G6347" s="130"/>
      <c r="I6347" s="88"/>
      <c r="N6347" s="130"/>
      <c r="P6347" s="88"/>
    </row>
    <row r="6348" spans="6:16">
      <c r="F6348" s="81"/>
      <c r="G6348" s="130"/>
      <c r="I6348" s="88"/>
      <c r="N6348" s="130"/>
      <c r="P6348" s="88"/>
    </row>
    <row r="6349" spans="6:16">
      <c r="F6349" s="81"/>
      <c r="G6349" s="130"/>
      <c r="I6349" s="88"/>
      <c r="N6349" s="130"/>
      <c r="P6349" s="88"/>
    </row>
    <row r="6350" spans="6:16">
      <c r="F6350" s="81"/>
      <c r="G6350" s="130"/>
      <c r="I6350" s="88"/>
      <c r="N6350" s="130"/>
      <c r="P6350" s="88"/>
    </row>
    <row r="6351" spans="6:16">
      <c r="F6351" s="81"/>
      <c r="G6351" s="130"/>
      <c r="I6351" s="88"/>
      <c r="N6351" s="130"/>
      <c r="P6351" s="88"/>
    </row>
    <row r="6352" spans="6:16">
      <c r="F6352" s="81"/>
      <c r="G6352" s="130"/>
      <c r="I6352" s="88"/>
      <c r="N6352" s="130"/>
      <c r="P6352" s="88"/>
    </row>
    <row r="6353" spans="6:16">
      <c r="F6353" s="81"/>
      <c r="G6353" s="130"/>
      <c r="I6353" s="88"/>
      <c r="N6353" s="130"/>
      <c r="P6353" s="88"/>
    </row>
    <row r="6354" spans="6:16">
      <c r="F6354" s="81"/>
      <c r="G6354" s="130"/>
      <c r="I6354" s="88"/>
      <c r="N6354" s="130"/>
      <c r="P6354" s="88"/>
    </row>
    <row r="6355" spans="6:16">
      <c r="F6355" s="81"/>
      <c r="G6355" s="130"/>
      <c r="I6355" s="88"/>
      <c r="N6355" s="130"/>
      <c r="P6355" s="88"/>
    </row>
    <row r="6356" spans="6:16">
      <c r="F6356" s="81"/>
      <c r="G6356" s="130"/>
      <c r="I6356" s="88"/>
      <c r="N6356" s="130"/>
      <c r="P6356" s="88"/>
    </row>
    <row r="6357" spans="6:16">
      <c r="F6357" s="81"/>
      <c r="G6357" s="130"/>
      <c r="I6357" s="88"/>
      <c r="N6357" s="130"/>
      <c r="P6357" s="88"/>
    </row>
    <row r="6358" spans="6:16">
      <c r="F6358" s="81"/>
      <c r="G6358" s="130"/>
      <c r="I6358" s="88"/>
      <c r="N6358" s="130"/>
      <c r="P6358" s="88"/>
    </row>
    <row r="6359" spans="6:16">
      <c r="F6359" s="81"/>
      <c r="G6359" s="130"/>
      <c r="I6359" s="88"/>
      <c r="N6359" s="130"/>
      <c r="P6359" s="88"/>
    </row>
    <row r="6360" spans="6:16">
      <c r="F6360" s="81"/>
      <c r="G6360" s="130"/>
      <c r="I6360" s="88"/>
      <c r="N6360" s="130"/>
      <c r="P6360" s="88"/>
    </row>
    <row r="6361" spans="6:16">
      <c r="F6361" s="81"/>
      <c r="G6361" s="130"/>
      <c r="I6361" s="88"/>
      <c r="N6361" s="130"/>
      <c r="P6361" s="88"/>
    </row>
    <row r="6362" spans="6:16">
      <c r="F6362" s="81"/>
      <c r="G6362" s="130"/>
      <c r="I6362" s="88"/>
      <c r="N6362" s="130"/>
      <c r="P6362" s="88"/>
    </row>
    <row r="6363" spans="6:16">
      <c r="F6363" s="81"/>
      <c r="G6363" s="130"/>
      <c r="I6363" s="88"/>
      <c r="N6363" s="130"/>
      <c r="P6363" s="88"/>
    </row>
    <row r="6364" spans="6:16">
      <c r="F6364" s="81"/>
      <c r="G6364" s="130"/>
      <c r="I6364" s="88"/>
      <c r="N6364" s="130"/>
      <c r="P6364" s="88"/>
    </row>
    <row r="6365" spans="6:16">
      <c r="F6365" s="81"/>
      <c r="G6365" s="130"/>
      <c r="I6365" s="88"/>
      <c r="N6365" s="130"/>
      <c r="P6365" s="88"/>
    </row>
    <row r="6366" spans="6:16">
      <c r="F6366" s="81"/>
      <c r="G6366" s="130"/>
      <c r="I6366" s="88"/>
      <c r="N6366" s="130"/>
      <c r="P6366" s="88"/>
    </row>
    <row r="6367" spans="6:16">
      <c r="F6367" s="81"/>
      <c r="G6367" s="130"/>
      <c r="I6367" s="88"/>
      <c r="N6367" s="130"/>
      <c r="P6367" s="88"/>
    </row>
    <row r="6368" spans="6:16">
      <c r="F6368" s="81"/>
      <c r="G6368" s="130"/>
      <c r="I6368" s="88"/>
      <c r="N6368" s="130"/>
      <c r="P6368" s="88"/>
    </row>
    <row r="6369" spans="6:16">
      <c r="F6369" s="81"/>
      <c r="G6369" s="130"/>
      <c r="I6369" s="88"/>
      <c r="N6369" s="130"/>
      <c r="P6369" s="88"/>
    </row>
    <row r="6370" spans="6:16">
      <c r="F6370" s="81"/>
      <c r="G6370" s="130"/>
      <c r="I6370" s="88"/>
      <c r="N6370" s="130"/>
      <c r="P6370" s="88"/>
    </row>
    <row r="6371" spans="6:16">
      <c r="F6371" s="81"/>
      <c r="G6371" s="130"/>
      <c r="I6371" s="88"/>
      <c r="N6371" s="130"/>
      <c r="P6371" s="88"/>
    </row>
    <row r="6372" spans="6:16">
      <c r="F6372" s="81"/>
      <c r="G6372" s="130"/>
      <c r="I6372" s="88"/>
      <c r="N6372" s="130"/>
      <c r="P6372" s="88"/>
    </row>
    <row r="6373" spans="6:16">
      <c r="F6373" s="81"/>
      <c r="G6373" s="130"/>
      <c r="I6373" s="88"/>
      <c r="N6373" s="130"/>
      <c r="P6373" s="88"/>
    </row>
    <row r="6374" spans="6:16">
      <c r="F6374" s="81"/>
      <c r="G6374" s="130"/>
      <c r="I6374" s="88"/>
      <c r="N6374" s="130"/>
      <c r="P6374" s="88"/>
    </row>
    <row r="6375" spans="6:16">
      <c r="F6375" s="81"/>
      <c r="G6375" s="130"/>
      <c r="I6375" s="88"/>
      <c r="N6375" s="130"/>
      <c r="P6375" s="88"/>
    </row>
    <row r="6376" spans="6:16">
      <c r="F6376" s="81"/>
      <c r="G6376" s="130"/>
      <c r="I6376" s="88"/>
      <c r="N6376" s="130"/>
      <c r="P6376" s="88"/>
    </row>
    <row r="6377" spans="6:16">
      <c r="F6377" s="81"/>
      <c r="G6377" s="130"/>
      <c r="I6377" s="88"/>
      <c r="N6377" s="130"/>
      <c r="P6377" s="88"/>
    </row>
    <row r="6378" spans="6:16">
      <c r="F6378" s="81"/>
      <c r="G6378" s="130"/>
      <c r="I6378" s="88"/>
      <c r="N6378" s="130"/>
      <c r="P6378" s="88"/>
    </row>
    <row r="6379" spans="6:16">
      <c r="F6379" s="81"/>
      <c r="G6379" s="130"/>
      <c r="I6379" s="88"/>
      <c r="N6379" s="130"/>
      <c r="P6379" s="88"/>
    </row>
    <row r="6380" spans="6:16">
      <c r="F6380" s="81"/>
      <c r="G6380" s="130"/>
      <c r="I6380" s="88"/>
      <c r="N6380" s="130"/>
      <c r="P6380" s="88"/>
    </row>
    <row r="6381" spans="6:16">
      <c r="F6381" s="81"/>
      <c r="G6381" s="130"/>
      <c r="I6381" s="88"/>
      <c r="N6381" s="130"/>
      <c r="P6381" s="88"/>
    </row>
    <row r="6382" spans="6:16">
      <c r="F6382" s="81"/>
      <c r="G6382" s="130"/>
      <c r="I6382" s="88"/>
      <c r="N6382" s="130"/>
      <c r="P6382" s="88"/>
    </row>
    <row r="6383" spans="6:16">
      <c r="F6383" s="81"/>
      <c r="G6383" s="130"/>
      <c r="I6383" s="88"/>
      <c r="N6383" s="130"/>
      <c r="P6383" s="88"/>
    </row>
    <row r="6384" spans="6:16">
      <c r="F6384" s="81"/>
      <c r="G6384" s="130"/>
      <c r="I6384" s="88"/>
      <c r="N6384" s="130"/>
      <c r="P6384" s="88"/>
    </row>
    <row r="6385" spans="6:16">
      <c r="F6385" s="81"/>
      <c r="G6385" s="130"/>
      <c r="I6385" s="88"/>
      <c r="N6385" s="130"/>
      <c r="P6385" s="88"/>
    </row>
    <row r="6386" spans="6:16">
      <c r="F6386" s="81"/>
      <c r="G6386" s="130"/>
      <c r="I6386" s="88"/>
      <c r="N6386" s="130"/>
      <c r="P6386" s="88"/>
    </row>
    <row r="6387" spans="6:16">
      <c r="F6387" s="81"/>
      <c r="G6387" s="130"/>
      <c r="I6387" s="88"/>
      <c r="N6387" s="130"/>
      <c r="P6387" s="88"/>
    </row>
    <row r="6388" spans="6:16">
      <c r="F6388" s="81"/>
      <c r="G6388" s="130"/>
      <c r="I6388" s="88"/>
      <c r="N6388" s="130"/>
      <c r="P6388" s="88"/>
    </row>
    <row r="6389" spans="6:16">
      <c r="F6389" s="81"/>
      <c r="G6389" s="130"/>
      <c r="I6389" s="88"/>
      <c r="N6389" s="130"/>
      <c r="P6389" s="88"/>
    </row>
    <row r="6390" spans="6:16">
      <c r="F6390" s="81"/>
      <c r="G6390" s="130"/>
      <c r="I6390" s="88"/>
      <c r="N6390" s="130"/>
      <c r="P6390" s="88"/>
    </row>
    <row r="6391" spans="6:16">
      <c r="F6391" s="81"/>
      <c r="G6391" s="130"/>
      <c r="I6391" s="88"/>
      <c r="N6391" s="130"/>
      <c r="P6391" s="88"/>
    </row>
    <row r="6392" spans="6:16">
      <c r="F6392" s="81"/>
      <c r="G6392" s="130"/>
      <c r="I6392" s="88"/>
      <c r="N6392" s="130"/>
      <c r="P6392" s="88"/>
    </row>
    <row r="6393" spans="6:16">
      <c r="F6393" s="81"/>
      <c r="G6393" s="130"/>
      <c r="I6393" s="88"/>
      <c r="N6393" s="130"/>
      <c r="P6393" s="88"/>
    </row>
    <row r="6394" spans="6:16">
      <c r="F6394" s="81"/>
      <c r="G6394" s="130"/>
      <c r="I6394" s="88"/>
      <c r="N6394" s="130"/>
      <c r="P6394" s="88"/>
    </row>
    <row r="6395" spans="6:16">
      <c r="F6395" s="81"/>
      <c r="G6395" s="130"/>
      <c r="I6395" s="88"/>
      <c r="N6395" s="130"/>
      <c r="P6395" s="88"/>
    </row>
    <row r="6396" spans="6:16">
      <c r="F6396" s="81"/>
      <c r="G6396" s="130"/>
      <c r="I6396" s="88"/>
      <c r="N6396" s="130"/>
      <c r="P6396" s="88"/>
    </row>
    <row r="6397" spans="6:16">
      <c r="F6397" s="81"/>
      <c r="G6397" s="130"/>
      <c r="I6397" s="88"/>
      <c r="N6397" s="130"/>
      <c r="P6397" s="88"/>
    </row>
    <row r="6398" spans="6:16">
      <c r="F6398" s="81"/>
      <c r="G6398" s="130"/>
      <c r="I6398" s="88"/>
      <c r="N6398" s="130"/>
      <c r="P6398" s="88"/>
    </row>
    <row r="6399" spans="6:16">
      <c r="F6399" s="81"/>
      <c r="G6399" s="130"/>
      <c r="I6399" s="88"/>
      <c r="N6399" s="130"/>
      <c r="P6399" s="88"/>
    </row>
    <row r="6400" spans="6:16">
      <c r="F6400" s="81"/>
      <c r="G6400" s="130"/>
      <c r="I6400" s="88"/>
      <c r="N6400" s="130"/>
      <c r="P6400" s="88"/>
    </row>
    <row r="6401" spans="6:16">
      <c r="F6401" s="81"/>
      <c r="G6401" s="130"/>
      <c r="I6401" s="88"/>
      <c r="N6401" s="130"/>
      <c r="P6401" s="88"/>
    </row>
    <row r="6402" spans="6:16">
      <c r="F6402" s="81"/>
      <c r="G6402" s="130"/>
      <c r="I6402" s="88"/>
      <c r="N6402" s="130"/>
      <c r="P6402" s="88"/>
    </row>
    <row r="6403" spans="6:16">
      <c r="F6403" s="81"/>
      <c r="G6403" s="130"/>
      <c r="I6403" s="88"/>
      <c r="N6403" s="130"/>
      <c r="P6403" s="88"/>
    </row>
    <row r="6404" spans="6:16">
      <c r="F6404" s="81"/>
      <c r="G6404" s="130"/>
      <c r="I6404" s="88"/>
      <c r="N6404" s="130"/>
      <c r="P6404" s="88"/>
    </row>
    <row r="6405" spans="6:16">
      <c r="F6405" s="81"/>
      <c r="G6405" s="130"/>
      <c r="I6405" s="88"/>
      <c r="N6405" s="130"/>
      <c r="P6405" s="88"/>
    </row>
    <row r="6406" spans="6:16">
      <c r="F6406" s="81"/>
      <c r="G6406" s="130"/>
      <c r="I6406" s="88"/>
      <c r="N6406" s="130"/>
      <c r="P6406" s="88"/>
    </row>
    <row r="6407" spans="6:16">
      <c r="F6407" s="81"/>
      <c r="G6407" s="130"/>
      <c r="I6407" s="88"/>
      <c r="N6407" s="130"/>
      <c r="P6407" s="88"/>
    </row>
    <row r="6408" spans="6:16">
      <c r="F6408" s="81"/>
      <c r="G6408" s="130"/>
      <c r="I6408" s="88"/>
      <c r="N6408" s="130"/>
      <c r="P6408" s="88"/>
    </row>
    <row r="6409" spans="6:16">
      <c r="F6409" s="81"/>
      <c r="G6409" s="130"/>
      <c r="I6409" s="88"/>
      <c r="N6409" s="130"/>
      <c r="P6409" s="88"/>
    </row>
    <row r="6410" spans="6:16">
      <c r="F6410" s="81"/>
      <c r="G6410" s="130"/>
      <c r="I6410" s="88"/>
      <c r="N6410" s="130"/>
      <c r="P6410" s="88"/>
    </row>
    <row r="6411" spans="6:16">
      <c r="F6411" s="81"/>
      <c r="G6411" s="130"/>
      <c r="I6411" s="88"/>
      <c r="N6411" s="130"/>
      <c r="P6411" s="88"/>
    </row>
    <row r="6412" spans="6:16">
      <c r="F6412" s="81"/>
      <c r="G6412" s="130"/>
      <c r="I6412" s="88"/>
      <c r="N6412" s="130"/>
      <c r="P6412" s="88"/>
    </row>
    <row r="6413" spans="6:16">
      <c r="F6413" s="81"/>
      <c r="G6413" s="130"/>
      <c r="I6413" s="88"/>
      <c r="N6413" s="130"/>
      <c r="P6413" s="88"/>
    </row>
    <row r="6414" spans="6:16">
      <c r="F6414" s="81"/>
      <c r="G6414" s="130"/>
      <c r="I6414" s="88"/>
      <c r="N6414" s="130"/>
      <c r="P6414" s="88"/>
    </row>
    <row r="6415" spans="6:16">
      <c r="F6415" s="81"/>
      <c r="G6415" s="130"/>
      <c r="I6415" s="88"/>
      <c r="N6415" s="130"/>
      <c r="P6415" s="88"/>
    </row>
    <row r="6416" spans="6:16">
      <c r="F6416" s="81"/>
      <c r="G6416" s="130"/>
      <c r="I6416" s="88"/>
      <c r="N6416" s="130"/>
      <c r="P6416" s="88"/>
    </row>
    <row r="6417" spans="6:16">
      <c r="F6417" s="81"/>
      <c r="G6417" s="130"/>
      <c r="I6417" s="88"/>
      <c r="N6417" s="130"/>
      <c r="P6417" s="88"/>
    </row>
    <row r="6418" spans="6:16">
      <c r="F6418" s="81"/>
      <c r="G6418" s="130"/>
      <c r="I6418" s="88"/>
      <c r="N6418" s="130"/>
      <c r="P6418" s="88"/>
    </row>
    <row r="6419" spans="6:16">
      <c r="F6419" s="81"/>
      <c r="G6419" s="130"/>
      <c r="I6419" s="88"/>
      <c r="N6419" s="130"/>
      <c r="P6419" s="88"/>
    </row>
    <row r="6420" spans="6:16">
      <c r="F6420" s="81"/>
      <c r="G6420" s="130"/>
      <c r="I6420" s="88"/>
      <c r="N6420" s="130"/>
      <c r="P6420" s="88"/>
    </row>
    <row r="6421" spans="6:16">
      <c r="F6421" s="81"/>
      <c r="G6421" s="130"/>
      <c r="I6421" s="88"/>
      <c r="N6421" s="130"/>
      <c r="P6421" s="88"/>
    </row>
    <row r="6422" spans="6:16">
      <c r="F6422" s="81"/>
      <c r="G6422" s="130"/>
      <c r="I6422" s="88"/>
      <c r="N6422" s="130"/>
      <c r="P6422" s="88"/>
    </row>
    <row r="6423" spans="6:16">
      <c r="F6423" s="81"/>
      <c r="G6423" s="130"/>
      <c r="I6423" s="88"/>
      <c r="N6423" s="130"/>
      <c r="P6423" s="88"/>
    </row>
    <row r="6424" spans="6:16">
      <c r="F6424" s="81"/>
      <c r="G6424" s="130"/>
      <c r="I6424" s="88"/>
      <c r="N6424" s="130"/>
      <c r="P6424" s="88"/>
    </row>
    <row r="6425" spans="6:16">
      <c r="F6425" s="81"/>
      <c r="G6425" s="130"/>
      <c r="I6425" s="88"/>
      <c r="N6425" s="130"/>
      <c r="P6425" s="88"/>
    </row>
    <row r="6426" spans="6:16">
      <c r="F6426" s="81"/>
      <c r="G6426" s="130"/>
      <c r="I6426" s="88"/>
      <c r="N6426" s="130"/>
      <c r="P6426" s="88"/>
    </row>
    <row r="6427" spans="6:16">
      <c r="F6427" s="81"/>
      <c r="G6427" s="130"/>
      <c r="I6427" s="88"/>
      <c r="N6427" s="130"/>
      <c r="P6427" s="88"/>
    </row>
    <row r="6428" spans="6:16">
      <c r="F6428" s="81"/>
      <c r="G6428" s="130"/>
      <c r="I6428" s="88"/>
      <c r="N6428" s="130"/>
      <c r="P6428" s="88"/>
    </row>
    <row r="6429" spans="6:16">
      <c r="F6429" s="81"/>
      <c r="G6429" s="130"/>
      <c r="I6429" s="88"/>
      <c r="N6429" s="130"/>
      <c r="P6429" s="88"/>
    </row>
    <row r="6430" spans="6:16">
      <c r="F6430" s="81"/>
      <c r="G6430" s="130"/>
      <c r="I6430" s="88"/>
      <c r="N6430" s="130"/>
      <c r="P6430" s="88"/>
    </row>
    <row r="6431" spans="6:16">
      <c r="F6431" s="81"/>
      <c r="G6431" s="130"/>
      <c r="I6431" s="88"/>
      <c r="N6431" s="130"/>
      <c r="P6431" s="88"/>
    </row>
    <row r="6432" spans="6:16">
      <c r="F6432" s="81"/>
      <c r="G6432" s="130"/>
      <c r="I6432" s="88"/>
      <c r="N6432" s="130"/>
      <c r="P6432" s="88"/>
    </row>
    <row r="6433" spans="6:16">
      <c r="F6433" s="81"/>
      <c r="G6433" s="130"/>
      <c r="I6433" s="88"/>
      <c r="N6433" s="130"/>
      <c r="P6433" s="88"/>
    </row>
    <row r="6434" spans="6:16">
      <c r="F6434" s="81"/>
      <c r="G6434" s="130"/>
      <c r="I6434" s="88"/>
      <c r="N6434" s="130"/>
      <c r="P6434" s="88"/>
    </row>
    <row r="6435" spans="6:16">
      <c r="F6435" s="81"/>
      <c r="G6435" s="130"/>
      <c r="I6435" s="88"/>
      <c r="N6435" s="130"/>
      <c r="P6435" s="88"/>
    </row>
    <row r="6436" spans="6:16">
      <c r="F6436" s="81"/>
      <c r="G6436" s="130"/>
      <c r="I6436" s="88"/>
      <c r="N6436" s="130"/>
      <c r="P6436" s="88"/>
    </row>
    <row r="6437" spans="6:16">
      <c r="F6437" s="81"/>
      <c r="G6437" s="130"/>
      <c r="I6437" s="88"/>
      <c r="N6437" s="130"/>
      <c r="P6437" s="88"/>
    </row>
    <row r="6438" spans="6:16">
      <c r="F6438" s="81"/>
      <c r="G6438" s="130"/>
      <c r="I6438" s="88"/>
      <c r="N6438" s="130"/>
      <c r="P6438" s="88"/>
    </row>
    <row r="6439" spans="6:16">
      <c r="F6439" s="81"/>
      <c r="G6439" s="130"/>
      <c r="I6439" s="88"/>
      <c r="N6439" s="130"/>
      <c r="P6439" s="88"/>
    </row>
    <row r="6440" spans="6:16">
      <c r="F6440" s="81"/>
      <c r="G6440" s="130"/>
      <c r="I6440" s="88"/>
      <c r="N6440" s="130"/>
      <c r="P6440" s="88"/>
    </row>
    <row r="6441" spans="6:16">
      <c r="F6441" s="81"/>
      <c r="G6441" s="130"/>
      <c r="I6441" s="88"/>
      <c r="N6441" s="130"/>
      <c r="P6441" s="88"/>
    </row>
    <row r="6442" spans="6:16">
      <c r="F6442" s="81"/>
      <c r="G6442" s="130"/>
      <c r="I6442" s="88"/>
      <c r="N6442" s="130"/>
      <c r="P6442" s="88"/>
    </row>
    <row r="6443" spans="6:16">
      <c r="F6443" s="81"/>
      <c r="G6443" s="130"/>
      <c r="I6443" s="88"/>
      <c r="N6443" s="130"/>
      <c r="P6443" s="88"/>
    </row>
    <row r="6444" spans="6:16">
      <c r="F6444" s="81"/>
      <c r="G6444" s="130"/>
      <c r="I6444" s="88"/>
      <c r="N6444" s="130"/>
      <c r="P6444" s="88"/>
    </row>
    <row r="6445" spans="6:16">
      <c r="F6445" s="81"/>
      <c r="G6445" s="130"/>
      <c r="I6445" s="88"/>
      <c r="N6445" s="130"/>
      <c r="P6445" s="88"/>
    </row>
    <row r="6446" spans="6:16">
      <c r="F6446" s="81"/>
      <c r="G6446" s="130"/>
      <c r="I6446" s="88"/>
      <c r="N6446" s="130"/>
      <c r="P6446" s="88"/>
    </row>
    <row r="6447" spans="6:16">
      <c r="F6447" s="81"/>
      <c r="G6447" s="130"/>
      <c r="I6447" s="88"/>
      <c r="N6447" s="130"/>
      <c r="P6447" s="88"/>
    </row>
    <row r="6448" spans="6:16">
      <c r="F6448" s="81"/>
      <c r="G6448" s="130"/>
      <c r="I6448" s="88"/>
      <c r="N6448" s="130"/>
      <c r="P6448" s="88"/>
    </row>
    <row r="6449" spans="6:16">
      <c r="F6449" s="81"/>
      <c r="G6449" s="130"/>
      <c r="I6449" s="88"/>
      <c r="N6449" s="130"/>
      <c r="P6449" s="88"/>
    </row>
    <row r="6450" spans="6:16">
      <c r="F6450" s="81"/>
      <c r="G6450" s="130"/>
      <c r="I6450" s="88"/>
      <c r="N6450" s="130"/>
      <c r="P6450" s="88"/>
    </row>
    <row r="6451" spans="6:16">
      <c r="F6451" s="81"/>
      <c r="G6451" s="130"/>
      <c r="I6451" s="88"/>
      <c r="N6451" s="130"/>
      <c r="P6451" s="88"/>
    </row>
    <row r="6452" spans="6:16">
      <c r="F6452" s="81"/>
      <c r="G6452" s="130"/>
      <c r="I6452" s="88"/>
      <c r="N6452" s="130"/>
      <c r="P6452" s="88"/>
    </row>
    <row r="6453" spans="6:16">
      <c r="F6453" s="81"/>
      <c r="G6453" s="130"/>
      <c r="I6453" s="88"/>
      <c r="N6453" s="130"/>
      <c r="P6453" s="88"/>
    </row>
    <row r="6454" spans="6:16">
      <c r="F6454" s="81"/>
      <c r="G6454" s="130"/>
      <c r="I6454" s="88"/>
      <c r="N6454" s="130"/>
      <c r="P6454" s="88"/>
    </row>
    <row r="6455" spans="6:16">
      <c r="F6455" s="81"/>
      <c r="G6455" s="130"/>
      <c r="I6455" s="88"/>
      <c r="N6455" s="130"/>
      <c r="P6455" s="88"/>
    </row>
    <row r="6456" spans="6:16">
      <c r="F6456" s="81"/>
      <c r="G6456" s="130"/>
      <c r="I6456" s="88"/>
      <c r="N6456" s="130"/>
      <c r="P6456" s="88"/>
    </row>
    <row r="6457" spans="6:16">
      <c r="F6457" s="81"/>
      <c r="G6457" s="130"/>
      <c r="I6457" s="88"/>
      <c r="N6457" s="130"/>
      <c r="P6457" s="88"/>
    </row>
    <row r="6458" spans="6:16">
      <c r="F6458" s="81"/>
      <c r="G6458" s="130"/>
      <c r="I6458" s="88"/>
      <c r="N6458" s="130"/>
      <c r="P6458" s="88"/>
    </row>
    <row r="6459" spans="6:16">
      <c r="F6459" s="81"/>
      <c r="G6459" s="130"/>
      <c r="I6459" s="88"/>
      <c r="N6459" s="130"/>
      <c r="P6459" s="88"/>
    </row>
    <row r="6460" spans="6:16">
      <c r="F6460" s="81"/>
      <c r="G6460" s="130"/>
      <c r="I6460" s="88"/>
      <c r="N6460" s="130"/>
      <c r="P6460" s="88"/>
    </row>
    <row r="6461" spans="6:16">
      <c r="F6461" s="81"/>
      <c r="G6461" s="130"/>
      <c r="I6461" s="88"/>
      <c r="N6461" s="130"/>
      <c r="P6461" s="88"/>
    </row>
    <row r="6462" spans="6:16">
      <c r="F6462" s="81"/>
      <c r="G6462" s="130"/>
      <c r="I6462" s="88"/>
      <c r="N6462" s="130"/>
      <c r="P6462" s="88"/>
    </row>
    <row r="6463" spans="6:16">
      <c r="F6463" s="81"/>
      <c r="G6463" s="130"/>
      <c r="I6463" s="88"/>
      <c r="N6463" s="130"/>
      <c r="P6463" s="88"/>
    </row>
    <row r="6464" spans="6:16">
      <c r="F6464" s="81"/>
      <c r="G6464" s="130"/>
      <c r="I6464" s="88"/>
      <c r="N6464" s="130"/>
      <c r="P6464" s="88"/>
    </row>
    <row r="6465" spans="6:16">
      <c r="F6465" s="81"/>
      <c r="G6465" s="130"/>
      <c r="I6465" s="88"/>
      <c r="N6465" s="130"/>
      <c r="P6465" s="88"/>
    </row>
    <row r="6466" spans="6:16">
      <c r="F6466" s="81"/>
      <c r="G6466" s="130"/>
      <c r="I6466" s="88"/>
      <c r="N6466" s="130"/>
      <c r="P6466" s="88"/>
    </row>
    <row r="6467" spans="6:16">
      <c r="F6467" s="81"/>
      <c r="G6467" s="130"/>
      <c r="I6467" s="88"/>
      <c r="N6467" s="130"/>
      <c r="P6467" s="88"/>
    </row>
    <row r="6468" spans="6:16">
      <c r="F6468" s="81"/>
      <c r="G6468" s="130"/>
      <c r="I6468" s="88"/>
      <c r="N6468" s="130"/>
      <c r="P6468" s="88"/>
    </row>
    <row r="6469" spans="6:16">
      <c r="F6469" s="81"/>
      <c r="G6469" s="130"/>
      <c r="I6469" s="88"/>
      <c r="N6469" s="130"/>
      <c r="P6469" s="88"/>
    </row>
    <row r="6470" spans="6:16">
      <c r="F6470" s="81"/>
      <c r="G6470" s="130"/>
      <c r="I6470" s="88"/>
      <c r="N6470" s="130"/>
      <c r="P6470" s="88"/>
    </row>
    <row r="6471" spans="6:16">
      <c r="F6471" s="81"/>
      <c r="G6471" s="130"/>
      <c r="I6471" s="88"/>
      <c r="N6471" s="130"/>
      <c r="P6471" s="88"/>
    </row>
    <row r="6472" spans="6:16">
      <c r="F6472" s="81"/>
      <c r="G6472" s="130"/>
      <c r="I6472" s="88"/>
      <c r="N6472" s="130"/>
      <c r="P6472" s="88"/>
    </row>
    <row r="6473" spans="6:16">
      <c r="F6473" s="81"/>
      <c r="G6473" s="130"/>
      <c r="I6473" s="88"/>
      <c r="N6473" s="130"/>
      <c r="P6473" s="88"/>
    </row>
    <row r="6474" spans="6:16">
      <c r="F6474" s="81"/>
      <c r="G6474" s="130"/>
      <c r="I6474" s="88"/>
      <c r="N6474" s="130"/>
      <c r="P6474" s="88"/>
    </row>
    <row r="6475" spans="6:16">
      <c r="F6475" s="81"/>
      <c r="G6475" s="130"/>
      <c r="I6475" s="88"/>
      <c r="N6475" s="130"/>
      <c r="P6475" s="88"/>
    </row>
    <row r="6476" spans="6:16">
      <c r="F6476" s="81"/>
      <c r="G6476" s="130"/>
      <c r="I6476" s="88"/>
      <c r="N6476" s="130"/>
      <c r="P6476" s="88"/>
    </row>
    <row r="6477" spans="6:16">
      <c r="F6477" s="81"/>
      <c r="G6477" s="130"/>
      <c r="I6477" s="88"/>
      <c r="N6477" s="130"/>
      <c r="P6477" s="88"/>
    </row>
    <row r="6478" spans="6:16">
      <c r="F6478" s="81"/>
      <c r="G6478" s="130"/>
      <c r="I6478" s="88"/>
      <c r="N6478" s="130"/>
      <c r="P6478" s="88"/>
    </row>
    <row r="6479" spans="6:16">
      <c r="F6479" s="81"/>
      <c r="G6479" s="130"/>
      <c r="I6479" s="88"/>
      <c r="N6479" s="130"/>
      <c r="P6479" s="88"/>
    </row>
    <row r="6480" spans="6:16">
      <c r="F6480" s="81"/>
      <c r="G6480" s="130"/>
      <c r="I6480" s="88"/>
      <c r="N6480" s="130"/>
      <c r="P6480" s="88"/>
    </row>
    <row r="6481" spans="6:16">
      <c r="F6481" s="81"/>
      <c r="G6481" s="130"/>
      <c r="I6481" s="88"/>
      <c r="N6481" s="130"/>
      <c r="P6481" s="88"/>
    </row>
    <row r="6482" spans="6:16">
      <c r="F6482" s="81"/>
      <c r="G6482" s="130"/>
      <c r="I6482" s="88"/>
      <c r="N6482" s="130"/>
      <c r="P6482" s="88"/>
    </row>
    <row r="6483" spans="6:16">
      <c r="F6483" s="81"/>
      <c r="G6483" s="130"/>
      <c r="I6483" s="88"/>
      <c r="N6483" s="130"/>
      <c r="P6483" s="88"/>
    </row>
    <row r="6484" spans="6:16">
      <c r="F6484" s="81"/>
      <c r="G6484" s="130"/>
      <c r="I6484" s="88"/>
      <c r="N6484" s="130"/>
      <c r="P6484" s="88"/>
    </row>
    <row r="6485" spans="6:16">
      <c r="F6485" s="81"/>
      <c r="G6485" s="130"/>
      <c r="I6485" s="88"/>
      <c r="N6485" s="130"/>
      <c r="P6485" s="88"/>
    </row>
    <row r="6486" spans="6:16">
      <c r="F6486" s="81"/>
      <c r="G6486" s="130"/>
      <c r="I6486" s="88"/>
      <c r="N6486" s="130"/>
      <c r="P6486" s="88"/>
    </row>
    <row r="6487" spans="6:16">
      <c r="F6487" s="81"/>
      <c r="G6487" s="130"/>
      <c r="I6487" s="88"/>
      <c r="N6487" s="130"/>
      <c r="P6487" s="88"/>
    </row>
    <row r="6488" spans="6:16">
      <c r="F6488" s="81"/>
      <c r="G6488" s="130"/>
      <c r="I6488" s="88"/>
      <c r="N6488" s="130"/>
      <c r="P6488" s="88"/>
    </row>
    <row r="6489" spans="6:16">
      <c r="F6489" s="81"/>
      <c r="G6489" s="130"/>
      <c r="I6489" s="88"/>
      <c r="N6489" s="130"/>
      <c r="P6489" s="88"/>
    </row>
    <row r="6490" spans="6:16">
      <c r="F6490" s="81"/>
      <c r="G6490" s="130"/>
      <c r="I6490" s="88"/>
      <c r="N6490" s="130"/>
      <c r="P6490" s="88"/>
    </row>
    <row r="6491" spans="6:16">
      <c r="F6491" s="81"/>
      <c r="G6491" s="130"/>
      <c r="I6491" s="88"/>
      <c r="N6491" s="130"/>
      <c r="P6491" s="88"/>
    </row>
    <row r="6492" spans="6:16">
      <c r="F6492" s="81"/>
      <c r="G6492" s="130"/>
      <c r="I6492" s="88"/>
      <c r="N6492" s="130"/>
      <c r="P6492" s="88"/>
    </row>
    <row r="6493" spans="6:16">
      <c r="F6493" s="81"/>
      <c r="G6493" s="130"/>
      <c r="I6493" s="88"/>
      <c r="N6493" s="130"/>
      <c r="P6493" s="88"/>
    </row>
    <row r="6494" spans="6:16">
      <c r="F6494" s="81"/>
      <c r="G6494" s="130"/>
      <c r="I6494" s="88"/>
      <c r="N6494" s="130"/>
      <c r="P6494" s="88"/>
    </row>
    <row r="6495" spans="6:16">
      <c r="F6495" s="81"/>
      <c r="G6495" s="130"/>
      <c r="I6495" s="88"/>
      <c r="N6495" s="130"/>
      <c r="P6495" s="88"/>
    </row>
    <row r="6496" spans="6:16">
      <c r="F6496" s="81"/>
      <c r="G6496" s="130"/>
      <c r="I6496" s="88"/>
      <c r="N6496" s="130"/>
      <c r="P6496" s="88"/>
    </row>
    <row r="6497" spans="6:16">
      <c r="F6497" s="81"/>
      <c r="G6497" s="130"/>
      <c r="I6497" s="88"/>
      <c r="N6497" s="130"/>
      <c r="P6497" s="88"/>
    </row>
    <row r="6498" spans="6:16">
      <c r="F6498" s="81"/>
      <c r="G6498" s="130"/>
      <c r="I6498" s="88"/>
      <c r="N6498" s="130"/>
      <c r="P6498" s="88"/>
    </row>
    <row r="6499" spans="6:16">
      <c r="F6499" s="81"/>
      <c r="G6499" s="130"/>
      <c r="I6499" s="88"/>
      <c r="N6499" s="130"/>
      <c r="P6499" s="88"/>
    </row>
    <row r="6500" spans="6:16">
      <c r="F6500" s="81"/>
      <c r="G6500" s="130"/>
      <c r="I6500" s="88"/>
      <c r="N6500" s="130"/>
      <c r="P6500" s="88"/>
    </row>
    <row r="6501" spans="6:16">
      <c r="F6501" s="81"/>
      <c r="G6501" s="130"/>
      <c r="I6501" s="88"/>
      <c r="N6501" s="130"/>
      <c r="P6501" s="88"/>
    </row>
    <row r="6502" spans="6:16">
      <c r="F6502" s="81"/>
      <c r="G6502" s="130"/>
      <c r="I6502" s="88"/>
      <c r="N6502" s="130"/>
      <c r="P6502" s="88"/>
    </row>
    <row r="6503" spans="6:16">
      <c r="F6503" s="81"/>
      <c r="G6503" s="130"/>
      <c r="I6503" s="88"/>
      <c r="N6503" s="130"/>
      <c r="P6503" s="88"/>
    </row>
    <row r="6504" spans="6:16">
      <c r="F6504" s="81"/>
      <c r="G6504" s="130"/>
      <c r="I6504" s="88"/>
      <c r="N6504" s="130"/>
      <c r="P6504" s="88"/>
    </row>
    <row r="6505" spans="6:16">
      <c r="F6505" s="81"/>
      <c r="G6505" s="130"/>
      <c r="I6505" s="88"/>
      <c r="N6505" s="130"/>
      <c r="P6505" s="88"/>
    </row>
    <row r="6506" spans="6:16">
      <c r="F6506" s="81"/>
      <c r="G6506" s="130"/>
      <c r="I6506" s="88"/>
      <c r="N6506" s="130"/>
      <c r="P6506" s="88"/>
    </row>
    <row r="6507" spans="6:16">
      <c r="F6507" s="81"/>
      <c r="G6507" s="130"/>
      <c r="I6507" s="88"/>
      <c r="N6507" s="130"/>
      <c r="P6507" s="88"/>
    </row>
    <row r="6508" spans="6:16">
      <c r="F6508" s="81"/>
      <c r="G6508" s="130"/>
      <c r="I6508" s="88"/>
      <c r="N6508" s="130"/>
      <c r="P6508" s="88"/>
    </row>
    <row r="6509" spans="6:16">
      <c r="F6509" s="81"/>
      <c r="G6509" s="130"/>
      <c r="I6509" s="88"/>
      <c r="N6509" s="130"/>
      <c r="P6509" s="88"/>
    </row>
    <row r="6510" spans="6:16">
      <c r="F6510" s="81"/>
      <c r="G6510" s="130"/>
      <c r="I6510" s="88"/>
      <c r="N6510" s="130"/>
      <c r="P6510" s="88"/>
    </row>
    <row r="6511" spans="6:16">
      <c r="F6511" s="81"/>
      <c r="G6511" s="130"/>
      <c r="I6511" s="88"/>
      <c r="N6511" s="130"/>
      <c r="P6511" s="88"/>
    </row>
    <row r="6512" spans="6:16">
      <c r="F6512" s="81"/>
      <c r="G6512" s="130"/>
      <c r="I6512" s="88"/>
      <c r="N6512" s="130"/>
      <c r="P6512" s="88"/>
    </row>
    <row r="6513" spans="6:16">
      <c r="F6513" s="81"/>
      <c r="G6513" s="130"/>
      <c r="I6513" s="88"/>
      <c r="N6513" s="130"/>
      <c r="P6513" s="88"/>
    </row>
    <row r="6514" spans="6:16">
      <c r="F6514" s="81"/>
      <c r="G6514" s="130"/>
      <c r="I6514" s="88"/>
      <c r="N6514" s="130"/>
      <c r="P6514" s="88"/>
    </row>
    <row r="6515" spans="6:16">
      <c r="F6515" s="81"/>
      <c r="G6515" s="130"/>
      <c r="I6515" s="88"/>
      <c r="N6515" s="130"/>
      <c r="P6515" s="88"/>
    </row>
    <row r="6516" spans="6:16">
      <c r="F6516" s="81"/>
      <c r="G6516" s="130"/>
      <c r="I6516" s="88"/>
      <c r="N6516" s="130"/>
      <c r="P6516" s="88"/>
    </row>
    <row r="6517" spans="6:16">
      <c r="F6517" s="81"/>
      <c r="G6517" s="130"/>
      <c r="I6517" s="88"/>
      <c r="N6517" s="130"/>
      <c r="P6517" s="88"/>
    </row>
    <row r="6518" spans="6:16">
      <c r="F6518" s="81"/>
      <c r="G6518" s="130"/>
      <c r="I6518" s="88"/>
      <c r="N6518" s="130"/>
      <c r="P6518" s="88"/>
    </row>
    <row r="6519" spans="6:16">
      <c r="F6519" s="81"/>
      <c r="G6519" s="130"/>
      <c r="I6519" s="88"/>
      <c r="N6519" s="130"/>
      <c r="P6519" s="88"/>
    </row>
    <row r="6520" spans="6:16">
      <c r="F6520" s="81"/>
      <c r="G6520" s="130"/>
      <c r="I6520" s="88"/>
      <c r="N6520" s="130"/>
      <c r="P6520" s="88"/>
    </row>
    <row r="6521" spans="6:16">
      <c r="F6521" s="81"/>
      <c r="G6521" s="130"/>
      <c r="I6521" s="88"/>
      <c r="N6521" s="130"/>
      <c r="P6521" s="88"/>
    </row>
    <row r="6522" spans="6:16">
      <c r="F6522" s="81"/>
      <c r="G6522" s="130"/>
      <c r="I6522" s="88"/>
      <c r="N6522" s="130"/>
      <c r="P6522" s="88"/>
    </row>
    <row r="6523" spans="6:16">
      <c r="F6523" s="81"/>
      <c r="G6523" s="130"/>
      <c r="I6523" s="88"/>
      <c r="N6523" s="130"/>
      <c r="P6523" s="88"/>
    </row>
    <row r="6524" spans="6:16">
      <c r="F6524" s="81"/>
      <c r="G6524" s="130"/>
      <c r="I6524" s="88"/>
      <c r="N6524" s="130"/>
      <c r="P6524" s="88"/>
    </row>
    <row r="6525" spans="6:16">
      <c r="F6525" s="81"/>
      <c r="G6525" s="130"/>
      <c r="I6525" s="88"/>
      <c r="N6525" s="130"/>
      <c r="P6525" s="88"/>
    </row>
    <row r="6526" spans="6:16">
      <c r="F6526" s="81"/>
      <c r="G6526" s="130"/>
      <c r="I6526" s="88"/>
      <c r="N6526" s="130"/>
      <c r="P6526" s="88"/>
    </row>
    <row r="6527" spans="6:16">
      <c r="F6527" s="81"/>
      <c r="G6527" s="130"/>
      <c r="I6527" s="88"/>
      <c r="N6527" s="130"/>
      <c r="P6527" s="88"/>
    </row>
    <row r="6528" spans="6:16">
      <c r="F6528" s="81"/>
      <c r="G6528" s="130"/>
      <c r="I6528" s="88"/>
      <c r="N6528" s="130"/>
      <c r="P6528" s="88"/>
    </row>
    <row r="6529" spans="6:16">
      <c r="F6529" s="81"/>
      <c r="G6529" s="130"/>
      <c r="I6529" s="88"/>
      <c r="N6529" s="130"/>
      <c r="P6529" s="88"/>
    </row>
    <row r="6530" spans="6:16">
      <c r="F6530" s="81"/>
      <c r="G6530" s="130"/>
      <c r="I6530" s="88"/>
      <c r="N6530" s="130"/>
      <c r="P6530" s="88"/>
    </row>
    <row r="6531" spans="6:16">
      <c r="F6531" s="81"/>
      <c r="G6531" s="130"/>
      <c r="I6531" s="88"/>
      <c r="N6531" s="130"/>
      <c r="P6531" s="88"/>
    </row>
    <row r="6532" spans="6:16">
      <c r="F6532" s="81"/>
      <c r="G6532" s="130"/>
      <c r="I6532" s="88"/>
      <c r="N6532" s="130"/>
      <c r="P6532" s="88"/>
    </row>
    <row r="6533" spans="6:16">
      <c r="F6533" s="81"/>
      <c r="G6533" s="130"/>
      <c r="I6533" s="88"/>
      <c r="N6533" s="130"/>
      <c r="P6533" s="88"/>
    </row>
    <row r="6534" spans="6:16">
      <c r="F6534" s="81"/>
      <c r="G6534" s="130"/>
      <c r="I6534" s="88"/>
      <c r="N6534" s="130"/>
      <c r="P6534" s="88"/>
    </row>
    <row r="6535" spans="6:16">
      <c r="F6535" s="81"/>
      <c r="G6535" s="130"/>
      <c r="I6535" s="88"/>
      <c r="N6535" s="130"/>
      <c r="P6535" s="88"/>
    </row>
    <row r="6536" spans="6:16">
      <c r="F6536" s="81"/>
      <c r="G6536" s="130"/>
      <c r="I6536" s="88"/>
      <c r="N6536" s="130"/>
      <c r="P6536" s="88"/>
    </row>
    <row r="6537" spans="6:16">
      <c r="F6537" s="81"/>
      <c r="G6537" s="130"/>
      <c r="I6537" s="88"/>
      <c r="N6537" s="130"/>
      <c r="P6537" s="88"/>
    </row>
    <row r="6538" spans="6:16">
      <c r="F6538" s="81"/>
      <c r="G6538" s="130"/>
      <c r="I6538" s="88"/>
      <c r="N6538" s="130"/>
      <c r="P6538" s="88"/>
    </row>
    <row r="6539" spans="6:16">
      <c r="F6539" s="81"/>
      <c r="G6539" s="130"/>
      <c r="I6539" s="88"/>
      <c r="N6539" s="130"/>
      <c r="P6539" s="88"/>
    </row>
    <row r="6540" spans="6:16">
      <c r="F6540" s="81"/>
      <c r="G6540" s="130"/>
      <c r="I6540" s="88"/>
      <c r="N6540" s="130"/>
      <c r="P6540" s="88"/>
    </row>
    <row r="6541" spans="6:16">
      <c r="F6541" s="81"/>
      <c r="G6541" s="130"/>
      <c r="I6541" s="88"/>
      <c r="N6541" s="130"/>
      <c r="P6541" s="88"/>
    </row>
    <row r="6542" spans="6:16">
      <c r="F6542" s="81"/>
      <c r="G6542" s="130"/>
      <c r="I6542" s="88"/>
      <c r="N6542" s="130"/>
      <c r="P6542" s="88"/>
    </row>
    <row r="6543" spans="6:16">
      <c r="F6543" s="81"/>
      <c r="G6543" s="130"/>
      <c r="I6543" s="88"/>
      <c r="N6543" s="130"/>
      <c r="P6543" s="88"/>
    </row>
    <row r="6544" spans="6:16">
      <c r="F6544" s="81"/>
      <c r="G6544" s="130"/>
      <c r="I6544" s="88"/>
      <c r="N6544" s="130"/>
      <c r="P6544" s="88"/>
    </row>
    <row r="6545" spans="6:16">
      <c r="F6545" s="81"/>
      <c r="G6545" s="130"/>
      <c r="I6545" s="88"/>
      <c r="N6545" s="130"/>
      <c r="P6545" s="88"/>
    </row>
    <row r="6546" spans="6:16">
      <c r="F6546" s="81"/>
      <c r="G6546" s="130"/>
      <c r="I6546" s="88"/>
      <c r="N6546" s="130"/>
      <c r="P6546" s="88"/>
    </row>
    <row r="6547" spans="6:16">
      <c r="F6547" s="81"/>
      <c r="G6547" s="130"/>
      <c r="I6547" s="88"/>
      <c r="N6547" s="130"/>
      <c r="P6547" s="88"/>
    </row>
    <row r="6548" spans="6:16">
      <c r="F6548" s="81"/>
      <c r="G6548" s="130"/>
      <c r="I6548" s="88"/>
      <c r="N6548" s="130"/>
      <c r="P6548" s="88"/>
    </row>
    <row r="6549" spans="6:16">
      <c r="F6549" s="81"/>
      <c r="G6549" s="130"/>
      <c r="I6549" s="88"/>
      <c r="N6549" s="130"/>
      <c r="P6549" s="88"/>
    </row>
    <row r="6550" spans="6:16">
      <c r="F6550" s="81"/>
      <c r="G6550" s="130"/>
      <c r="I6550" s="88"/>
      <c r="N6550" s="130"/>
      <c r="P6550" s="88"/>
    </row>
    <row r="6551" spans="6:16">
      <c r="F6551" s="81"/>
      <c r="G6551" s="130"/>
      <c r="I6551" s="88"/>
      <c r="N6551" s="130"/>
      <c r="P6551" s="88"/>
    </row>
    <row r="6552" spans="6:16">
      <c r="F6552" s="81"/>
      <c r="G6552" s="130"/>
      <c r="I6552" s="88"/>
      <c r="N6552" s="130"/>
      <c r="P6552" s="88"/>
    </row>
    <row r="6553" spans="6:16">
      <c r="F6553" s="81"/>
      <c r="G6553" s="130"/>
      <c r="I6553" s="88"/>
      <c r="N6553" s="130"/>
      <c r="P6553" s="88"/>
    </row>
    <row r="6554" spans="6:16">
      <c r="F6554" s="81"/>
      <c r="G6554" s="130"/>
      <c r="I6554" s="88"/>
      <c r="N6554" s="130"/>
      <c r="P6554" s="88"/>
    </row>
    <row r="6555" spans="6:16">
      <c r="F6555" s="81"/>
      <c r="G6555" s="130"/>
      <c r="I6555" s="88"/>
      <c r="N6555" s="130"/>
      <c r="P6555" s="88"/>
    </row>
    <row r="6556" spans="6:16">
      <c r="F6556" s="81"/>
      <c r="G6556" s="130"/>
      <c r="I6556" s="88"/>
      <c r="N6556" s="130"/>
      <c r="P6556" s="88"/>
    </row>
    <row r="6557" spans="6:16">
      <c r="F6557" s="81"/>
      <c r="G6557" s="130"/>
      <c r="I6557" s="88"/>
      <c r="N6557" s="130"/>
      <c r="P6557" s="88"/>
    </row>
    <row r="6558" spans="6:16">
      <c r="F6558" s="81"/>
      <c r="G6558" s="130"/>
      <c r="I6558" s="88"/>
      <c r="N6558" s="130"/>
      <c r="P6558" s="88"/>
    </row>
    <row r="6559" spans="6:16">
      <c r="F6559" s="81"/>
      <c r="G6559" s="130"/>
      <c r="I6559" s="88"/>
      <c r="N6559" s="130"/>
      <c r="P6559" s="88"/>
    </row>
    <row r="6560" spans="6:16">
      <c r="F6560" s="81"/>
      <c r="G6560" s="130"/>
      <c r="I6560" s="88"/>
      <c r="N6560" s="130"/>
      <c r="P6560" s="88"/>
    </row>
    <row r="6561" spans="6:16">
      <c r="F6561" s="81"/>
      <c r="G6561" s="130"/>
      <c r="I6561" s="88"/>
      <c r="N6561" s="130"/>
      <c r="P6561" s="88"/>
    </row>
    <row r="6562" spans="6:16">
      <c r="F6562" s="81"/>
      <c r="G6562" s="130"/>
      <c r="I6562" s="88"/>
      <c r="N6562" s="130"/>
      <c r="P6562" s="88"/>
    </row>
    <row r="6563" spans="6:16">
      <c r="F6563" s="81"/>
      <c r="G6563" s="130"/>
      <c r="I6563" s="88"/>
      <c r="N6563" s="130"/>
      <c r="P6563" s="88"/>
    </row>
    <row r="6564" spans="6:16">
      <c r="F6564" s="81"/>
      <c r="G6564" s="130"/>
      <c r="I6564" s="88"/>
      <c r="N6564" s="130"/>
      <c r="P6564" s="88"/>
    </row>
    <row r="6565" spans="6:16">
      <c r="F6565" s="81"/>
      <c r="G6565" s="130"/>
      <c r="I6565" s="88"/>
      <c r="N6565" s="130"/>
      <c r="P6565" s="88"/>
    </row>
    <row r="6566" spans="6:16">
      <c r="F6566" s="81"/>
      <c r="G6566" s="130"/>
      <c r="I6566" s="88"/>
      <c r="N6566" s="130"/>
      <c r="P6566" s="88"/>
    </row>
    <row r="6567" spans="6:16">
      <c r="F6567" s="81"/>
      <c r="G6567" s="130"/>
      <c r="I6567" s="88"/>
      <c r="N6567" s="130"/>
      <c r="P6567" s="88"/>
    </row>
    <row r="6568" spans="6:16">
      <c r="F6568" s="81"/>
      <c r="G6568" s="130"/>
      <c r="I6568" s="88"/>
      <c r="N6568" s="130"/>
      <c r="P6568" s="88"/>
    </row>
    <row r="6569" spans="6:16">
      <c r="F6569" s="81"/>
      <c r="G6569" s="130"/>
      <c r="I6569" s="88"/>
      <c r="N6569" s="130"/>
      <c r="P6569" s="88"/>
    </row>
    <row r="6570" spans="6:16">
      <c r="F6570" s="81"/>
      <c r="G6570" s="130"/>
      <c r="I6570" s="88"/>
      <c r="N6570" s="130"/>
      <c r="P6570" s="88"/>
    </row>
    <row r="6571" spans="6:16">
      <c r="F6571" s="81"/>
      <c r="G6571" s="130"/>
      <c r="I6571" s="88"/>
      <c r="N6571" s="130"/>
      <c r="P6571" s="88"/>
    </row>
    <row r="6572" spans="6:16">
      <c r="F6572" s="81"/>
      <c r="G6572" s="130"/>
      <c r="I6572" s="88"/>
      <c r="N6572" s="130"/>
      <c r="P6572" s="88"/>
    </row>
    <row r="6573" spans="6:16">
      <c r="F6573" s="81"/>
      <c r="G6573" s="130"/>
      <c r="I6573" s="88"/>
      <c r="N6573" s="130"/>
      <c r="P6573" s="88"/>
    </row>
    <row r="6574" spans="6:16">
      <c r="F6574" s="81"/>
      <c r="G6574" s="130"/>
      <c r="I6574" s="88"/>
      <c r="N6574" s="130"/>
      <c r="P6574" s="88"/>
    </row>
    <row r="6575" spans="6:16">
      <c r="F6575" s="81"/>
      <c r="G6575" s="130"/>
      <c r="I6575" s="88"/>
      <c r="N6575" s="130"/>
      <c r="P6575" s="88"/>
    </row>
    <row r="6576" spans="6:16">
      <c r="F6576" s="81"/>
      <c r="G6576" s="130"/>
      <c r="I6576" s="88"/>
      <c r="N6576" s="130"/>
      <c r="P6576" s="88"/>
    </row>
    <row r="6577" spans="6:16">
      <c r="F6577" s="81"/>
      <c r="G6577" s="130"/>
      <c r="I6577" s="88"/>
      <c r="N6577" s="130"/>
      <c r="P6577" s="88"/>
    </row>
    <row r="6578" spans="6:16">
      <c r="F6578" s="81"/>
      <c r="G6578" s="130"/>
      <c r="I6578" s="88"/>
      <c r="N6578" s="130"/>
      <c r="P6578" s="88"/>
    </row>
    <row r="6579" spans="6:16">
      <c r="F6579" s="81"/>
      <c r="G6579" s="130"/>
      <c r="I6579" s="88"/>
      <c r="N6579" s="130"/>
      <c r="P6579" s="88"/>
    </row>
    <row r="6580" spans="6:16">
      <c r="F6580" s="81"/>
      <c r="G6580" s="130"/>
      <c r="I6580" s="88"/>
      <c r="N6580" s="130"/>
      <c r="P6580" s="88"/>
    </row>
    <row r="6581" spans="6:16">
      <c r="F6581" s="81"/>
      <c r="G6581" s="130"/>
      <c r="I6581" s="88"/>
      <c r="N6581" s="130"/>
      <c r="P6581" s="88"/>
    </row>
    <row r="6582" spans="6:16">
      <c r="F6582" s="81"/>
      <c r="G6582" s="130"/>
      <c r="I6582" s="88"/>
      <c r="N6582" s="130"/>
      <c r="P6582" s="88"/>
    </row>
    <row r="6583" spans="6:16">
      <c r="F6583" s="81"/>
      <c r="G6583" s="130"/>
      <c r="I6583" s="88"/>
      <c r="N6583" s="130"/>
      <c r="P6583" s="88"/>
    </row>
    <row r="6584" spans="6:16">
      <c r="F6584" s="81"/>
      <c r="G6584" s="130"/>
      <c r="I6584" s="88"/>
      <c r="N6584" s="130"/>
      <c r="P6584" s="88"/>
    </row>
    <row r="6585" spans="6:16">
      <c r="F6585" s="81"/>
      <c r="G6585" s="130"/>
      <c r="I6585" s="88"/>
      <c r="N6585" s="130"/>
      <c r="P6585" s="88"/>
    </row>
    <row r="6586" spans="6:16">
      <c r="F6586" s="81"/>
      <c r="G6586" s="130"/>
      <c r="I6586" s="88"/>
      <c r="N6586" s="130"/>
      <c r="P6586" s="88"/>
    </row>
    <row r="6587" spans="6:16">
      <c r="F6587" s="81"/>
      <c r="G6587" s="130"/>
      <c r="I6587" s="88"/>
      <c r="N6587" s="130"/>
      <c r="P6587" s="88"/>
    </row>
    <row r="6588" spans="6:16">
      <c r="F6588" s="81"/>
      <c r="G6588" s="130"/>
      <c r="I6588" s="88"/>
      <c r="N6588" s="130"/>
      <c r="P6588" s="88"/>
    </row>
    <row r="6589" spans="6:16">
      <c r="F6589" s="81"/>
      <c r="G6589" s="130"/>
      <c r="I6589" s="88"/>
      <c r="N6589" s="130"/>
      <c r="P6589" s="88"/>
    </row>
    <row r="6590" spans="6:16">
      <c r="F6590" s="81"/>
      <c r="G6590" s="130"/>
      <c r="I6590" s="88"/>
      <c r="N6590" s="130"/>
      <c r="P6590" s="88"/>
    </row>
    <row r="6591" spans="6:16">
      <c r="F6591" s="81"/>
      <c r="G6591" s="130"/>
      <c r="I6591" s="88"/>
      <c r="N6591" s="130"/>
      <c r="P6591" s="88"/>
    </row>
    <row r="6592" spans="6:16">
      <c r="F6592" s="81"/>
      <c r="G6592" s="130"/>
      <c r="I6592" s="88"/>
      <c r="N6592" s="130"/>
      <c r="P6592" s="88"/>
    </row>
    <row r="6593" spans="6:16">
      <c r="F6593" s="81"/>
      <c r="G6593" s="130"/>
      <c r="I6593" s="88"/>
      <c r="N6593" s="130"/>
      <c r="P6593" s="88"/>
    </row>
    <row r="6594" spans="6:16">
      <c r="F6594" s="81"/>
      <c r="G6594" s="130"/>
      <c r="I6594" s="88"/>
      <c r="N6594" s="130"/>
      <c r="P6594" s="88"/>
    </row>
    <row r="6595" spans="6:16">
      <c r="F6595" s="81"/>
      <c r="G6595" s="130"/>
      <c r="I6595" s="88"/>
      <c r="N6595" s="130"/>
      <c r="P6595" s="88"/>
    </row>
    <row r="6596" spans="6:16">
      <c r="F6596" s="81"/>
      <c r="G6596" s="130"/>
      <c r="I6596" s="88"/>
      <c r="N6596" s="130"/>
      <c r="P6596" s="88"/>
    </row>
    <row r="6597" spans="6:16">
      <c r="F6597" s="81"/>
      <c r="G6597" s="130"/>
      <c r="I6597" s="88"/>
      <c r="N6597" s="130"/>
      <c r="P6597" s="88"/>
    </row>
    <row r="6598" spans="6:16">
      <c r="F6598" s="81"/>
      <c r="G6598" s="130"/>
      <c r="I6598" s="88"/>
      <c r="N6598" s="130"/>
      <c r="P6598" s="88"/>
    </row>
    <row r="6599" spans="6:16">
      <c r="F6599" s="81"/>
      <c r="G6599" s="130"/>
      <c r="I6599" s="88"/>
      <c r="N6599" s="130"/>
      <c r="P6599" s="88"/>
    </row>
    <row r="6600" spans="6:16">
      <c r="F6600" s="81"/>
      <c r="G6600" s="130"/>
      <c r="I6600" s="88"/>
      <c r="N6600" s="130"/>
      <c r="P6600" s="88"/>
    </row>
    <row r="6601" spans="6:16">
      <c r="F6601" s="81"/>
      <c r="G6601" s="130"/>
      <c r="I6601" s="88"/>
      <c r="N6601" s="130"/>
      <c r="P6601" s="88"/>
    </row>
    <row r="6602" spans="6:16">
      <c r="F6602" s="81"/>
      <c r="G6602" s="130"/>
      <c r="I6602" s="88"/>
      <c r="N6602" s="130"/>
      <c r="P6602" s="88"/>
    </row>
    <row r="6603" spans="6:16">
      <c r="F6603" s="81"/>
      <c r="G6603" s="130"/>
      <c r="I6603" s="88"/>
      <c r="N6603" s="130"/>
      <c r="P6603" s="88"/>
    </row>
    <row r="6604" spans="6:16">
      <c r="F6604" s="81"/>
      <c r="G6604" s="130"/>
      <c r="I6604" s="88"/>
      <c r="N6604" s="130"/>
      <c r="P6604" s="88"/>
    </row>
    <row r="6605" spans="6:16">
      <c r="F6605" s="81"/>
      <c r="G6605" s="130"/>
      <c r="I6605" s="88"/>
      <c r="N6605" s="130"/>
      <c r="P6605" s="88"/>
    </row>
    <row r="6606" spans="6:16">
      <c r="F6606" s="81"/>
      <c r="G6606" s="130"/>
      <c r="I6606" s="88"/>
      <c r="N6606" s="130"/>
      <c r="P6606" s="88"/>
    </row>
    <row r="6607" spans="6:16">
      <c r="F6607" s="81"/>
      <c r="G6607" s="130"/>
      <c r="I6607" s="88"/>
      <c r="N6607" s="130"/>
      <c r="P6607" s="88"/>
    </row>
    <row r="6608" spans="6:16">
      <c r="F6608" s="81"/>
      <c r="G6608" s="130"/>
      <c r="I6608" s="88"/>
      <c r="N6608" s="130"/>
      <c r="P6608" s="88"/>
    </row>
    <row r="6609" spans="6:16">
      <c r="F6609" s="81"/>
      <c r="G6609" s="130"/>
      <c r="I6609" s="88"/>
      <c r="N6609" s="130"/>
      <c r="P6609" s="88"/>
    </row>
    <row r="6610" spans="6:16">
      <c r="F6610" s="81"/>
      <c r="G6610" s="130"/>
      <c r="I6610" s="88"/>
      <c r="N6610" s="130"/>
      <c r="P6610" s="88"/>
    </row>
    <row r="6611" spans="6:16">
      <c r="F6611" s="81"/>
      <c r="G6611" s="130"/>
      <c r="I6611" s="88"/>
      <c r="N6611" s="130"/>
      <c r="P6611" s="88"/>
    </row>
    <row r="6612" spans="6:16">
      <c r="F6612" s="81"/>
      <c r="G6612" s="130"/>
      <c r="I6612" s="88"/>
      <c r="N6612" s="130"/>
      <c r="P6612" s="88"/>
    </row>
    <row r="6613" spans="6:16">
      <c r="F6613" s="81"/>
      <c r="G6613" s="130"/>
      <c r="I6613" s="88"/>
      <c r="N6613" s="130"/>
      <c r="P6613" s="88"/>
    </row>
    <row r="6614" spans="6:16">
      <c r="F6614" s="81"/>
      <c r="G6614" s="130"/>
      <c r="I6614" s="88"/>
      <c r="N6614" s="130"/>
      <c r="P6614" s="88"/>
    </row>
    <row r="6615" spans="6:16">
      <c r="F6615" s="81"/>
      <c r="G6615" s="130"/>
      <c r="I6615" s="88"/>
      <c r="N6615" s="130"/>
      <c r="P6615" s="88"/>
    </row>
    <row r="6616" spans="6:16">
      <c r="F6616" s="81"/>
      <c r="G6616" s="130"/>
      <c r="I6616" s="88"/>
      <c r="N6616" s="130"/>
      <c r="P6616" s="88"/>
    </row>
    <row r="6617" spans="6:16">
      <c r="F6617" s="81"/>
      <c r="G6617" s="130"/>
      <c r="I6617" s="88"/>
      <c r="N6617" s="130"/>
      <c r="P6617" s="88"/>
    </row>
    <row r="6618" spans="6:16">
      <c r="F6618" s="81"/>
      <c r="G6618" s="130"/>
      <c r="I6618" s="88"/>
      <c r="N6618" s="130"/>
      <c r="P6618" s="88"/>
    </row>
    <row r="6619" spans="6:16">
      <c r="F6619" s="81"/>
      <c r="G6619" s="130"/>
      <c r="I6619" s="88"/>
      <c r="N6619" s="130"/>
      <c r="P6619" s="88"/>
    </row>
    <row r="6620" spans="6:16">
      <c r="F6620" s="81"/>
      <c r="G6620" s="130"/>
      <c r="I6620" s="88"/>
      <c r="N6620" s="130"/>
      <c r="P6620" s="88"/>
    </row>
    <row r="6621" spans="6:16">
      <c r="F6621" s="81"/>
      <c r="G6621" s="130"/>
      <c r="I6621" s="88"/>
      <c r="N6621" s="130"/>
      <c r="P6621" s="88"/>
    </row>
    <row r="6622" spans="6:16">
      <c r="F6622" s="81"/>
      <c r="G6622" s="130"/>
      <c r="I6622" s="88"/>
      <c r="N6622" s="130"/>
      <c r="P6622" s="88"/>
    </row>
    <row r="6623" spans="6:16">
      <c r="F6623" s="81"/>
      <c r="G6623" s="130"/>
      <c r="I6623" s="88"/>
      <c r="N6623" s="130"/>
      <c r="P6623" s="88"/>
    </row>
    <row r="6624" spans="6:16">
      <c r="F6624" s="81"/>
      <c r="G6624" s="130"/>
      <c r="I6624" s="88"/>
      <c r="N6624" s="130"/>
      <c r="P6624" s="88"/>
    </row>
    <row r="6625" spans="6:16">
      <c r="F6625" s="81"/>
      <c r="G6625" s="130"/>
      <c r="I6625" s="88"/>
      <c r="N6625" s="130"/>
      <c r="P6625" s="88"/>
    </row>
    <row r="6626" spans="6:16">
      <c r="F6626" s="81"/>
      <c r="G6626" s="130"/>
      <c r="I6626" s="88"/>
      <c r="N6626" s="130"/>
      <c r="P6626" s="88"/>
    </row>
    <row r="6627" spans="6:16">
      <c r="F6627" s="81"/>
      <c r="G6627" s="130"/>
      <c r="I6627" s="88"/>
      <c r="N6627" s="130"/>
      <c r="P6627" s="88"/>
    </row>
    <row r="6628" spans="6:16">
      <c r="F6628" s="81"/>
      <c r="G6628" s="130"/>
      <c r="I6628" s="88"/>
      <c r="N6628" s="130"/>
      <c r="P6628" s="88"/>
    </row>
    <row r="6629" spans="6:16">
      <c r="F6629" s="81"/>
      <c r="G6629" s="130"/>
      <c r="I6629" s="88"/>
      <c r="N6629" s="130"/>
      <c r="P6629" s="88"/>
    </row>
    <row r="6630" spans="6:16">
      <c r="F6630" s="81"/>
      <c r="G6630" s="130"/>
      <c r="I6630" s="88"/>
      <c r="N6630" s="130"/>
      <c r="P6630" s="88"/>
    </row>
    <row r="6631" spans="6:16">
      <c r="F6631" s="81"/>
      <c r="G6631" s="130"/>
      <c r="I6631" s="88"/>
      <c r="N6631" s="130"/>
      <c r="P6631" s="88"/>
    </row>
    <row r="6632" spans="6:16">
      <c r="F6632" s="81"/>
      <c r="G6632" s="130"/>
      <c r="I6632" s="88"/>
      <c r="N6632" s="130"/>
      <c r="P6632" s="88"/>
    </row>
    <row r="6633" spans="6:16">
      <c r="F6633" s="81"/>
      <c r="G6633" s="130"/>
      <c r="I6633" s="88"/>
      <c r="N6633" s="130"/>
      <c r="P6633" s="88"/>
    </row>
    <row r="6634" spans="6:16">
      <c r="F6634" s="81"/>
      <c r="G6634" s="130"/>
      <c r="I6634" s="88"/>
      <c r="N6634" s="130"/>
      <c r="P6634" s="88"/>
    </row>
    <row r="6635" spans="6:16">
      <c r="F6635" s="81"/>
      <c r="G6635" s="130"/>
      <c r="I6635" s="88"/>
      <c r="N6635" s="130"/>
      <c r="P6635" s="88"/>
    </row>
    <row r="6636" spans="6:16">
      <c r="F6636" s="81"/>
      <c r="G6636" s="130"/>
      <c r="I6636" s="88"/>
      <c r="N6636" s="130"/>
      <c r="P6636" s="88"/>
    </row>
    <row r="6637" spans="6:16">
      <c r="F6637" s="81"/>
      <c r="G6637" s="130"/>
      <c r="I6637" s="88"/>
      <c r="N6637" s="130"/>
      <c r="P6637" s="88"/>
    </row>
    <row r="6638" spans="6:16">
      <c r="F6638" s="81"/>
      <c r="G6638" s="130"/>
      <c r="I6638" s="88"/>
      <c r="N6638" s="130"/>
      <c r="P6638" s="88"/>
    </row>
    <row r="6639" spans="6:16">
      <c r="F6639" s="81"/>
      <c r="G6639" s="130"/>
      <c r="I6639" s="88"/>
      <c r="N6639" s="130"/>
      <c r="P6639" s="88"/>
    </row>
    <row r="6640" spans="6:16">
      <c r="F6640" s="81"/>
      <c r="G6640" s="130"/>
      <c r="I6640" s="88"/>
      <c r="N6640" s="130"/>
      <c r="P6640" s="88"/>
    </row>
    <row r="6641" spans="6:16">
      <c r="F6641" s="81"/>
      <c r="G6641" s="130"/>
      <c r="I6641" s="88"/>
      <c r="N6641" s="130"/>
      <c r="P6641" s="88"/>
    </row>
    <row r="6642" spans="6:16">
      <c r="F6642" s="81"/>
      <c r="G6642" s="130"/>
      <c r="I6642" s="88"/>
      <c r="N6642" s="130"/>
      <c r="P6642" s="88"/>
    </row>
    <row r="6643" spans="6:16">
      <c r="F6643" s="81"/>
      <c r="G6643" s="130"/>
      <c r="I6643" s="88"/>
      <c r="N6643" s="130"/>
      <c r="P6643" s="88"/>
    </row>
    <row r="6644" spans="6:16">
      <c r="F6644" s="81"/>
      <c r="G6644" s="130"/>
      <c r="I6644" s="88"/>
      <c r="N6644" s="130"/>
      <c r="P6644" s="88"/>
    </row>
    <row r="6645" spans="6:16">
      <c r="F6645" s="81"/>
      <c r="G6645" s="130"/>
      <c r="I6645" s="88"/>
      <c r="N6645" s="130"/>
      <c r="P6645" s="88"/>
    </row>
    <row r="6646" spans="6:16">
      <c r="F6646" s="81"/>
      <c r="G6646" s="130"/>
      <c r="I6646" s="88"/>
      <c r="N6646" s="130"/>
      <c r="P6646" s="88"/>
    </row>
    <row r="6647" spans="6:16">
      <c r="F6647" s="81"/>
      <c r="G6647" s="130"/>
      <c r="I6647" s="88"/>
      <c r="N6647" s="130"/>
      <c r="P6647" s="88"/>
    </row>
    <row r="6648" spans="6:16">
      <c r="F6648" s="81"/>
      <c r="G6648" s="130"/>
      <c r="I6648" s="88"/>
      <c r="N6648" s="130"/>
      <c r="P6648" s="88"/>
    </row>
    <row r="6649" spans="6:16">
      <c r="F6649" s="81"/>
      <c r="G6649" s="130"/>
      <c r="I6649" s="88"/>
      <c r="N6649" s="130"/>
      <c r="P6649" s="88"/>
    </row>
    <row r="6650" spans="6:16">
      <c r="F6650" s="81"/>
      <c r="G6650" s="130"/>
      <c r="I6650" s="88"/>
      <c r="N6650" s="130"/>
      <c r="P6650" s="88"/>
    </row>
    <row r="6651" spans="6:16">
      <c r="F6651" s="81"/>
      <c r="G6651" s="130"/>
      <c r="I6651" s="88"/>
      <c r="N6651" s="130"/>
      <c r="P6651" s="88"/>
    </row>
    <row r="6652" spans="6:16">
      <c r="F6652" s="81"/>
      <c r="G6652" s="130"/>
      <c r="I6652" s="88"/>
      <c r="N6652" s="130"/>
      <c r="P6652" s="88"/>
    </row>
    <row r="6653" spans="6:16">
      <c r="F6653" s="81"/>
      <c r="G6653" s="130"/>
      <c r="I6653" s="88"/>
      <c r="N6653" s="130"/>
      <c r="P6653" s="88"/>
    </row>
    <row r="6654" spans="6:16">
      <c r="F6654" s="81"/>
      <c r="G6654" s="130"/>
      <c r="I6654" s="88"/>
      <c r="N6654" s="130"/>
      <c r="P6654" s="88"/>
    </row>
    <row r="6655" spans="6:16">
      <c r="F6655" s="81"/>
      <c r="G6655" s="130"/>
      <c r="I6655" s="88"/>
      <c r="N6655" s="130"/>
      <c r="P6655" s="88"/>
    </row>
    <row r="6656" spans="6:16">
      <c r="F6656" s="81"/>
      <c r="G6656" s="130"/>
      <c r="I6656" s="88"/>
      <c r="N6656" s="130"/>
      <c r="P6656" s="88"/>
    </row>
    <row r="6657" spans="6:16">
      <c r="F6657" s="81"/>
      <c r="G6657" s="130"/>
      <c r="I6657" s="88"/>
      <c r="N6657" s="130"/>
      <c r="P6657" s="88"/>
    </row>
    <row r="6658" spans="6:16">
      <c r="F6658" s="81"/>
      <c r="G6658" s="130"/>
      <c r="I6658" s="88"/>
      <c r="N6658" s="130"/>
      <c r="P6658" s="88"/>
    </row>
    <row r="6659" spans="6:16">
      <c r="F6659" s="81"/>
      <c r="G6659" s="130"/>
      <c r="I6659" s="88"/>
      <c r="N6659" s="130"/>
      <c r="P6659" s="88"/>
    </row>
    <row r="6660" spans="6:16">
      <c r="F6660" s="81"/>
      <c r="G6660" s="130"/>
      <c r="I6660" s="88"/>
      <c r="N6660" s="130"/>
      <c r="P6660" s="88"/>
    </row>
    <row r="6661" spans="6:16">
      <c r="F6661" s="81"/>
      <c r="G6661" s="130"/>
      <c r="I6661" s="88"/>
      <c r="N6661" s="130"/>
      <c r="P6661" s="88"/>
    </row>
    <row r="6662" spans="6:16">
      <c r="F6662" s="81"/>
      <c r="G6662" s="130"/>
      <c r="I6662" s="88"/>
      <c r="N6662" s="130"/>
      <c r="P6662" s="88"/>
    </row>
    <row r="6663" spans="6:16">
      <c r="F6663" s="81"/>
      <c r="G6663" s="130"/>
      <c r="I6663" s="88"/>
      <c r="N6663" s="130"/>
      <c r="P6663" s="88"/>
    </row>
    <row r="6664" spans="6:16">
      <c r="F6664" s="81"/>
      <c r="G6664" s="130"/>
      <c r="I6664" s="88"/>
      <c r="N6664" s="130"/>
      <c r="P6664" s="88"/>
    </row>
    <row r="6665" spans="6:16">
      <c r="F6665" s="81"/>
      <c r="G6665" s="130"/>
      <c r="I6665" s="88"/>
      <c r="N6665" s="130"/>
      <c r="P6665" s="88"/>
    </row>
    <row r="6666" spans="6:16">
      <c r="F6666" s="81"/>
      <c r="G6666" s="130"/>
      <c r="I6666" s="88"/>
      <c r="N6666" s="130"/>
      <c r="P6666" s="88"/>
    </row>
    <row r="6667" spans="6:16">
      <c r="F6667" s="81"/>
      <c r="G6667" s="130"/>
      <c r="I6667" s="88"/>
      <c r="N6667" s="130"/>
      <c r="P6667" s="88"/>
    </row>
    <row r="6668" spans="6:16">
      <c r="F6668" s="81"/>
      <c r="G6668" s="130"/>
      <c r="I6668" s="88"/>
      <c r="N6668" s="130"/>
      <c r="P6668" s="88"/>
    </row>
    <row r="6669" spans="6:16">
      <c r="F6669" s="81"/>
      <c r="G6669" s="130"/>
      <c r="I6669" s="88"/>
      <c r="N6669" s="130"/>
      <c r="P6669" s="88"/>
    </row>
    <row r="6670" spans="6:16">
      <c r="F6670" s="81"/>
      <c r="G6670" s="130"/>
      <c r="I6670" s="88"/>
      <c r="N6670" s="130"/>
      <c r="P6670" s="88"/>
    </row>
    <row r="6671" spans="6:16">
      <c r="F6671" s="81"/>
      <c r="G6671" s="130"/>
      <c r="I6671" s="88"/>
      <c r="N6671" s="130"/>
      <c r="P6671" s="88"/>
    </row>
    <row r="6672" spans="6:16">
      <c r="F6672" s="81"/>
      <c r="G6672" s="130"/>
      <c r="I6672" s="88"/>
      <c r="N6672" s="130"/>
      <c r="P6672" s="88"/>
    </row>
    <row r="6673" spans="6:16">
      <c r="F6673" s="81"/>
      <c r="G6673" s="130"/>
      <c r="I6673" s="88"/>
      <c r="N6673" s="130"/>
      <c r="P6673" s="88"/>
    </row>
    <row r="6674" spans="6:16">
      <c r="F6674" s="81"/>
      <c r="G6674" s="130"/>
      <c r="I6674" s="88"/>
      <c r="N6674" s="130"/>
      <c r="P6674" s="88"/>
    </row>
    <row r="6675" spans="6:16">
      <c r="F6675" s="81"/>
      <c r="G6675" s="130"/>
      <c r="I6675" s="88"/>
      <c r="N6675" s="130"/>
      <c r="P6675" s="88"/>
    </row>
    <row r="6676" spans="6:16">
      <c r="F6676" s="81"/>
      <c r="G6676" s="130"/>
      <c r="I6676" s="88"/>
      <c r="N6676" s="130"/>
      <c r="P6676" s="88"/>
    </row>
    <row r="6677" spans="6:16">
      <c r="F6677" s="81"/>
      <c r="G6677" s="130"/>
      <c r="I6677" s="88"/>
      <c r="N6677" s="130"/>
      <c r="P6677" s="88"/>
    </row>
    <row r="6678" spans="6:16">
      <c r="F6678" s="81"/>
      <c r="G6678" s="130"/>
      <c r="I6678" s="88"/>
      <c r="N6678" s="130"/>
      <c r="P6678" s="88"/>
    </row>
    <row r="6679" spans="6:16">
      <c r="F6679" s="81"/>
      <c r="G6679" s="130"/>
      <c r="I6679" s="88"/>
      <c r="N6679" s="130"/>
      <c r="P6679" s="88"/>
    </row>
    <row r="6680" spans="6:16">
      <c r="F6680" s="81"/>
      <c r="G6680" s="130"/>
      <c r="I6680" s="88"/>
      <c r="N6680" s="130"/>
      <c r="P6680" s="88"/>
    </row>
    <row r="6681" spans="6:16">
      <c r="F6681" s="81"/>
      <c r="G6681" s="130"/>
      <c r="I6681" s="88"/>
      <c r="N6681" s="130"/>
      <c r="P6681" s="88"/>
    </row>
    <row r="6682" spans="6:16">
      <c r="F6682" s="81"/>
      <c r="G6682" s="130"/>
      <c r="I6682" s="88"/>
      <c r="N6682" s="130"/>
      <c r="P6682" s="88"/>
    </row>
    <row r="6683" spans="6:16">
      <c r="F6683" s="81"/>
      <c r="G6683" s="130"/>
      <c r="I6683" s="88"/>
      <c r="N6683" s="130"/>
      <c r="P6683" s="88"/>
    </row>
    <row r="6684" spans="6:16">
      <c r="F6684" s="81"/>
      <c r="G6684" s="130"/>
      <c r="I6684" s="88"/>
      <c r="N6684" s="130"/>
      <c r="P6684" s="88"/>
    </row>
    <row r="6685" spans="6:16">
      <c r="F6685" s="81"/>
      <c r="G6685" s="130"/>
      <c r="I6685" s="88"/>
      <c r="N6685" s="130"/>
      <c r="P6685" s="88"/>
    </row>
    <row r="6686" spans="6:16">
      <c r="F6686" s="81"/>
      <c r="G6686" s="130"/>
      <c r="I6686" s="88"/>
      <c r="N6686" s="130"/>
      <c r="P6686" s="88"/>
    </row>
    <row r="6687" spans="6:16">
      <c r="F6687" s="81"/>
      <c r="G6687" s="130"/>
      <c r="I6687" s="88"/>
      <c r="N6687" s="130"/>
      <c r="P6687" s="88"/>
    </row>
    <row r="6688" spans="6:16">
      <c r="F6688" s="81"/>
      <c r="G6688" s="130"/>
      <c r="I6688" s="88"/>
      <c r="N6688" s="130"/>
      <c r="P6688" s="88"/>
    </row>
    <row r="6689" spans="6:16">
      <c r="F6689" s="81"/>
      <c r="G6689" s="130"/>
      <c r="I6689" s="88"/>
      <c r="N6689" s="130"/>
      <c r="P6689" s="88"/>
    </row>
    <row r="6690" spans="6:16">
      <c r="F6690" s="81"/>
      <c r="G6690" s="130"/>
      <c r="I6690" s="88"/>
      <c r="N6690" s="130"/>
      <c r="P6690" s="88"/>
    </row>
    <row r="6691" spans="6:16">
      <c r="F6691" s="81"/>
      <c r="G6691" s="130"/>
      <c r="I6691" s="88"/>
      <c r="N6691" s="130"/>
      <c r="P6691" s="88"/>
    </row>
    <row r="6692" spans="6:16">
      <c r="F6692" s="81"/>
      <c r="G6692" s="130"/>
      <c r="I6692" s="88"/>
      <c r="N6692" s="130"/>
      <c r="P6692" s="88"/>
    </row>
    <row r="6693" spans="6:16">
      <c r="F6693" s="81"/>
      <c r="G6693" s="130"/>
      <c r="I6693" s="88"/>
      <c r="N6693" s="130"/>
      <c r="P6693" s="88"/>
    </row>
    <row r="6694" spans="6:16">
      <c r="F6694" s="81"/>
      <c r="G6694" s="130"/>
      <c r="I6694" s="88"/>
      <c r="N6694" s="130"/>
      <c r="P6694" s="88"/>
    </row>
    <row r="6695" spans="6:16">
      <c r="F6695" s="81"/>
      <c r="G6695" s="130"/>
      <c r="I6695" s="88"/>
      <c r="N6695" s="130"/>
      <c r="P6695" s="88"/>
    </row>
    <row r="6696" spans="6:16">
      <c r="F6696" s="81"/>
      <c r="G6696" s="130"/>
      <c r="I6696" s="88"/>
      <c r="N6696" s="130"/>
      <c r="P6696" s="88"/>
    </row>
    <row r="6697" spans="6:16">
      <c r="F6697" s="81"/>
      <c r="G6697" s="130"/>
      <c r="I6697" s="88"/>
      <c r="N6697" s="130"/>
      <c r="P6697" s="88"/>
    </row>
    <row r="6698" spans="6:16">
      <c r="F6698" s="81"/>
      <c r="G6698" s="130"/>
      <c r="I6698" s="88"/>
      <c r="N6698" s="130"/>
      <c r="P6698" s="88"/>
    </row>
    <row r="6699" spans="6:16">
      <c r="F6699" s="81"/>
      <c r="G6699" s="130"/>
      <c r="I6699" s="88"/>
      <c r="N6699" s="130"/>
      <c r="P6699" s="88"/>
    </row>
    <row r="6700" spans="6:16">
      <c r="F6700" s="81"/>
      <c r="G6700" s="130"/>
      <c r="I6700" s="88"/>
      <c r="N6700" s="130"/>
      <c r="P6700" s="88"/>
    </row>
    <row r="6701" spans="6:16">
      <c r="F6701" s="81"/>
      <c r="G6701" s="130"/>
      <c r="I6701" s="88"/>
      <c r="N6701" s="130"/>
      <c r="P6701" s="88"/>
    </row>
    <row r="6702" spans="6:16">
      <c r="F6702" s="81"/>
      <c r="G6702" s="130"/>
      <c r="I6702" s="88"/>
      <c r="N6702" s="130"/>
      <c r="P6702" s="88"/>
    </row>
    <row r="6703" spans="6:16">
      <c r="F6703" s="81"/>
      <c r="G6703" s="130"/>
      <c r="I6703" s="88"/>
      <c r="N6703" s="130"/>
      <c r="P6703" s="88"/>
    </row>
    <row r="6704" spans="6:16">
      <c r="F6704" s="81"/>
      <c r="G6704" s="130"/>
      <c r="I6704" s="88"/>
      <c r="N6704" s="130"/>
      <c r="P6704" s="88"/>
    </row>
    <row r="6705" spans="6:16">
      <c r="F6705" s="81"/>
      <c r="G6705" s="130"/>
      <c r="I6705" s="88"/>
      <c r="N6705" s="130"/>
      <c r="P6705" s="88"/>
    </row>
    <row r="6706" spans="6:16">
      <c r="F6706" s="81"/>
      <c r="G6706" s="130"/>
      <c r="I6706" s="88"/>
      <c r="N6706" s="130"/>
      <c r="P6706" s="88"/>
    </row>
    <row r="6707" spans="6:16">
      <c r="F6707" s="81"/>
      <c r="G6707" s="130"/>
      <c r="I6707" s="88"/>
      <c r="N6707" s="130"/>
      <c r="P6707" s="88"/>
    </row>
    <row r="6708" spans="6:16">
      <c r="F6708" s="81"/>
      <c r="G6708" s="130"/>
      <c r="I6708" s="88"/>
      <c r="N6708" s="130"/>
      <c r="P6708" s="88"/>
    </row>
    <row r="6709" spans="6:16">
      <c r="F6709" s="81"/>
      <c r="G6709" s="130"/>
      <c r="I6709" s="88"/>
      <c r="N6709" s="130"/>
      <c r="P6709" s="88"/>
    </row>
    <row r="6710" spans="6:16">
      <c r="F6710" s="81"/>
      <c r="G6710" s="130"/>
      <c r="I6710" s="88"/>
      <c r="N6710" s="130"/>
      <c r="P6710" s="88"/>
    </row>
    <row r="6711" spans="6:16">
      <c r="F6711" s="81"/>
      <c r="G6711" s="130"/>
      <c r="I6711" s="88"/>
      <c r="N6711" s="130"/>
      <c r="P6711" s="88"/>
    </row>
    <row r="6712" spans="6:16">
      <c r="F6712" s="81"/>
      <c r="G6712" s="130"/>
      <c r="I6712" s="88"/>
      <c r="N6712" s="130"/>
      <c r="P6712" s="88"/>
    </row>
    <row r="6713" spans="6:16">
      <c r="F6713" s="81"/>
      <c r="G6713" s="130"/>
      <c r="I6713" s="88"/>
      <c r="N6713" s="130"/>
      <c r="P6713" s="88"/>
    </row>
    <row r="6714" spans="6:16">
      <c r="F6714" s="81"/>
      <c r="G6714" s="130"/>
      <c r="I6714" s="88"/>
      <c r="N6714" s="130"/>
      <c r="P6714" s="88"/>
    </row>
    <row r="6715" spans="6:16">
      <c r="F6715" s="81"/>
      <c r="G6715" s="130"/>
      <c r="I6715" s="88"/>
      <c r="N6715" s="130"/>
      <c r="P6715" s="88"/>
    </row>
    <row r="6716" spans="6:16">
      <c r="F6716" s="81"/>
      <c r="G6716" s="130"/>
      <c r="I6716" s="88"/>
      <c r="N6716" s="130"/>
      <c r="P6716" s="88"/>
    </row>
    <row r="6717" spans="6:16">
      <c r="F6717" s="81"/>
      <c r="G6717" s="130"/>
      <c r="I6717" s="88"/>
      <c r="N6717" s="130"/>
      <c r="P6717" s="88"/>
    </row>
    <row r="6718" spans="6:16">
      <c r="F6718" s="81"/>
      <c r="G6718" s="130"/>
      <c r="I6718" s="88"/>
      <c r="N6718" s="130"/>
      <c r="P6718" s="88"/>
    </row>
    <row r="6719" spans="6:16">
      <c r="F6719" s="81"/>
      <c r="G6719" s="130"/>
      <c r="I6719" s="88"/>
      <c r="N6719" s="130"/>
      <c r="P6719" s="88"/>
    </row>
    <row r="6720" spans="6:16">
      <c r="F6720" s="81"/>
      <c r="G6720" s="130"/>
      <c r="I6720" s="88"/>
      <c r="N6720" s="130"/>
      <c r="P6720" s="88"/>
    </row>
    <row r="6721" spans="6:16">
      <c r="F6721" s="81"/>
      <c r="G6721" s="130"/>
      <c r="I6721" s="88"/>
      <c r="N6721" s="130"/>
      <c r="P6721" s="88"/>
    </row>
    <row r="6722" spans="6:16">
      <c r="F6722" s="81"/>
      <c r="G6722" s="130"/>
      <c r="I6722" s="88"/>
      <c r="N6722" s="130"/>
      <c r="P6722" s="88"/>
    </row>
    <row r="6723" spans="6:16">
      <c r="F6723" s="81"/>
      <c r="G6723" s="130"/>
      <c r="I6723" s="88"/>
      <c r="N6723" s="130"/>
      <c r="P6723" s="88"/>
    </row>
    <row r="6724" spans="6:16">
      <c r="F6724" s="81"/>
      <c r="G6724" s="130"/>
      <c r="I6724" s="88"/>
      <c r="N6724" s="130"/>
      <c r="P6724" s="88"/>
    </row>
    <row r="6725" spans="6:16">
      <c r="F6725" s="81"/>
      <c r="G6725" s="130"/>
      <c r="I6725" s="88"/>
      <c r="N6725" s="130"/>
      <c r="P6725" s="88"/>
    </row>
    <row r="6726" spans="6:16">
      <c r="F6726" s="81"/>
      <c r="G6726" s="130"/>
      <c r="I6726" s="88"/>
      <c r="N6726" s="130"/>
      <c r="P6726" s="88"/>
    </row>
    <row r="6727" spans="6:16">
      <c r="F6727" s="81"/>
      <c r="G6727" s="130"/>
      <c r="I6727" s="88"/>
      <c r="N6727" s="130"/>
      <c r="P6727" s="88"/>
    </row>
    <row r="6728" spans="6:16">
      <c r="F6728" s="81"/>
      <c r="G6728" s="130"/>
      <c r="I6728" s="88"/>
      <c r="N6728" s="130"/>
      <c r="P6728" s="88"/>
    </row>
    <row r="6729" spans="6:16">
      <c r="F6729" s="81"/>
      <c r="G6729" s="130"/>
      <c r="I6729" s="88"/>
      <c r="N6729" s="130"/>
      <c r="P6729" s="88"/>
    </row>
    <row r="6730" spans="6:16">
      <c r="F6730" s="81"/>
      <c r="G6730" s="130"/>
      <c r="I6730" s="88"/>
      <c r="N6730" s="130"/>
      <c r="P6730" s="88"/>
    </row>
    <row r="6731" spans="6:16">
      <c r="F6731" s="81"/>
      <c r="G6731" s="130"/>
      <c r="I6731" s="88"/>
      <c r="N6731" s="130"/>
      <c r="P6731" s="88"/>
    </row>
    <row r="6732" spans="6:16">
      <c r="F6732" s="81"/>
      <c r="G6732" s="130"/>
      <c r="I6732" s="88"/>
      <c r="N6732" s="130"/>
      <c r="P6732" s="88"/>
    </row>
    <row r="6733" spans="6:16">
      <c r="F6733" s="81"/>
      <c r="G6733" s="130"/>
      <c r="I6733" s="88"/>
      <c r="N6733" s="130"/>
      <c r="P6733" s="88"/>
    </row>
    <row r="6734" spans="6:16">
      <c r="F6734" s="81"/>
      <c r="G6734" s="130"/>
      <c r="I6734" s="88"/>
      <c r="N6734" s="130"/>
      <c r="P6734" s="88"/>
    </row>
    <row r="6735" spans="6:16">
      <c r="F6735" s="81"/>
      <c r="G6735" s="130"/>
      <c r="I6735" s="88"/>
      <c r="N6735" s="130"/>
      <c r="P6735" s="88"/>
    </row>
    <row r="6736" spans="6:16">
      <c r="F6736" s="81"/>
      <c r="G6736" s="130"/>
      <c r="I6736" s="88"/>
      <c r="N6736" s="130"/>
      <c r="P6736" s="88"/>
    </row>
    <row r="6737" spans="6:16">
      <c r="F6737" s="81"/>
      <c r="G6737" s="130"/>
      <c r="I6737" s="88"/>
      <c r="N6737" s="130"/>
      <c r="P6737" s="88"/>
    </row>
    <row r="6738" spans="6:16">
      <c r="F6738" s="81"/>
      <c r="G6738" s="130"/>
      <c r="I6738" s="88"/>
      <c r="N6738" s="130"/>
      <c r="P6738" s="88"/>
    </row>
    <row r="6739" spans="6:16">
      <c r="F6739" s="81"/>
      <c r="G6739" s="130"/>
      <c r="I6739" s="88"/>
      <c r="N6739" s="130"/>
      <c r="P6739" s="88"/>
    </row>
    <row r="6740" spans="6:16">
      <c r="F6740" s="81"/>
      <c r="G6740" s="130"/>
      <c r="I6740" s="88"/>
      <c r="N6740" s="130"/>
      <c r="P6740" s="88"/>
    </row>
    <row r="6741" spans="6:16">
      <c r="F6741" s="81"/>
      <c r="G6741" s="130"/>
      <c r="I6741" s="88"/>
      <c r="N6741" s="130"/>
      <c r="P6741" s="88"/>
    </row>
    <row r="6742" spans="6:16">
      <c r="F6742" s="81"/>
      <c r="G6742" s="130"/>
      <c r="I6742" s="88"/>
      <c r="N6742" s="130"/>
      <c r="P6742" s="88"/>
    </row>
    <row r="6743" spans="6:16">
      <c r="F6743" s="81"/>
      <c r="G6743" s="130"/>
      <c r="I6743" s="88"/>
      <c r="N6743" s="130"/>
      <c r="P6743" s="88"/>
    </row>
    <row r="6744" spans="6:16">
      <c r="F6744" s="81"/>
      <c r="G6744" s="130"/>
      <c r="I6744" s="88"/>
      <c r="N6744" s="130"/>
      <c r="P6744" s="88"/>
    </row>
    <row r="6745" spans="6:16">
      <c r="F6745" s="81"/>
      <c r="G6745" s="130"/>
      <c r="I6745" s="88"/>
      <c r="N6745" s="130"/>
      <c r="P6745" s="88"/>
    </row>
    <row r="6746" spans="6:16">
      <c r="F6746" s="81"/>
      <c r="G6746" s="130"/>
      <c r="I6746" s="88"/>
      <c r="N6746" s="130"/>
      <c r="P6746" s="88"/>
    </row>
    <row r="6747" spans="6:16">
      <c r="F6747" s="81"/>
      <c r="G6747" s="130"/>
      <c r="I6747" s="88"/>
      <c r="N6747" s="130"/>
      <c r="P6747" s="88"/>
    </row>
    <row r="6748" spans="6:16">
      <c r="F6748" s="81"/>
      <c r="G6748" s="130"/>
      <c r="I6748" s="88"/>
      <c r="N6748" s="130"/>
      <c r="P6748" s="88"/>
    </row>
    <row r="6749" spans="6:16">
      <c r="F6749" s="81"/>
      <c r="G6749" s="130"/>
      <c r="I6749" s="88"/>
      <c r="N6749" s="130"/>
      <c r="P6749" s="88"/>
    </row>
    <row r="6750" spans="6:16">
      <c r="F6750" s="81"/>
      <c r="G6750" s="130"/>
      <c r="I6750" s="88"/>
      <c r="N6750" s="130"/>
      <c r="P6750" s="88"/>
    </row>
    <row r="6751" spans="6:16">
      <c r="F6751" s="81"/>
      <c r="G6751" s="130"/>
      <c r="I6751" s="88"/>
      <c r="N6751" s="130"/>
      <c r="P6751" s="88"/>
    </row>
    <row r="6752" spans="6:16">
      <c r="F6752" s="81"/>
      <c r="G6752" s="130"/>
      <c r="I6752" s="88"/>
      <c r="N6752" s="130"/>
      <c r="P6752" s="88"/>
    </row>
    <row r="6753" spans="6:16">
      <c r="F6753" s="81"/>
      <c r="G6753" s="130"/>
      <c r="I6753" s="88"/>
      <c r="N6753" s="130"/>
      <c r="P6753" s="88"/>
    </row>
    <row r="6754" spans="6:16">
      <c r="F6754" s="81"/>
      <c r="G6754" s="130"/>
      <c r="I6754" s="88"/>
      <c r="N6754" s="130"/>
      <c r="P6754" s="88"/>
    </row>
    <row r="6755" spans="6:16">
      <c r="F6755" s="81"/>
      <c r="G6755" s="130"/>
      <c r="I6755" s="88"/>
      <c r="N6755" s="130"/>
      <c r="P6755" s="88"/>
    </row>
    <row r="6756" spans="6:16">
      <c r="F6756" s="81"/>
      <c r="G6756" s="130"/>
      <c r="I6756" s="88"/>
      <c r="N6756" s="130"/>
      <c r="P6756" s="88"/>
    </row>
    <row r="6757" spans="6:16">
      <c r="F6757" s="81"/>
      <c r="G6757" s="130"/>
      <c r="I6757" s="88"/>
      <c r="N6757" s="130"/>
      <c r="P6757" s="88"/>
    </row>
    <row r="6758" spans="6:16">
      <c r="F6758" s="81"/>
      <c r="G6758" s="130"/>
      <c r="I6758" s="88"/>
      <c r="N6758" s="130"/>
      <c r="P6758" s="88"/>
    </row>
    <row r="6759" spans="6:16">
      <c r="F6759" s="81"/>
      <c r="G6759" s="130"/>
      <c r="I6759" s="88"/>
      <c r="N6759" s="130"/>
      <c r="P6759" s="88"/>
    </row>
    <row r="6760" spans="6:16">
      <c r="F6760" s="81"/>
      <c r="G6760" s="130"/>
      <c r="I6760" s="88"/>
      <c r="N6760" s="130"/>
      <c r="P6760" s="88"/>
    </row>
    <row r="6761" spans="6:16">
      <c r="F6761" s="81"/>
      <c r="G6761" s="130"/>
      <c r="I6761" s="88"/>
      <c r="N6761" s="130"/>
      <c r="P6761" s="88"/>
    </row>
    <row r="6762" spans="6:16">
      <c r="F6762" s="81"/>
      <c r="G6762" s="130"/>
      <c r="I6762" s="88"/>
      <c r="N6762" s="130"/>
      <c r="P6762" s="88"/>
    </row>
    <row r="6763" spans="6:16">
      <c r="F6763" s="81"/>
      <c r="G6763" s="130"/>
      <c r="I6763" s="88"/>
      <c r="N6763" s="130"/>
      <c r="P6763" s="88"/>
    </row>
    <row r="6764" spans="6:16">
      <c r="F6764" s="81"/>
      <c r="G6764" s="130"/>
      <c r="I6764" s="88"/>
      <c r="N6764" s="130"/>
      <c r="P6764" s="88"/>
    </row>
    <row r="6765" spans="6:16">
      <c r="F6765" s="81"/>
      <c r="G6765" s="130"/>
      <c r="I6765" s="88"/>
      <c r="N6765" s="130"/>
      <c r="P6765" s="88"/>
    </row>
    <row r="6766" spans="6:16">
      <c r="F6766" s="81"/>
      <c r="G6766" s="130"/>
      <c r="I6766" s="88"/>
      <c r="N6766" s="130"/>
      <c r="P6766" s="88"/>
    </row>
    <row r="6767" spans="6:16">
      <c r="F6767" s="81"/>
      <c r="G6767" s="130"/>
      <c r="I6767" s="88"/>
      <c r="N6767" s="130"/>
      <c r="P6767" s="88"/>
    </row>
    <row r="6768" spans="6:16">
      <c r="F6768" s="81"/>
      <c r="G6768" s="130"/>
      <c r="I6768" s="88"/>
      <c r="N6768" s="130"/>
      <c r="P6768" s="88"/>
    </row>
    <row r="6769" spans="6:16">
      <c r="F6769" s="81"/>
      <c r="G6769" s="130"/>
      <c r="I6769" s="88"/>
      <c r="N6769" s="130"/>
      <c r="P6769" s="88"/>
    </row>
    <row r="6770" spans="6:16">
      <c r="F6770" s="81"/>
      <c r="G6770" s="130"/>
      <c r="I6770" s="88"/>
      <c r="N6770" s="130"/>
      <c r="P6770" s="88"/>
    </row>
    <row r="6771" spans="6:16">
      <c r="F6771" s="81"/>
      <c r="G6771" s="130"/>
      <c r="I6771" s="88"/>
      <c r="N6771" s="130"/>
      <c r="P6771" s="88"/>
    </row>
    <row r="6772" spans="6:16">
      <c r="F6772" s="81"/>
      <c r="G6772" s="130"/>
      <c r="I6772" s="88"/>
      <c r="N6772" s="130"/>
      <c r="P6772" s="88"/>
    </row>
    <row r="6773" spans="6:16">
      <c r="F6773" s="81"/>
      <c r="G6773" s="130"/>
      <c r="I6773" s="88"/>
      <c r="N6773" s="130"/>
      <c r="P6773" s="88"/>
    </row>
    <row r="6774" spans="6:16">
      <c r="F6774" s="81"/>
      <c r="G6774" s="130"/>
      <c r="I6774" s="88"/>
      <c r="N6774" s="130"/>
      <c r="P6774" s="88"/>
    </row>
    <row r="6775" spans="6:16">
      <c r="F6775" s="81"/>
      <c r="G6775" s="130"/>
      <c r="I6775" s="88"/>
      <c r="N6775" s="130"/>
      <c r="P6775" s="88"/>
    </row>
    <row r="6776" spans="6:16">
      <c r="F6776" s="81"/>
      <c r="G6776" s="130"/>
      <c r="I6776" s="88"/>
      <c r="N6776" s="130"/>
      <c r="P6776" s="88"/>
    </row>
    <row r="6777" spans="6:16">
      <c r="F6777" s="81"/>
      <c r="G6777" s="130"/>
      <c r="I6777" s="88"/>
      <c r="N6777" s="130"/>
      <c r="P6777" s="88"/>
    </row>
    <row r="6778" spans="6:16">
      <c r="F6778" s="81"/>
      <c r="G6778" s="130"/>
      <c r="I6778" s="88"/>
      <c r="N6778" s="130"/>
      <c r="P6778" s="88"/>
    </row>
    <row r="6779" spans="6:16">
      <c r="F6779" s="81"/>
      <c r="G6779" s="130"/>
      <c r="I6779" s="88"/>
      <c r="N6779" s="130"/>
      <c r="P6779" s="88"/>
    </row>
    <row r="6780" spans="6:16">
      <c r="F6780" s="81"/>
      <c r="G6780" s="130"/>
      <c r="I6780" s="88"/>
      <c r="N6780" s="130"/>
      <c r="P6780" s="88"/>
    </row>
    <row r="6781" spans="6:16">
      <c r="F6781" s="81"/>
      <c r="G6781" s="130"/>
      <c r="I6781" s="88"/>
      <c r="N6781" s="130"/>
      <c r="P6781" s="88"/>
    </row>
    <row r="6782" spans="6:16">
      <c r="F6782" s="81"/>
      <c r="G6782" s="130"/>
      <c r="I6782" s="88"/>
      <c r="N6782" s="130"/>
      <c r="P6782" s="88"/>
    </row>
    <row r="6783" spans="6:16">
      <c r="F6783" s="81"/>
      <c r="G6783" s="130"/>
      <c r="I6783" s="88"/>
      <c r="N6783" s="130"/>
      <c r="P6783" s="88"/>
    </row>
    <row r="6784" spans="6:16">
      <c r="F6784" s="81"/>
      <c r="G6784" s="130"/>
      <c r="I6784" s="88"/>
      <c r="N6784" s="130"/>
      <c r="P6784" s="88"/>
    </row>
    <row r="6785" spans="6:16">
      <c r="F6785" s="81"/>
      <c r="G6785" s="130"/>
      <c r="I6785" s="88"/>
      <c r="N6785" s="130"/>
      <c r="P6785" s="88"/>
    </row>
    <row r="6786" spans="6:16">
      <c r="F6786" s="81"/>
      <c r="G6786" s="130"/>
      <c r="I6786" s="88"/>
      <c r="N6786" s="130"/>
      <c r="P6786" s="88"/>
    </row>
    <row r="6787" spans="6:16">
      <c r="F6787" s="81"/>
      <c r="G6787" s="130"/>
      <c r="I6787" s="88"/>
      <c r="N6787" s="130"/>
      <c r="P6787" s="88"/>
    </row>
    <row r="6788" spans="6:16">
      <c r="F6788" s="81"/>
      <c r="G6788" s="130"/>
      <c r="I6788" s="88"/>
      <c r="N6788" s="130"/>
      <c r="P6788" s="88"/>
    </row>
    <row r="6789" spans="6:16">
      <c r="F6789" s="81"/>
      <c r="G6789" s="130"/>
      <c r="I6789" s="88"/>
      <c r="N6789" s="130"/>
      <c r="P6789" s="88"/>
    </row>
    <row r="6790" spans="6:16">
      <c r="F6790" s="81"/>
      <c r="G6790" s="130"/>
      <c r="I6790" s="88"/>
      <c r="N6790" s="130"/>
      <c r="P6790" s="88"/>
    </row>
    <row r="6791" spans="6:16">
      <c r="F6791" s="81"/>
      <c r="G6791" s="130"/>
      <c r="I6791" s="88"/>
      <c r="N6791" s="130"/>
      <c r="P6791" s="88"/>
    </row>
    <row r="6792" spans="6:16">
      <c r="F6792" s="81"/>
      <c r="G6792" s="130"/>
      <c r="I6792" s="88"/>
      <c r="N6792" s="130"/>
      <c r="P6792" s="88"/>
    </row>
    <row r="6793" spans="6:16">
      <c r="F6793" s="81"/>
      <c r="G6793" s="130"/>
      <c r="I6793" s="88"/>
      <c r="N6793" s="130"/>
      <c r="P6793" s="88"/>
    </row>
    <row r="6794" spans="6:16">
      <c r="F6794" s="81"/>
      <c r="G6794" s="130"/>
      <c r="I6794" s="88"/>
      <c r="N6794" s="130"/>
      <c r="P6794" s="88"/>
    </row>
    <row r="6795" spans="6:16">
      <c r="F6795" s="81"/>
      <c r="G6795" s="130"/>
      <c r="I6795" s="88"/>
      <c r="N6795" s="130"/>
      <c r="P6795" s="88"/>
    </row>
    <row r="6796" spans="6:16">
      <c r="F6796" s="81"/>
      <c r="G6796" s="130"/>
      <c r="I6796" s="88"/>
      <c r="N6796" s="130"/>
      <c r="P6796" s="88"/>
    </row>
    <row r="6797" spans="6:16">
      <c r="F6797" s="81"/>
      <c r="G6797" s="130"/>
      <c r="I6797" s="88"/>
      <c r="N6797" s="130"/>
      <c r="P6797" s="88"/>
    </row>
    <row r="6798" spans="6:16">
      <c r="F6798" s="81"/>
      <c r="G6798" s="130"/>
      <c r="I6798" s="88"/>
      <c r="N6798" s="130"/>
      <c r="P6798" s="88"/>
    </row>
    <row r="6799" spans="6:16">
      <c r="F6799" s="81"/>
      <c r="G6799" s="130"/>
      <c r="I6799" s="88"/>
      <c r="N6799" s="130"/>
      <c r="P6799" s="88"/>
    </row>
    <row r="6800" spans="6:16">
      <c r="F6800" s="81"/>
      <c r="G6800" s="130"/>
      <c r="I6800" s="88"/>
      <c r="N6800" s="130"/>
      <c r="P6800" s="88"/>
    </row>
    <row r="6801" spans="6:16">
      <c r="F6801" s="81"/>
      <c r="G6801" s="130"/>
      <c r="I6801" s="88"/>
      <c r="N6801" s="130"/>
      <c r="P6801" s="88"/>
    </row>
    <row r="6802" spans="6:16">
      <c r="F6802" s="81"/>
      <c r="G6802" s="130"/>
      <c r="I6802" s="88"/>
      <c r="N6802" s="130"/>
      <c r="P6802" s="88"/>
    </row>
    <row r="6803" spans="6:16">
      <c r="F6803" s="81"/>
      <c r="G6803" s="130"/>
      <c r="I6803" s="88"/>
      <c r="N6803" s="130"/>
      <c r="P6803" s="88"/>
    </row>
    <row r="6804" spans="6:16">
      <c r="F6804" s="81"/>
      <c r="G6804" s="130"/>
      <c r="I6804" s="88"/>
      <c r="N6804" s="130"/>
      <c r="P6804" s="88"/>
    </row>
    <row r="6805" spans="6:16">
      <c r="F6805" s="81"/>
      <c r="G6805" s="130"/>
      <c r="I6805" s="88"/>
      <c r="N6805" s="130"/>
      <c r="P6805" s="88"/>
    </row>
    <row r="6806" spans="6:16">
      <c r="F6806" s="81"/>
      <c r="G6806" s="130"/>
      <c r="I6806" s="88"/>
      <c r="N6806" s="130"/>
      <c r="P6806" s="88"/>
    </row>
    <row r="6807" spans="6:16">
      <c r="F6807" s="81"/>
      <c r="G6807" s="130"/>
      <c r="I6807" s="88"/>
      <c r="N6807" s="130"/>
      <c r="P6807" s="88"/>
    </row>
    <row r="6808" spans="6:16">
      <c r="F6808" s="81"/>
      <c r="G6808" s="130"/>
      <c r="I6808" s="88"/>
      <c r="N6808" s="130"/>
      <c r="P6808" s="88"/>
    </row>
    <row r="6809" spans="6:16">
      <c r="F6809" s="81"/>
      <c r="G6809" s="130"/>
      <c r="I6809" s="88"/>
      <c r="N6809" s="130"/>
      <c r="P6809" s="88"/>
    </row>
    <row r="6810" spans="6:16">
      <c r="F6810" s="81"/>
      <c r="G6810" s="130"/>
      <c r="I6810" s="88"/>
      <c r="N6810" s="130"/>
      <c r="P6810" s="88"/>
    </row>
    <row r="6811" spans="6:16">
      <c r="F6811" s="81"/>
      <c r="G6811" s="130"/>
      <c r="I6811" s="88"/>
      <c r="N6811" s="130"/>
      <c r="P6811" s="88"/>
    </row>
    <row r="6812" spans="6:16">
      <c r="F6812" s="81"/>
      <c r="G6812" s="130"/>
      <c r="I6812" s="88"/>
      <c r="N6812" s="130"/>
      <c r="P6812" s="88"/>
    </row>
    <row r="6813" spans="6:16">
      <c r="F6813" s="81"/>
      <c r="G6813" s="130"/>
      <c r="I6813" s="88"/>
      <c r="N6813" s="130"/>
      <c r="P6813" s="88"/>
    </row>
    <row r="6814" spans="6:16">
      <c r="F6814" s="81"/>
      <c r="G6814" s="130"/>
      <c r="I6814" s="88"/>
      <c r="N6814" s="130"/>
      <c r="P6814" s="88"/>
    </row>
    <row r="6815" spans="6:16">
      <c r="F6815" s="81"/>
      <c r="G6815" s="130"/>
      <c r="I6815" s="88"/>
      <c r="N6815" s="130"/>
      <c r="P6815" s="88"/>
    </row>
    <row r="6816" spans="6:16">
      <c r="F6816" s="81"/>
      <c r="G6816" s="130"/>
      <c r="I6816" s="88"/>
      <c r="N6816" s="130"/>
      <c r="P6816" s="88"/>
    </row>
    <row r="6817" spans="6:16">
      <c r="F6817" s="81"/>
      <c r="G6817" s="130"/>
      <c r="I6817" s="88"/>
      <c r="N6817" s="130"/>
      <c r="P6817" s="88"/>
    </row>
    <row r="6818" spans="6:16">
      <c r="F6818" s="81"/>
      <c r="G6818" s="130"/>
      <c r="I6818" s="88"/>
      <c r="N6818" s="130"/>
      <c r="P6818" s="88"/>
    </row>
    <row r="6819" spans="6:16">
      <c r="F6819" s="81"/>
      <c r="G6819" s="130"/>
      <c r="I6819" s="88"/>
      <c r="N6819" s="130"/>
      <c r="P6819" s="88"/>
    </row>
    <row r="6820" spans="6:16">
      <c r="F6820" s="81"/>
      <c r="G6820" s="130"/>
      <c r="I6820" s="88"/>
      <c r="N6820" s="130"/>
      <c r="P6820" s="88"/>
    </row>
    <row r="6821" spans="6:16">
      <c r="F6821" s="81"/>
      <c r="G6821" s="130"/>
      <c r="I6821" s="88"/>
      <c r="N6821" s="130"/>
      <c r="P6821" s="88"/>
    </row>
    <row r="6822" spans="6:16">
      <c r="F6822" s="81"/>
      <c r="G6822" s="130"/>
      <c r="I6822" s="88"/>
      <c r="N6822" s="130"/>
      <c r="P6822" s="88"/>
    </row>
    <row r="6823" spans="6:16">
      <c r="F6823" s="81"/>
      <c r="G6823" s="130"/>
      <c r="I6823" s="88"/>
      <c r="N6823" s="130"/>
      <c r="P6823" s="88"/>
    </row>
    <row r="6824" spans="6:16">
      <c r="F6824" s="81"/>
      <c r="G6824" s="130"/>
      <c r="I6824" s="88"/>
      <c r="N6824" s="130"/>
      <c r="P6824" s="88"/>
    </row>
    <row r="6825" spans="6:16">
      <c r="F6825" s="81"/>
      <c r="G6825" s="130"/>
      <c r="I6825" s="88"/>
      <c r="N6825" s="130"/>
      <c r="P6825" s="88"/>
    </row>
    <row r="6826" spans="6:16">
      <c r="F6826" s="81"/>
      <c r="G6826" s="130"/>
      <c r="I6826" s="88"/>
      <c r="N6826" s="130"/>
      <c r="P6826" s="88"/>
    </row>
    <row r="6827" spans="6:16">
      <c r="F6827" s="81"/>
      <c r="G6827" s="130"/>
      <c r="I6827" s="88"/>
      <c r="N6827" s="130"/>
      <c r="P6827" s="88"/>
    </row>
    <row r="6828" spans="6:16">
      <c r="F6828" s="81"/>
      <c r="G6828" s="130"/>
      <c r="I6828" s="88"/>
      <c r="N6828" s="130"/>
      <c r="P6828" s="88"/>
    </row>
    <row r="6829" spans="6:16">
      <c r="F6829" s="81"/>
      <c r="G6829" s="130"/>
      <c r="I6829" s="88"/>
      <c r="N6829" s="130"/>
      <c r="P6829" s="88"/>
    </row>
    <row r="6830" spans="6:16">
      <c r="F6830" s="81"/>
      <c r="G6830" s="130"/>
      <c r="I6830" s="88"/>
      <c r="N6830" s="130"/>
      <c r="P6830" s="88"/>
    </row>
    <row r="6831" spans="6:16">
      <c r="F6831" s="81"/>
      <c r="G6831" s="130"/>
      <c r="I6831" s="88"/>
      <c r="N6831" s="130"/>
      <c r="P6831" s="88"/>
    </row>
    <row r="6832" spans="6:16">
      <c r="F6832" s="81"/>
      <c r="G6832" s="130"/>
      <c r="I6832" s="88"/>
      <c r="N6832" s="130"/>
      <c r="P6832" s="88"/>
    </row>
    <row r="6833" spans="6:16">
      <c r="F6833" s="81"/>
      <c r="G6833" s="130"/>
      <c r="I6833" s="88"/>
      <c r="N6833" s="130"/>
      <c r="P6833" s="88"/>
    </row>
    <row r="6834" spans="6:16">
      <c r="F6834" s="81"/>
      <c r="G6834" s="130"/>
      <c r="I6834" s="88"/>
      <c r="N6834" s="130"/>
      <c r="P6834" s="88"/>
    </row>
    <row r="6835" spans="6:16">
      <c r="F6835" s="81"/>
      <c r="G6835" s="130"/>
      <c r="I6835" s="88"/>
      <c r="N6835" s="130"/>
      <c r="P6835" s="88"/>
    </row>
    <row r="6836" spans="6:16">
      <c r="F6836" s="81"/>
      <c r="G6836" s="130"/>
      <c r="I6836" s="88"/>
      <c r="N6836" s="130"/>
      <c r="P6836" s="88"/>
    </row>
    <row r="6837" spans="6:16">
      <c r="F6837" s="81"/>
      <c r="G6837" s="130"/>
      <c r="I6837" s="88"/>
      <c r="N6837" s="130"/>
      <c r="P6837" s="88"/>
    </row>
    <row r="6838" spans="6:16">
      <c r="F6838" s="81"/>
      <c r="G6838" s="130"/>
      <c r="I6838" s="88"/>
      <c r="N6838" s="130"/>
      <c r="P6838" s="88"/>
    </row>
    <row r="6839" spans="6:16">
      <c r="F6839" s="81"/>
      <c r="G6839" s="130"/>
      <c r="I6839" s="88"/>
      <c r="N6839" s="130"/>
      <c r="P6839" s="88"/>
    </row>
    <row r="6840" spans="6:16">
      <c r="F6840" s="81"/>
      <c r="G6840" s="130"/>
      <c r="I6840" s="88"/>
      <c r="N6840" s="130"/>
      <c r="P6840" s="88"/>
    </row>
    <row r="6841" spans="6:16">
      <c r="F6841" s="81"/>
      <c r="G6841" s="130"/>
      <c r="I6841" s="88"/>
      <c r="N6841" s="130"/>
      <c r="P6841" s="88"/>
    </row>
    <row r="6842" spans="6:16">
      <c r="F6842" s="81"/>
      <c r="G6842" s="130"/>
      <c r="I6842" s="88"/>
      <c r="N6842" s="130"/>
      <c r="P6842" s="88"/>
    </row>
    <row r="6843" spans="6:16">
      <c r="F6843" s="81"/>
      <c r="G6843" s="130"/>
      <c r="I6843" s="88"/>
      <c r="N6843" s="130"/>
      <c r="P6843" s="88"/>
    </row>
    <row r="6844" spans="6:16">
      <c r="F6844" s="81"/>
      <c r="G6844" s="130"/>
      <c r="I6844" s="88"/>
      <c r="N6844" s="130"/>
      <c r="P6844" s="88"/>
    </row>
    <row r="6845" spans="6:16">
      <c r="F6845" s="81"/>
      <c r="G6845" s="130"/>
      <c r="I6845" s="88"/>
      <c r="N6845" s="130"/>
      <c r="P6845" s="88"/>
    </row>
    <row r="6846" spans="6:16">
      <c r="F6846" s="81"/>
      <c r="G6846" s="130"/>
      <c r="I6846" s="88"/>
      <c r="N6846" s="130"/>
      <c r="P6846" s="88"/>
    </row>
    <row r="6847" spans="6:16">
      <c r="F6847" s="81"/>
      <c r="G6847" s="130"/>
      <c r="I6847" s="88"/>
      <c r="N6847" s="130"/>
      <c r="P6847" s="88"/>
    </row>
    <row r="6848" spans="6:16">
      <c r="F6848" s="81"/>
      <c r="G6848" s="130"/>
      <c r="I6848" s="88"/>
      <c r="N6848" s="130"/>
      <c r="P6848" s="88"/>
    </row>
    <row r="6849" spans="6:16">
      <c r="F6849" s="81"/>
      <c r="G6849" s="130"/>
      <c r="I6849" s="88"/>
      <c r="N6849" s="130"/>
      <c r="P6849" s="88"/>
    </row>
    <row r="6850" spans="6:16">
      <c r="F6850" s="81"/>
      <c r="G6850" s="130"/>
      <c r="I6850" s="88"/>
      <c r="N6850" s="130"/>
      <c r="P6850" s="88"/>
    </row>
    <row r="6851" spans="6:16">
      <c r="F6851" s="81"/>
      <c r="G6851" s="130"/>
      <c r="I6851" s="88"/>
      <c r="N6851" s="130"/>
      <c r="P6851" s="88"/>
    </row>
    <row r="6852" spans="6:16">
      <c r="F6852" s="81"/>
      <c r="G6852" s="130"/>
      <c r="I6852" s="88"/>
      <c r="N6852" s="130"/>
      <c r="P6852" s="88"/>
    </row>
    <row r="6853" spans="6:16">
      <c r="F6853" s="81"/>
      <c r="G6853" s="130"/>
      <c r="I6853" s="88"/>
      <c r="N6853" s="130"/>
      <c r="P6853" s="88"/>
    </row>
    <row r="6854" spans="6:16">
      <c r="F6854" s="81"/>
      <c r="G6854" s="130"/>
      <c r="I6854" s="88"/>
      <c r="N6854" s="130"/>
      <c r="P6854" s="88"/>
    </row>
    <row r="6855" spans="6:16">
      <c r="F6855" s="81"/>
      <c r="G6855" s="130"/>
      <c r="I6855" s="88"/>
      <c r="N6855" s="130"/>
      <c r="P6855" s="88"/>
    </row>
    <row r="6856" spans="6:16">
      <c r="F6856" s="81"/>
      <c r="G6856" s="130"/>
      <c r="I6856" s="88"/>
      <c r="N6856" s="130"/>
      <c r="P6856" s="88"/>
    </row>
    <row r="6857" spans="6:16">
      <c r="F6857" s="81"/>
      <c r="G6857" s="130"/>
      <c r="I6857" s="88"/>
      <c r="N6857" s="130"/>
      <c r="P6857" s="88"/>
    </row>
    <row r="6858" spans="6:16">
      <c r="F6858" s="81"/>
      <c r="G6858" s="130"/>
      <c r="I6858" s="88"/>
      <c r="N6858" s="130"/>
      <c r="P6858" s="88"/>
    </row>
    <row r="6859" spans="6:16">
      <c r="F6859" s="81"/>
      <c r="G6859" s="130"/>
      <c r="I6859" s="88"/>
      <c r="N6859" s="130"/>
      <c r="P6859" s="88"/>
    </row>
    <row r="6860" spans="6:16">
      <c r="F6860" s="81"/>
      <c r="G6860" s="130"/>
      <c r="I6860" s="88"/>
      <c r="N6860" s="130"/>
      <c r="P6860" s="88"/>
    </row>
    <row r="6861" spans="6:16">
      <c r="F6861" s="81"/>
      <c r="G6861" s="130"/>
      <c r="I6861" s="88"/>
      <c r="N6861" s="130"/>
      <c r="P6861" s="88"/>
    </row>
    <row r="6862" spans="6:16">
      <c r="F6862" s="81"/>
      <c r="G6862" s="130"/>
      <c r="I6862" s="88"/>
      <c r="N6862" s="130"/>
      <c r="P6862" s="88"/>
    </row>
    <row r="6863" spans="6:16">
      <c r="F6863" s="81"/>
      <c r="G6863" s="130"/>
      <c r="I6863" s="88"/>
      <c r="N6863" s="130"/>
      <c r="P6863" s="88"/>
    </row>
    <row r="6864" spans="6:16">
      <c r="F6864" s="81"/>
      <c r="G6864" s="130"/>
      <c r="I6864" s="88"/>
      <c r="N6864" s="130"/>
      <c r="P6864" s="88"/>
    </row>
    <row r="6865" spans="6:16">
      <c r="F6865" s="81"/>
      <c r="G6865" s="130"/>
      <c r="I6865" s="88"/>
      <c r="N6865" s="130"/>
      <c r="P6865" s="88"/>
    </row>
    <row r="6866" spans="6:16">
      <c r="F6866" s="81"/>
      <c r="G6866" s="130"/>
      <c r="I6866" s="88"/>
      <c r="N6866" s="130"/>
      <c r="P6866" s="88"/>
    </row>
    <row r="6867" spans="6:16">
      <c r="F6867" s="81"/>
      <c r="G6867" s="130"/>
      <c r="I6867" s="88"/>
      <c r="N6867" s="130"/>
      <c r="P6867" s="88"/>
    </row>
    <row r="6868" spans="6:16">
      <c r="F6868" s="81"/>
      <c r="G6868" s="130"/>
      <c r="I6868" s="88"/>
      <c r="N6868" s="130"/>
      <c r="P6868" s="88"/>
    </row>
    <row r="6869" spans="6:16">
      <c r="F6869" s="81"/>
      <c r="G6869" s="130"/>
      <c r="I6869" s="88"/>
      <c r="N6869" s="130"/>
      <c r="P6869" s="88"/>
    </row>
    <row r="6870" spans="6:16">
      <c r="F6870" s="81"/>
      <c r="G6870" s="130"/>
      <c r="I6870" s="88"/>
      <c r="N6870" s="130"/>
      <c r="P6870" s="88"/>
    </row>
    <row r="6871" spans="6:16">
      <c r="F6871" s="81"/>
      <c r="G6871" s="130"/>
      <c r="I6871" s="88"/>
      <c r="N6871" s="130"/>
      <c r="P6871" s="88"/>
    </row>
    <row r="6872" spans="6:16">
      <c r="F6872" s="81"/>
      <c r="G6872" s="130"/>
      <c r="I6872" s="88"/>
      <c r="N6872" s="130"/>
      <c r="P6872" s="88"/>
    </row>
    <row r="6873" spans="6:16">
      <c r="F6873" s="81"/>
      <c r="G6873" s="130"/>
      <c r="I6873" s="88"/>
      <c r="N6873" s="130"/>
      <c r="P6873" s="88"/>
    </row>
    <row r="6874" spans="6:16">
      <c r="F6874" s="81"/>
      <c r="G6874" s="130"/>
      <c r="I6874" s="88"/>
      <c r="N6874" s="130"/>
      <c r="P6874" s="88"/>
    </row>
    <row r="6875" spans="6:16">
      <c r="F6875" s="81"/>
      <c r="G6875" s="130"/>
      <c r="I6875" s="88"/>
      <c r="N6875" s="130"/>
      <c r="P6875" s="88"/>
    </row>
    <row r="6876" spans="6:16">
      <c r="F6876" s="81"/>
      <c r="G6876" s="130"/>
      <c r="I6876" s="88"/>
      <c r="N6876" s="130"/>
      <c r="P6876" s="88"/>
    </row>
    <row r="6877" spans="6:16">
      <c r="F6877" s="81"/>
      <c r="G6877" s="130"/>
      <c r="I6877" s="88"/>
      <c r="N6877" s="130"/>
      <c r="P6877" s="88"/>
    </row>
    <row r="6878" spans="6:16">
      <c r="F6878" s="81"/>
      <c r="G6878" s="130"/>
      <c r="I6878" s="88"/>
      <c r="N6878" s="130"/>
      <c r="P6878" s="88"/>
    </row>
    <row r="6879" spans="6:16">
      <c r="F6879" s="81"/>
      <c r="G6879" s="130"/>
      <c r="I6879" s="88"/>
      <c r="N6879" s="130"/>
      <c r="P6879" s="88"/>
    </row>
    <row r="6880" spans="6:16">
      <c r="F6880" s="81"/>
      <c r="G6880" s="130"/>
      <c r="I6880" s="88"/>
      <c r="N6880" s="130"/>
      <c r="P6880" s="88"/>
    </row>
    <row r="6881" spans="6:16">
      <c r="F6881" s="81"/>
      <c r="G6881" s="130"/>
      <c r="I6881" s="88"/>
      <c r="N6881" s="130"/>
      <c r="P6881" s="88"/>
    </row>
    <row r="6882" spans="6:16">
      <c r="F6882" s="81"/>
      <c r="G6882" s="130"/>
      <c r="I6882" s="88"/>
      <c r="N6882" s="130"/>
      <c r="P6882" s="88"/>
    </row>
    <row r="6883" spans="6:16">
      <c r="F6883" s="81"/>
      <c r="G6883" s="130"/>
      <c r="I6883" s="88"/>
      <c r="N6883" s="130"/>
      <c r="P6883" s="88"/>
    </row>
    <row r="6884" spans="6:16">
      <c r="F6884" s="81"/>
      <c r="G6884" s="130"/>
      <c r="I6884" s="88"/>
      <c r="N6884" s="130"/>
      <c r="P6884" s="88"/>
    </row>
    <row r="6885" spans="6:16">
      <c r="F6885" s="81"/>
      <c r="G6885" s="130"/>
      <c r="I6885" s="88"/>
      <c r="N6885" s="130"/>
      <c r="P6885" s="88"/>
    </row>
    <row r="6886" spans="6:16">
      <c r="F6886" s="81"/>
      <c r="G6886" s="130"/>
      <c r="I6886" s="88"/>
      <c r="N6886" s="130"/>
      <c r="P6886" s="88"/>
    </row>
    <row r="6887" spans="6:16">
      <c r="F6887" s="81"/>
      <c r="G6887" s="130"/>
      <c r="I6887" s="88"/>
      <c r="N6887" s="130"/>
      <c r="P6887" s="88"/>
    </row>
    <row r="6888" spans="6:16">
      <c r="F6888" s="81"/>
      <c r="G6888" s="130"/>
      <c r="I6888" s="88"/>
      <c r="N6888" s="130"/>
      <c r="P6888" s="88"/>
    </row>
    <row r="6889" spans="6:16">
      <c r="F6889" s="81"/>
      <c r="G6889" s="130"/>
      <c r="I6889" s="88"/>
      <c r="N6889" s="130"/>
      <c r="P6889" s="88"/>
    </row>
    <row r="6890" spans="6:16">
      <c r="F6890" s="81"/>
      <c r="G6890" s="130"/>
      <c r="I6890" s="88"/>
      <c r="N6890" s="130"/>
      <c r="P6890" s="88"/>
    </row>
    <row r="6891" spans="6:16">
      <c r="F6891" s="81"/>
      <c r="G6891" s="130"/>
      <c r="I6891" s="88"/>
      <c r="N6891" s="130"/>
      <c r="P6891" s="88"/>
    </row>
    <row r="6892" spans="6:16">
      <c r="F6892" s="81"/>
      <c r="G6892" s="130"/>
      <c r="I6892" s="88"/>
      <c r="N6892" s="130"/>
      <c r="P6892" s="88"/>
    </row>
    <row r="6893" spans="6:16">
      <c r="F6893" s="81"/>
      <c r="G6893" s="130"/>
      <c r="I6893" s="88"/>
      <c r="N6893" s="130"/>
      <c r="P6893" s="88"/>
    </row>
    <row r="6894" spans="6:16">
      <c r="F6894" s="81"/>
      <c r="G6894" s="130"/>
      <c r="I6894" s="88"/>
      <c r="N6894" s="130"/>
      <c r="P6894" s="88"/>
    </row>
    <row r="6895" spans="6:16">
      <c r="F6895" s="81"/>
      <c r="G6895" s="130"/>
      <c r="I6895" s="88"/>
      <c r="N6895" s="130"/>
      <c r="P6895" s="88"/>
    </row>
    <row r="6896" spans="6:16">
      <c r="F6896" s="81"/>
      <c r="G6896" s="130"/>
      <c r="I6896" s="88"/>
      <c r="N6896" s="130"/>
      <c r="P6896" s="88"/>
    </row>
    <row r="6897" spans="6:16">
      <c r="F6897" s="81"/>
      <c r="G6897" s="130"/>
      <c r="I6897" s="88"/>
      <c r="N6897" s="130"/>
      <c r="P6897" s="88"/>
    </row>
    <row r="6898" spans="6:16">
      <c r="F6898" s="81"/>
      <c r="G6898" s="130"/>
      <c r="I6898" s="88"/>
      <c r="N6898" s="130"/>
      <c r="P6898" s="88"/>
    </row>
    <row r="6899" spans="6:16">
      <c r="F6899" s="81"/>
      <c r="G6899" s="130"/>
      <c r="I6899" s="88"/>
      <c r="N6899" s="130"/>
      <c r="P6899" s="88"/>
    </row>
    <row r="6900" spans="6:16">
      <c r="F6900" s="81"/>
      <c r="G6900" s="130"/>
      <c r="I6900" s="88"/>
      <c r="N6900" s="130"/>
      <c r="P6900" s="88"/>
    </row>
    <row r="6901" spans="6:16">
      <c r="F6901" s="81"/>
      <c r="G6901" s="130"/>
      <c r="I6901" s="88"/>
      <c r="N6901" s="130"/>
      <c r="P6901" s="88"/>
    </row>
    <row r="6902" spans="6:16">
      <c r="F6902" s="81"/>
      <c r="G6902" s="130"/>
      <c r="I6902" s="88"/>
      <c r="N6902" s="130"/>
      <c r="P6902" s="88"/>
    </row>
    <row r="6903" spans="6:16">
      <c r="F6903" s="81"/>
      <c r="G6903" s="130"/>
      <c r="I6903" s="88"/>
      <c r="N6903" s="130"/>
      <c r="P6903" s="88"/>
    </row>
    <row r="6904" spans="6:16">
      <c r="F6904" s="81"/>
      <c r="G6904" s="130"/>
      <c r="I6904" s="88"/>
      <c r="N6904" s="130"/>
      <c r="P6904" s="88"/>
    </row>
    <row r="6905" spans="6:16">
      <c r="F6905" s="81"/>
      <c r="G6905" s="130"/>
      <c r="I6905" s="88"/>
      <c r="N6905" s="130"/>
      <c r="P6905" s="88"/>
    </row>
    <row r="6906" spans="6:16">
      <c r="F6906" s="81"/>
      <c r="G6906" s="130"/>
      <c r="I6906" s="88"/>
      <c r="N6906" s="130"/>
      <c r="P6906" s="88"/>
    </row>
    <row r="6907" spans="6:16">
      <c r="F6907" s="81"/>
      <c r="G6907" s="130"/>
      <c r="I6907" s="88"/>
      <c r="N6907" s="130"/>
      <c r="P6907" s="88"/>
    </row>
    <row r="6908" spans="6:16">
      <c r="F6908" s="81"/>
      <c r="G6908" s="130"/>
      <c r="I6908" s="88"/>
      <c r="N6908" s="130"/>
      <c r="P6908" s="88"/>
    </row>
    <row r="6909" spans="6:16">
      <c r="F6909" s="81"/>
      <c r="G6909" s="130"/>
      <c r="I6909" s="88"/>
      <c r="N6909" s="130"/>
      <c r="P6909" s="88"/>
    </row>
    <row r="6910" spans="6:16">
      <c r="F6910" s="81"/>
      <c r="G6910" s="130"/>
      <c r="I6910" s="88"/>
      <c r="N6910" s="130"/>
      <c r="P6910" s="88"/>
    </row>
    <row r="6911" spans="6:16">
      <c r="F6911" s="81"/>
      <c r="G6911" s="130"/>
      <c r="I6911" s="88"/>
      <c r="N6911" s="130"/>
      <c r="P6911" s="88"/>
    </row>
    <row r="6912" spans="6:16">
      <c r="F6912" s="81"/>
      <c r="G6912" s="130"/>
      <c r="I6912" s="88"/>
      <c r="N6912" s="130"/>
      <c r="P6912" s="88"/>
    </row>
    <row r="6913" spans="6:16">
      <c r="F6913" s="81"/>
      <c r="G6913" s="130"/>
      <c r="I6913" s="88"/>
      <c r="N6913" s="130"/>
      <c r="P6913" s="88"/>
    </row>
    <row r="6914" spans="6:16">
      <c r="F6914" s="81"/>
      <c r="G6914" s="130"/>
      <c r="I6914" s="88"/>
      <c r="N6914" s="130"/>
      <c r="P6914" s="88"/>
    </row>
    <row r="6915" spans="6:16">
      <c r="F6915" s="81"/>
      <c r="G6915" s="130"/>
      <c r="I6915" s="88"/>
      <c r="N6915" s="130"/>
      <c r="P6915" s="88"/>
    </row>
    <row r="6916" spans="6:16">
      <c r="F6916" s="81"/>
      <c r="G6916" s="130"/>
      <c r="I6916" s="88"/>
      <c r="N6916" s="130"/>
      <c r="P6916" s="88"/>
    </row>
    <row r="6917" spans="6:16">
      <c r="F6917" s="81"/>
      <c r="G6917" s="130"/>
      <c r="I6917" s="88"/>
      <c r="N6917" s="130"/>
      <c r="P6917" s="88"/>
    </row>
    <row r="6918" spans="6:16">
      <c r="F6918" s="81"/>
      <c r="G6918" s="130"/>
      <c r="I6918" s="88"/>
      <c r="N6918" s="130"/>
      <c r="P6918" s="88"/>
    </row>
    <row r="6919" spans="6:16">
      <c r="F6919" s="81"/>
      <c r="G6919" s="130"/>
      <c r="I6919" s="88"/>
      <c r="N6919" s="130"/>
      <c r="P6919" s="88"/>
    </row>
    <row r="6920" spans="6:16">
      <c r="F6920" s="81"/>
      <c r="G6920" s="130"/>
      <c r="I6920" s="88"/>
      <c r="N6920" s="130"/>
      <c r="P6920" s="88"/>
    </row>
    <row r="6921" spans="6:16">
      <c r="F6921" s="81"/>
      <c r="G6921" s="130"/>
      <c r="I6921" s="88"/>
      <c r="N6921" s="130"/>
      <c r="P6921" s="88"/>
    </row>
    <row r="6922" spans="6:16">
      <c r="F6922" s="81"/>
      <c r="G6922" s="130"/>
      <c r="I6922" s="88"/>
      <c r="N6922" s="130"/>
      <c r="P6922" s="88"/>
    </row>
    <row r="6923" spans="6:16">
      <c r="F6923" s="81"/>
      <c r="G6923" s="130"/>
      <c r="I6923" s="88"/>
      <c r="N6923" s="130"/>
      <c r="P6923" s="88"/>
    </row>
    <row r="6924" spans="6:16">
      <c r="F6924" s="81"/>
      <c r="G6924" s="130"/>
      <c r="I6924" s="88"/>
      <c r="N6924" s="130"/>
      <c r="P6924" s="88"/>
    </row>
    <row r="6925" spans="6:16">
      <c r="F6925" s="81"/>
      <c r="G6925" s="130"/>
      <c r="I6925" s="88"/>
      <c r="N6925" s="130"/>
      <c r="P6925" s="88"/>
    </row>
    <row r="6926" spans="6:16">
      <c r="F6926" s="81"/>
      <c r="G6926" s="130"/>
      <c r="I6926" s="88"/>
      <c r="N6926" s="130"/>
      <c r="P6926" s="88"/>
    </row>
    <row r="6927" spans="6:16">
      <c r="F6927" s="81"/>
      <c r="G6927" s="130"/>
      <c r="I6927" s="88"/>
      <c r="N6927" s="130"/>
      <c r="P6927" s="88"/>
    </row>
    <row r="6928" spans="6:16">
      <c r="F6928" s="81"/>
      <c r="G6928" s="130"/>
      <c r="I6928" s="88"/>
      <c r="N6928" s="130"/>
      <c r="P6928" s="88"/>
    </row>
    <row r="6929" spans="6:16">
      <c r="F6929" s="81"/>
      <c r="G6929" s="130"/>
      <c r="I6929" s="88"/>
      <c r="N6929" s="130"/>
      <c r="P6929" s="88"/>
    </row>
    <row r="6930" spans="6:16">
      <c r="F6930" s="81"/>
      <c r="G6930" s="130"/>
      <c r="I6930" s="88"/>
      <c r="N6930" s="130"/>
      <c r="P6930" s="88"/>
    </row>
    <row r="6931" spans="6:16">
      <c r="F6931" s="81"/>
      <c r="G6931" s="130"/>
      <c r="I6931" s="88"/>
      <c r="N6931" s="130"/>
      <c r="P6931" s="88"/>
    </row>
    <row r="6932" spans="6:16">
      <c r="F6932" s="81"/>
      <c r="G6932" s="130"/>
      <c r="I6932" s="88"/>
      <c r="N6932" s="130"/>
      <c r="P6932" s="88"/>
    </row>
    <row r="6933" spans="6:16">
      <c r="F6933" s="81"/>
      <c r="G6933" s="130"/>
      <c r="I6933" s="88"/>
      <c r="N6933" s="130"/>
      <c r="P6933" s="88"/>
    </row>
    <row r="6934" spans="6:16">
      <c r="F6934" s="81"/>
      <c r="G6934" s="130"/>
      <c r="I6934" s="88"/>
      <c r="N6934" s="130"/>
      <c r="P6934" s="88"/>
    </row>
    <row r="6935" spans="6:16">
      <c r="F6935" s="81"/>
      <c r="G6935" s="130"/>
      <c r="I6935" s="88"/>
      <c r="N6935" s="130"/>
      <c r="P6935" s="88"/>
    </row>
    <row r="6936" spans="6:16">
      <c r="F6936" s="81"/>
      <c r="G6936" s="130"/>
      <c r="I6936" s="88"/>
      <c r="N6936" s="130"/>
      <c r="P6936" s="88"/>
    </row>
    <row r="6937" spans="6:16">
      <c r="F6937" s="81"/>
      <c r="G6937" s="130"/>
      <c r="I6937" s="88"/>
      <c r="N6937" s="130"/>
      <c r="P6937" s="88"/>
    </row>
    <row r="6938" spans="6:16">
      <c r="F6938" s="81"/>
      <c r="G6938" s="130"/>
      <c r="I6938" s="88"/>
      <c r="N6938" s="130"/>
      <c r="P6938" s="88"/>
    </row>
    <row r="6939" spans="6:16">
      <c r="F6939" s="81"/>
      <c r="G6939" s="130"/>
      <c r="I6939" s="88"/>
      <c r="N6939" s="130"/>
      <c r="P6939" s="88"/>
    </row>
    <row r="6940" spans="6:16">
      <c r="F6940" s="81"/>
      <c r="G6940" s="130"/>
      <c r="I6940" s="88"/>
      <c r="N6940" s="130"/>
      <c r="P6940" s="88"/>
    </row>
    <row r="6941" spans="6:16">
      <c r="F6941" s="81"/>
      <c r="G6941" s="130"/>
      <c r="I6941" s="88"/>
      <c r="N6941" s="130"/>
      <c r="P6941" s="88"/>
    </row>
    <row r="6942" spans="6:16">
      <c r="F6942" s="81"/>
      <c r="G6942" s="130"/>
      <c r="I6942" s="88"/>
      <c r="N6942" s="130"/>
      <c r="P6942" s="88"/>
    </row>
    <row r="6943" spans="6:16">
      <c r="F6943" s="81"/>
      <c r="G6943" s="130"/>
      <c r="I6943" s="88"/>
      <c r="N6943" s="130"/>
      <c r="P6943" s="88"/>
    </row>
    <row r="6944" spans="6:16">
      <c r="F6944" s="81"/>
      <c r="G6944" s="130"/>
      <c r="I6944" s="88"/>
      <c r="N6944" s="130"/>
      <c r="P6944" s="88"/>
    </row>
    <row r="6945" spans="6:16">
      <c r="F6945" s="81"/>
      <c r="G6945" s="130"/>
      <c r="I6945" s="88"/>
      <c r="N6945" s="130"/>
      <c r="P6945" s="88"/>
    </row>
    <row r="6946" spans="6:16">
      <c r="F6946" s="81"/>
      <c r="G6946" s="130"/>
      <c r="I6946" s="88"/>
      <c r="N6946" s="130"/>
      <c r="P6946" s="88"/>
    </row>
    <row r="6947" spans="6:16">
      <c r="F6947" s="81"/>
      <c r="G6947" s="130"/>
      <c r="I6947" s="88"/>
      <c r="N6947" s="130"/>
      <c r="P6947" s="88"/>
    </row>
    <row r="6948" spans="6:16">
      <c r="F6948" s="81"/>
      <c r="G6948" s="130"/>
      <c r="I6948" s="88"/>
      <c r="N6948" s="130"/>
      <c r="P6948" s="88"/>
    </row>
    <row r="6949" spans="6:16">
      <c r="F6949" s="81"/>
      <c r="G6949" s="130"/>
      <c r="I6949" s="88"/>
      <c r="N6949" s="130"/>
      <c r="P6949" s="88"/>
    </row>
    <row r="6950" spans="6:16">
      <c r="F6950" s="81"/>
      <c r="G6950" s="130"/>
      <c r="I6950" s="88"/>
      <c r="N6950" s="130"/>
      <c r="P6950" s="88"/>
    </row>
    <row r="6951" spans="6:16">
      <c r="F6951" s="81"/>
      <c r="G6951" s="130"/>
      <c r="I6951" s="88"/>
      <c r="N6951" s="130"/>
      <c r="P6951" s="88"/>
    </row>
    <row r="6952" spans="6:16">
      <c r="F6952" s="81"/>
      <c r="G6952" s="130"/>
      <c r="I6952" s="88"/>
      <c r="N6952" s="130"/>
      <c r="P6952" s="88"/>
    </row>
    <row r="6953" spans="6:16">
      <c r="F6953" s="81"/>
      <c r="G6953" s="130"/>
      <c r="I6953" s="88"/>
      <c r="N6953" s="130"/>
      <c r="P6953" s="88"/>
    </row>
    <row r="6954" spans="6:16">
      <c r="F6954" s="81"/>
      <c r="G6954" s="130"/>
      <c r="I6954" s="88"/>
      <c r="N6954" s="130"/>
      <c r="P6954" s="88"/>
    </row>
    <row r="6955" spans="6:16">
      <c r="F6955" s="81"/>
      <c r="G6955" s="130"/>
      <c r="I6955" s="88"/>
      <c r="N6955" s="130"/>
      <c r="P6955" s="88"/>
    </row>
    <row r="6956" spans="6:16">
      <c r="F6956" s="81"/>
      <c r="G6956" s="130"/>
      <c r="I6956" s="88"/>
      <c r="N6956" s="130"/>
      <c r="P6956" s="88"/>
    </row>
    <row r="6957" spans="6:16">
      <c r="F6957" s="81"/>
      <c r="G6957" s="130"/>
      <c r="I6957" s="88"/>
      <c r="N6957" s="130"/>
      <c r="P6957" s="88"/>
    </row>
    <row r="6958" spans="6:16">
      <c r="F6958" s="81"/>
      <c r="G6958" s="130"/>
      <c r="I6958" s="88"/>
      <c r="N6958" s="130"/>
      <c r="P6958" s="88"/>
    </row>
    <row r="6959" spans="6:16">
      <c r="F6959" s="81"/>
      <c r="G6959" s="130"/>
      <c r="I6959" s="88"/>
      <c r="N6959" s="130"/>
      <c r="P6959" s="88"/>
    </row>
    <row r="6960" spans="6:16">
      <c r="F6960" s="81"/>
      <c r="G6960" s="130"/>
      <c r="I6960" s="88"/>
      <c r="N6960" s="130"/>
      <c r="P6960" s="88"/>
    </row>
    <row r="6961" spans="6:16">
      <c r="F6961" s="81"/>
      <c r="G6961" s="130"/>
      <c r="I6961" s="88"/>
      <c r="N6961" s="130"/>
      <c r="P6961" s="88"/>
    </row>
    <row r="6962" spans="6:16">
      <c r="F6962" s="81"/>
      <c r="G6962" s="130"/>
      <c r="I6962" s="88"/>
      <c r="N6962" s="130"/>
      <c r="P6962" s="88"/>
    </row>
    <row r="6963" spans="6:16">
      <c r="F6963" s="81"/>
      <c r="G6963" s="130"/>
      <c r="I6963" s="88"/>
      <c r="N6963" s="130"/>
      <c r="P6963" s="88"/>
    </row>
    <row r="6964" spans="6:16">
      <c r="F6964" s="81"/>
      <c r="G6964" s="130"/>
      <c r="I6964" s="88"/>
      <c r="N6964" s="130"/>
      <c r="P6964" s="88"/>
    </row>
    <row r="6965" spans="6:16">
      <c r="F6965" s="81"/>
      <c r="G6965" s="130"/>
      <c r="I6965" s="88"/>
      <c r="N6965" s="130"/>
      <c r="P6965" s="88"/>
    </row>
    <row r="6966" spans="6:16">
      <c r="F6966" s="81"/>
      <c r="G6966" s="130"/>
      <c r="I6966" s="88"/>
      <c r="N6966" s="130"/>
      <c r="P6966" s="88"/>
    </row>
    <row r="6967" spans="6:16">
      <c r="F6967" s="81"/>
      <c r="G6967" s="130"/>
      <c r="I6967" s="88"/>
      <c r="N6967" s="130"/>
      <c r="P6967" s="88"/>
    </row>
    <row r="6968" spans="6:16">
      <c r="F6968" s="81"/>
      <c r="G6968" s="130"/>
      <c r="I6968" s="88"/>
      <c r="N6968" s="130"/>
      <c r="P6968" s="88"/>
    </row>
    <row r="6969" spans="6:16">
      <c r="F6969" s="81"/>
      <c r="G6969" s="130"/>
      <c r="I6969" s="88"/>
      <c r="N6969" s="130"/>
      <c r="P6969" s="88"/>
    </row>
    <row r="6970" spans="6:16">
      <c r="F6970" s="81"/>
      <c r="G6970" s="130"/>
      <c r="I6970" s="88"/>
      <c r="N6970" s="130"/>
      <c r="P6970" s="88"/>
    </row>
    <row r="6971" spans="6:16">
      <c r="F6971" s="81"/>
      <c r="G6971" s="130"/>
      <c r="I6971" s="88"/>
      <c r="N6971" s="130"/>
      <c r="P6971" s="88"/>
    </row>
    <row r="6972" spans="6:16">
      <c r="F6972" s="81"/>
      <c r="G6972" s="130"/>
      <c r="I6972" s="88"/>
      <c r="N6972" s="130"/>
      <c r="P6972" s="88"/>
    </row>
    <row r="6973" spans="6:16">
      <c r="F6973" s="81"/>
      <c r="G6973" s="130"/>
      <c r="I6973" s="88"/>
      <c r="N6973" s="130"/>
      <c r="P6973" s="88"/>
    </row>
    <row r="6974" spans="6:16">
      <c r="F6974" s="81"/>
      <c r="G6974" s="130"/>
      <c r="I6974" s="88"/>
      <c r="N6974" s="130"/>
      <c r="P6974" s="88"/>
    </row>
    <row r="6975" spans="6:16">
      <c r="F6975" s="81"/>
      <c r="G6975" s="130"/>
      <c r="I6975" s="88"/>
      <c r="N6975" s="130"/>
      <c r="P6975" s="88"/>
    </row>
    <row r="6976" spans="6:16">
      <c r="F6976" s="81"/>
      <c r="G6976" s="130"/>
      <c r="I6976" s="88"/>
      <c r="N6976" s="130"/>
      <c r="P6976" s="88"/>
    </row>
    <row r="6977" spans="6:16">
      <c r="F6977" s="81"/>
      <c r="G6977" s="130"/>
      <c r="I6977" s="88"/>
      <c r="N6977" s="130"/>
      <c r="P6977" s="88"/>
    </row>
    <row r="6978" spans="6:16">
      <c r="F6978" s="81"/>
      <c r="G6978" s="130"/>
      <c r="I6978" s="88"/>
      <c r="N6978" s="130"/>
      <c r="P6978" s="88"/>
    </row>
    <row r="6979" spans="6:16">
      <c r="F6979" s="81"/>
      <c r="G6979" s="130"/>
      <c r="I6979" s="88"/>
      <c r="N6979" s="130"/>
      <c r="P6979" s="88"/>
    </row>
    <row r="6980" spans="6:16">
      <c r="F6980" s="81"/>
      <c r="G6980" s="130"/>
      <c r="I6980" s="88"/>
      <c r="N6980" s="130"/>
      <c r="P6980" s="88"/>
    </row>
    <row r="6981" spans="6:16">
      <c r="F6981" s="81"/>
      <c r="G6981" s="130"/>
      <c r="I6981" s="88"/>
      <c r="N6981" s="130"/>
      <c r="P6981" s="88"/>
    </row>
    <row r="6982" spans="6:16">
      <c r="F6982" s="81"/>
      <c r="G6982" s="130"/>
      <c r="I6982" s="88"/>
      <c r="N6982" s="130"/>
      <c r="P6982" s="88"/>
    </row>
    <row r="6983" spans="6:16">
      <c r="F6983" s="81"/>
      <c r="G6983" s="130"/>
      <c r="I6983" s="88"/>
      <c r="N6983" s="130"/>
      <c r="P6983" s="88"/>
    </row>
    <row r="6984" spans="6:16">
      <c r="F6984" s="81"/>
      <c r="G6984" s="130"/>
      <c r="I6984" s="88"/>
      <c r="N6984" s="130"/>
      <c r="P6984" s="88"/>
    </row>
    <row r="6985" spans="6:16">
      <c r="F6985" s="81"/>
      <c r="G6985" s="130"/>
      <c r="I6985" s="88"/>
      <c r="N6985" s="130"/>
      <c r="P6985" s="88"/>
    </row>
    <row r="6986" spans="6:16">
      <c r="F6986" s="81"/>
      <c r="G6986" s="130"/>
      <c r="I6986" s="88"/>
      <c r="N6986" s="130"/>
      <c r="P6986" s="88"/>
    </row>
    <row r="6987" spans="6:16">
      <c r="F6987" s="81"/>
      <c r="G6987" s="130"/>
      <c r="I6987" s="88"/>
      <c r="N6987" s="130"/>
      <c r="P6987" s="88"/>
    </row>
    <row r="6988" spans="6:16">
      <c r="F6988" s="81"/>
      <c r="G6988" s="130"/>
      <c r="I6988" s="88"/>
      <c r="N6988" s="130"/>
      <c r="P6988" s="88"/>
    </row>
    <row r="6989" spans="6:16">
      <c r="F6989" s="81"/>
      <c r="G6989" s="130"/>
      <c r="I6989" s="88"/>
      <c r="N6989" s="130"/>
      <c r="P6989" s="88"/>
    </row>
    <row r="6990" spans="6:16">
      <c r="F6990" s="81"/>
      <c r="G6990" s="130"/>
      <c r="I6990" s="88"/>
      <c r="N6990" s="130"/>
      <c r="P6990" s="88"/>
    </row>
    <row r="6991" spans="6:16">
      <c r="F6991" s="81"/>
      <c r="G6991" s="130"/>
      <c r="I6991" s="88"/>
      <c r="N6991" s="130"/>
      <c r="P6991" s="88"/>
    </row>
    <row r="6992" spans="6:16">
      <c r="F6992" s="81"/>
      <c r="G6992" s="130"/>
      <c r="I6992" s="88"/>
      <c r="N6992" s="130"/>
      <c r="P6992" s="88"/>
    </row>
    <row r="6993" spans="6:16">
      <c r="F6993" s="81"/>
      <c r="G6993" s="130"/>
      <c r="I6993" s="88"/>
      <c r="N6993" s="130"/>
      <c r="P6993" s="88"/>
    </row>
    <row r="6994" spans="6:16">
      <c r="F6994" s="81"/>
      <c r="G6994" s="130"/>
      <c r="I6994" s="88"/>
      <c r="N6994" s="130"/>
      <c r="P6994" s="88"/>
    </row>
    <row r="6995" spans="6:16">
      <c r="F6995" s="81"/>
      <c r="G6995" s="130"/>
      <c r="I6995" s="88"/>
      <c r="N6995" s="130"/>
      <c r="P6995" s="88"/>
    </row>
    <row r="6996" spans="6:16">
      <c r="F6996" s="81"/>
      <c r="G6996" s="130"/>
      <c r="I6996" s="88"/>
      <c r="N6996" s="130"/>
      <c r="P6996" s="88"/>
    </row>
    <row r="6997" spans="6:16">
      <c r="F6997" s="81"/>
      <c r="G6997" s="130"/>
      <c r="I6997" s="88"/>
      <c r="N6997" s="130"/>
      <c r="P6997" s="88"/>
    </row>
    <row r="6998" spans="6:16">
      <c r="F6998" s="81"/>
      <c r="G6998" s="130"/>
      <c r="I6998" s="88"/>
      <c r="N6998" s="130"/>
      <c r="P6998" s="88"/>
    </row>
    <row r="6999" spans="6:16">
      <c r="F6999" s="81"/>
      <c r="G6999" s="130"/>
      <c r="I6999" s="88"/>
      <c r="N6999" s="130"/>
      <c r="P6999" s="88"/>
    </row>
    <row r="7000" spans="6:16">
      <c r="F7000" s="81"/>
      <c r="G7000" s="130"/>
      <c r="I7000" s="88"/>
      <c r="N7000" s="130"/>
      <c r="P7000" s="88"/>
    </row>
    <row r="7001" spans="6:16">
      <c r="F7001" s="81"/>
      <c r="G7001" s="130"/>
      <c r="I7001" s="88"/>
      <c r="N7001" s="130"/>
      <c r="P7001" s="88"/>
    </row>
    <row r="7002" spans="6:16">
      <c r="F7002" s="81"/>
      <c r="G7002" s="130"/>
      <c r="I7002" s="88"/>
      <c r="N7002" s="130"/>
      <c r="P7002" s="88"/>
    </row>
    <row r="7003" spans="6:16">
      <c r="F7003" s="81"/>
      <c r="G7003" s="130"/>
      <c r="I7003" s="88"/>
      <c r="N7003" s="130"/>
      <c r="P7003" s="88"/>
    </row>
    <row r="7004" spans="6:16">
      <c r="F7004" s="81"/>
      <c r="G7004" s="130"/>
      <c r="I7004" s="88"/>
      <c r="N7004" s="130"/>
      <c r="P7004" s="88"/>
    </row>
    <row r="7005" spans="6:16">
      <c r="F7005" s="81"/>
      <c r="G7005" s="130"/>
      <c r="I7005" s="88"/>
      <c r="N7005" s="130"/>
      <c r="P7005" s="88"/>
    </row>
    <row r="7006" spans="6:16">
      <c r="F7006" s="81"/>
      <c r="G7006" s="130"/>
      <c r="I7006" s="88"/>
      <c r="N7006" s="130"/>
      <c r="P7006" s="88"/>
    </row>
    <row r="7007" spans="6:16">
      <c r="F7007" s="81"/>
      <c r="G7007" s="130"/>
      <c r="I7007" s="88"/>
      <c r="N7007" s="130"/>
      <c r="P7007" s="88"/>
    </row>
    <row r="7008" spans="6:16">
      <c r="F7008" s="81"/>
      <c r="G7008" s="130"/>
      <c r="I7008" s="88"/>
      <c r="N7008" s="130"/>
      <c r="P7008" s="88"/>
    </row>
    <row r="7009" spans="6:16">
      <c r="F7009" s="81"/>
      <c r="G7009" s="130"/>
      <c r="I7009" s="88"/>
      <c r="N7009" s="130"/>
      <c r="P7009" s="88"/>
    </row>
    <row r="7010" spans="6:16">
      <c r="F7010" s="81"/>
      <c r="G7010" s="130"/>
      <c r="I7010" s="88"/>
      <c r="N7010" s="130"/>
      <c r="P7010" s="88"/>
    </row>
    <row r="7011" spans="6:16">
      <c r="F7011" s="81"/>
      <c r="G7011" s="130"/>
      <c r="I7011" s="88"/>
      <c r="N7011" s="130"/>
      <c r="P7011" s="88"/>
    </row>
    <row r="7012" spans="6:16">
      <c r="F7012" s="81"/>
      <c r="G7012" s="130"/>
      <c r="I7012" s="88"/>
      <c r="N7012" s="130"/>
      <c r="P7012" s="88"/>
    </row>
    <row r="7013" spans="6:16">
      <c r="F7013" s="81"/>
      <c r="G7013" s="130"/>
      <c r="I7013" s="88"/>
      <c r="N7013" s="130"/>
      <c r="P7013" s="88"/>
    </row>
    <row r="7014" spans="6:16">
      <c r="F7014" s="81"/>
      <c r="G7014" s="130"/>
      <c r="I7014" s="88"/>
      <c r="N7014" s="130"/>
      <c r="P7014" s="88"/>
    </row>
    <row r="7015" spans="6:16">
      <c r="F7015" s="81"/>
      <c r="G7015" s="130"/>
      <c r="I7015" s="88"/>
      <c r="N7015" s="130"/>
      <c r="P7015" s="88"/>
    </row>
    <row r="7016" spans="6:16">
      <c r="F7016" s="81"/>
      <c r="G7016" s="130"/>
      <c r="I7016" s="88"/>
      <c r="N7016" s="130"/>
      <c r="P7016" s="88"/>
    </row>
    <row r="7017" spans="6:16">
      <c r="F7017" s="81"/>
      <c r="G7017" s="130"/>
      <c r="I7017" s="88"/>
      <c r="N7017" s="130"/>
      <c r="P7017" s="88"/>
    </row>
    <row r="7018" spans="6:16">
      <c r="F7018" s="81"/>
      <c r="G7018" s="130"/>
      <c r="I7018" s="88"/>
      <c r="N7018" s="130"/>
      <c r="P7018" s="88"/>
    </row>
    <row r="7019" spans="6:16">
      <c r="F7019" s="81"/>
      <c r="G7019" s="130"/>
      <c r="I7019" s="88"/>
      <c r="N7019" s="130"/>
      <c r="P7019" s="88"/>
    </row>
    <row r="7020" spans="6:16">
      <c r="F7020" s="81"/>
      <c r="G7020" s="130"/>
      <c r="I7020" s="88"/>
      <c r="N7020" s="130"/>
      <c r="P7020" s="88"/>
    </row>
    <row r="7021" spans="6:16">
      <c r="F7021" s="81"/>
      <c r="G7021" s="130"/>
      <c r="I7021" s="88"/>
      <c r="N7021" s="130"/>
      <c r="P7021" s="88"/>
    </row>
    <row r="7022" spans="6:16">
      <c r="F7022" s="81"/>
      <c r="G7022" s="130"/>
      <c r="I7022" s="88"/>
      <c r="N7022" s="130"/>
      <c r="P7022" s="88"/>
    </row>
    <row r="7023" spans="6:16">
      <c r="F7023" s="81"/>
      <c r="G7023" s="130"/>
      <c r="I7023" s="88"/>
      <c r="N7023" s="130"/>
      <c r="P7023" s="88"/>
    </row>
    <row r="7024" spans="6:16">
      <c r="F7024" s="81"/>
      <c r="G7024" s="130"/>
      <c r="I7024" s="88"/>
      <c r="N7024" s="130"/>
      <c r="P7024" s="88"/>
    </row>
    <row r="7025" spans="6:16">
      <c r="F7025" s="81"/>
      <c r="G7025" s="130"/>
      <c r="I7025" s="88"/>
      <c r="N7025" s="130"/>
      <c r="P7025" s="88"/>
    </row>
    <row r="7026" spans="6:16">
      <c r="F7026" s="81"/>
      <c r="G7026" s="130"/>
      <c r="I7026" s="88"/>
      <c r="N7026" s="130"/>
      <c r="P7026" s="88"/>
    </row>
    <row r="7027" spans="6:16">
      <c r="F7027" s="81"/>
      <c r="G7027" s="130"/>
      <c r="I7027" s="88"/>
      <c r="N7027" s="130"/>
      <c r="P7027" s="88"/>
    </row>
    <row r="7028" spans="6:16">
      <c r="F7028" s="81"/>
      <c r="G7028" s="130"/>
      <c r="I7028" s="88"/>
      <c r="N7028" s="130"/>
      <c r="P7028" s="88"/>
    </row>
    <row r="7029" spans="6:16">
      <c r="F7029" s="81"/>
      <c r="G7029" s="130"/>
      <c r="I7029" s="88"/>
      <c r="N7029" s="130"/>
      <c r="P7029" s="88"/>
    </row>
    <row r="7030" spans="6:16">
      <c r="F7030" s="81"/>
      <c r="G7030" s="130"/>
      <c r="I7030" s="88"/>
      <c r="N7030" s="130"/>
      <c r="P7030" s="88"/>
    </row>
    <row r="7031" spans="6:16">
      <c r="F7031" s="81"/>
      <c r="G7031" s="130"/>
      <c r="I7031" s="88"/>
      <c r="N7031" s="130"/>
      <c r="P7031" s="88"/>
    </row>
    <row r="7032" spans="6:16">
      <c r="F7032" s="81"/>
      <c r="G7032" s="130"/>
      <c r="I7032" s="88"/>
      <c r="N7032" s="130"/>
      <c r="P7032" s="88"/>
    </row>
    <row r="7033" spans="6:16">
      <c r="F7033" s="81"/>
      <c r="G7033" s="130"/>
      <c r="I7033" s="88"/>
      <c r="N7033" s="130"/>
      <c r="P7033" s="88"/>
    </row>
    <row r="7034" spans="6:16">
      <c r="F7034" s="81"/>
      <c r="G7034" s="130"/>
      <c r="I7034" s="88"/>
      <c r="N7034" s="130"/>
      <c r="P7034" s="88"/>
    </row>
    <row r="7035" spans="6:16">
      <c r="F7035" s="81"/>
      <c r="G7035" s="130"/>
      <c r="I7035" s="88"/>
      <c r="N7035" s="130"/>
      <c r="P7035" s="88"/>
    </row>
    <row r="7036" spans="6:16">
      <c r="F7036" s="81"/>
      <c r="G7036" s="130"/>
      <c r="I7036" s="88"/>
      <c r="N7036" s="130"/>
      <c r="P7036" s="88"/>
    </row>
    <row r="7037" spans="6:16">
      <c r="F7037" s="81"/>
      <c r="G7037" s="130"/>
      <c r="I7037" s="88"/>
      <c r="N7037" s="130"/>
      <c r="P7037" s="88"/>
    </row>
    <row r="7038" spans="6:16">
      <c r="F7038" s="81"/>
      <c r="G7038" s="130"/>
      <c r="I7038" s="88"/>
      <c r="N7038" s="130"/>
      <c r="P7038" s="88"/>
    </row>
    <row r="7039" spans="6:16">
      <c r="F7039" s="81"/>
      <c r="G7039" s="130"/>
      <c r="I7039" s="88"/>
      <c r="N7039" s="130"/>
      <c r="P7039" s="88"/>
    </row>
    <row r="7040" spans="6:16">
      <c r="F7040" s="81"/>
      <c r="G7040" s="130"/>
      <c r="I7040" s="88"/>
      <c r="N7040" s="130"/>
      <c r="P7040" s="88"/>
    </row>
    <row r="7041" spans="6:16">
      <c r="F7041" s="81"/>
      <c r="G7041" s="130"/>
      <c r="I7041" s="88"/>
      <c r="N7041" s="130"/>
      <c r="P7041" s="88"/>
    </row>
    <row r="7042" spans="6:16">
      <c r="F7042" s="81"/>
      <c r="G7042" s="130"/>
      <c r="I7042" s="88"/>
      <c r="N7042" s="130"/>
      <c r="P7042" s="88"/>
    </row>
    <row r="7043" spans="6:16">
      <c r="F7043" s="81"/>
      <c r="G7043" s="130"/>
      <c r="I7043" s="88"/>
      <c r="N7043" s="130"/>
      <c r="P7043" s="88"/>
    </row>
    <row r="7044" spans="6:16">
      <c r="F7044" s="81"/>
      <c r="G7044" s="130"/>
      <c r="I7044" s="88"/>
      <c r="N7044" s="130"/>
      <c r="P7044" s="88"/>
    </row>
    <row r="7045" spans="6:16">
      <c r="F7045" s="81"/>
      <c r="G7045" s="130"/>
      <c r="I7045" s="88"/>
      <c r="N7045" s="130"/>
      <c r="P7045" s="88"/>
    </row>
    <row r="7046" spans="6:16">
      <c r="F7046" s="81"/>
      <c r="G7046" s="130"/>
      <c r="I7046" s="88"/>
      <c r="N7046" s="130"/>
      <c r="P7046" s="88"/>
    </row>
    <row r="7047" spans="6:16">
      <c r="F7047" s="81"/>
      <c r="G7047" s="130"/>
      <c r="I7047" s="88"/>
      <c r="N7047" s="130"/>
      <c r="P7047" s="88"/>
    </row>
    <row r="7048" spans="6:16">
      <c r="F7048" s="81"/>
      <c r="G7048" s="130"/>
      <c r="I7048" s="88"/>
      <c r="N7048" s="130"/>
      <c r="P7048" s="88"/>
    </row>
    <row r="7049" spans="6:16">
      <c r="F7049" s="81"/>
      <c r="G7049" s="130"/>
      <c r="I7049" s="88"/>
      <c r="N7049" s="130"/>
      <c r="P7049" s="88"/>
    </row>
    <row r="7050" spans="6:16">
      <c r="F7050" s="81"/>
      <c r="G7050" s="130"/>
      <c r="I7050" s="88"/>
      <c r="N7050" s="130"/>
      <c r="P7050" s="88"/>
    </row>
    <row r="7051" spans="6:16">
      <c r="F7051" s="81"/>
      <c r="G7051" s="130"/>
      <c r="I7051" s="88"/>
      <c r="N7051" s="130"/>
      <c r="P7051" s="88"/>
    </row>
    <row r="7052" spans="6:16">
      <c r="F7052" s="81"/>
      <c r="G7052" s="130"/>
      <c r="I7052" s="88"/>
      <c r="N7052" s="130"/>
      <c r="P7052" s="88"/>
    </row>
    <row r="7053" spans="6:16">
      <c r="F7053" s="81"/>
      <c r="G7053" s="130"/>
      <c r="I7053" s="88"/>
      <c r="N7053" s="130"/>
      <c r="P7053" s="88"/>
    </row>
    <row r="7054" spans="6:16">
      <c r="F7054" s="81"/>
      <c r="G7054" s="130"/>
      <c r="I7054" s="88"/>
      <c r="N7054" s="130"/>
      <c r="P7054" s="88"/>
    </row>
    <row r="7055" spans="6:16">
      <c r="F7055" s="81"/>
      <c r="G7055" s="130"/>
      <c r="I7055" s="88"/>
      <c r="N7055" s="130"/>
      <c r="P7055" s="88"/>
    </row>
    <row r="7056" spans="6:16">
      <c r="F7056" s="81"/>
      <c r="G7056" s="130"/>
      <c r="I7056" s="88"/>
      <c r="N7056" s="130"/>
      <c r="P7056" s="88"/>
    </row>
    <row r="7057" spans="6:16">
      <c r="F7057" s="81"/>
      <c r="G7057" s="130"/>
      <c r="I7057" s="88"/>
      <c r="N7057" s="130"/>
      <c r="P7057" s="88"/>
    </row>
    <row r="7058" spans="6:16">
      <c r="F7058" s="81"/>
      <c r="G7058" s="130"/>
      <c r="I7058" s="88"/>
      <c r="N7058" s="130"/>
      <c r="P7058" s="88"/>
    </row>
    <row r="7059" spans="6:16">
      <c r="F7059" s="81"/>
      <c r="G7059" s="130"/>
      <c r="I7059" s="88"/>
      <c r="N7059" s="130"/>
      <c r="P7059" s="88"/>
    </row>
    <row r="7060" spans="6:16">
      <c r="F7060" s="81"/>
      <c r="G7060" s="130"/>
      <c r="I7060" s="88"/>
      <c r="N7060" s="130"/>
      <c r="P7060" s="88"/>
    </row>
    <row r="7061" spans="6:16">
      <c r="F7061" s="81"/>
      <c r="G7061" s="130"/>
      <c r="I7061" s="88"/>
      <c r="N7061" s="130"/>
      <c r="P7061" s="88"/>
    </row>
    <row r="7062" spans="6:16">
      <c r="F7062" s="81"/>
      <c r="G7062" s="130"/>
      <c r="I7062" s="88"/>
      <c r="N7062" s="130"/>
      <c r="P7062" s="88"/>
    </row>
    <row r="7063" spans="6:16">
      <c r="F7063" s="81"/>
      <c r="G7063" s="130"/>
      <c r="I7063" s="88"/>
      <c r="N7063" s="130"/>
      <c r="P7063" s="88"/>
    </row>
    <row r="7064" spans="6:16">
      <c r="F7064" s="81"/>
      <c r="G7064" s="130"/>
      <c r="I7064" s="88"/>
      <c r="N7064" s="130"/>
      <c r="P7064" s="88"/>
    </row>
    <row r="7065" spans="6:16">
      <c r="F7065" s="81"/>
      <c r="G7065" s="130"/>
      <c r="I7065" s="88"/>
      <c r="N7065" s="130"/>
      <c r="P7065" s="88"/>
    </row>
    <row r="7066" spans="6:16">
      <c r="F7066" s="81"/>
      <c r="G7066" s="130"/>
      <c r="I7066" s="88"/>
      <c r="N7066" s="130"/>
      <c r="P7066" s="88"/>
    </row>
    <row r="7067" spans="6:16">
      <c r="F7067" s="81"/>
      <c r="G7067" s="130"/>
      <c r="I7067" s="88"/>
      <c r="N7067" s="130"/>
      <c r="P7067" s="88"/>
    </row>
    <row r="7068" spans="6:16">
      <c r="F7068" s="81"/>
      <c r="G7068" s="130"/>
      <c r="I7068" s="88"/>
      <c r="N7068" s="130"/>
      <c r="P7068" s="88"/>
    </row>
    <row r="7069" spans="6:16">
      <c r="F7069" s="81"/>
      <c r="G7069" s="130"/>
      <c r="I7069" s="88"/>
      <c r="N7069" s="130"/>
      <c r="P7069" s="88"/>
    </row>
    <row r="7070" spans="6:16">
      <c r="F7070" s="81"/>
      <c r="G7070" s="130"/>
      <c r="I7070" s="88"/>
      <c r="N7070" s="130"/>
      <c r="P7070" s="88"/>
    </row>
    <row r="7071" spans="6:16">
      <c r="F7071" s="81"/>
      <c r="G7071" s="130"/>
      <c r="I7071" s="88"/>
      <c r="N7071" s="130"/>
      <c r="P7071" s="88"/>
    </row>
    <row r="7072" spans="6:16">
      <c r="F7072" s="81"/>
      <c r="G7072" s="130"/>
      <c r="I7072" s="88"/>
      <c r="N7072" s="130"/>
      <c r="P7072" s="88"/>
    </row>
    <row r="7073" spans="6:16">
      <c r="F7073" s="81"/>
      <c r="G7073" s="130"/>
      <c r="I7073" s="88"/>
      <c r="N7073" s="130"/>
      <c r="P7073" s="88"/>
    </row>
    <row r="7074" spans="6:16">
      <c r="F7074" s="81"/>
      <c r="G7074" s="130"/>
      <c r="I7074" s="88"/>
      <c r="N7074" s="130"/>
      <c r="P7074" s="88"/>
    </row>
    <row r="7075" spans="6:16">
      <c r="F7075" s="81"/>
      <c r="G7075" s="130"/>
      <c r="I7075" s="88"/>
      <c r="N7075" s="130"/>
      <c r="P7075" s="88"/>
    </row>
    <row r="7076" spans="6:16">
      <c r="F7076" s="81"/>
      <c r="G7076" s="130"/>
      <c r="I7076" s="88"/>
      <c r="N7076" s="130"/>
      <c r="P7076" s="88"/>
    </row>
    <row r="7077" spans="6:16">
      <c r="F7077" s="81"/>
      <c r="G7077" s="130"/>
      <c r="I7077" s="88"/>
      <c r="N7077" s="130"/>
      <c r="P7077" s="88"/>
    </row>
    <row r="7078" spans="6:16">
      <c r="F7078" s="81"/>
      <c r="G7078" s="130"/>
      <c r="I7078" s="88"/>
      <c r="N7078" s="130"/>
      <c r="P7078" s="88"/>
    </row>
    <row r="7079" spans="6:16">
      <c r="F7079" s="81"/>
      <c r="G7079" s="130"/>
      <c r="I7079" s="88"/>
      <c r="N7079" s="130"/>
      <c r="P7079" s="88"/>
    </row>
    <row r="7080" spans="6:16">
      <c r="F7080" s="81"/>
      <c r="G7080" s="130"/>
      <c r="I7080" s="88"/>
      <c r="N7080" s="130"/>
      <c r="P7080" s="88"/>
    </row>
    <row r="7081" spans="6:16">
      <c r="F7081" s="81"/>
      <c r="G7081" s="130"/>
      <c r="I7081" s="88"/>
      <c r="N7081" s="130"/>
      <c r="P7081" s="88"/>
    </row>
    <row r="7082" spans="6:16">
      <c r="F7082" s="81"/>
      <c r="G7082" s="130"/>
      <c r="I7082" s="88"/>
      <c r="N7082" s="130"/>
      <c r="P7082" s="88"/>
    </row>
    <row r="7083" spans="6:16">
      <c r="F7083" s="81"/>
      <c r="G7083" s="130"/>
      <c r="I7083" s="88"/>
      <c r="N7083" s="130"/>
      <c r="P7083" s="88"/>
    </row>
    <row r="7084" spans="6:16">
      <c r="F7084" s="81"/>
      <c r="G7084" s="130"/>
      <c r="I7084" s="88"/>
      <c r="N7084" s="130"/>
      <c r="P7084" s="88"/>
    </row>
    <row r="7085" spans="6:16">
      <c r="F7085" s="81"/>
      <c r="G7085" s="130"/>
      <c r="I7085" s="88"/>
      <c r="N7085" s="130"/>
      <c r="P7085" s="88"/>
    </row>
    <row r="7086" spans="6:16">
      <c r="F7086" s="81"/>
      <c r="G7086" s="130"/>
      <c r="I7086" s="88"/>
      <c r="N7086" s="130"/>
      <c r="P7086" s="88"/>
    </row>
    <row r="7087" spans="6:16">
      <c r="F7087" s="81"/>
      <c r="G7087" s="130"/>
      <c r="I7087" s="88"/>
      <c r="N7087" s="130"/>
      <c r="P7087" s="88"/>
    </row>
    <row r="7088" spans="6:16">
      <c r="F7088" s="81"/>
      <c r="G7088" s="130"/>
      <c r="I7088" s="88"/>
      <c r="N7088" s="130"/>
      <c r="P7088" s="88"/>
    </row>
    <row r="7089" spans="6:16">
      <c r="F7089" s="81"/>
      <c r="G7089" s="130"/>
      <c r="I7089" s="88"/>
      <c r="N7089" s="130"/>
      <c r="P7089" s="88"/>
    </row>
    <row r="7090" spans="6:16">
      <c r="F7090" s="81"/>
      <c r="G7090" s="130"/>
      <c r="I7090" s="88"/>
      <c r="N7090" s="130"/>
      <c r="P7090" s="88"/>
    </row>
    <row r="7091" spans="6:16">
      <c r="F7091" s="81"/>
      <c r="G7091" s="130"/>
      <c r="I7091" s="88"/>
      <c r="N7091" s="130"/>
      <c r="P7091" s="88"/>
    </row>
    <row r="7092" spans="6:16">
      <c r="F7092" s="81"/>
      <c r="G7092" s="130"/>
      <c r="I7092" s="88"/>
      <c r="N7092" s="130"/>
      <c r="P7092" s="88"/>
    </row>
    <row r="7093" spans="6:16">
      <c r="F7093" s="81"/>
      <c r="G7093" s="130"/>
      <c r="I7093" s="88"/>
      <c r="N7093" s="130"/>
      <c r="P7093" s="88"/>
    </row>
    <row r="7094" spans="6:16">
      <c r="F7094" s="81"/>
      <c r="G7094" s="130"/>
      <c r="I7094" s="88"/>
      <c r="N7094" s="130"/>
      <c r="P7094" s="88"/>
    </row>
    <row r="7095" spans="6:16">
      <c r="F7095" s="81"/>
      <c r="G7095" s="130"/>
      <c r="I7095" s="88"/>
      <c r="N7095" s="130"/>
      <c r="P7095" s="88"/>
    </row>
    <row r="7096" spans="6:16">
      <c r="F7096" s="81"/>
      <c r="G7096" s="130"/>
      <c r="I7096" s="88"/>
      <c r="N7096" s="130"/>
      <c r="P7096" s="88"/>
    </row>
    <row r="7097" spans="6:16">
      <c r="F7097" s="81"/>
      <c r="G7097" s="130"/>
      <c r="I7097" s="88"/>
      <c r="N7097" s="130"/>
      <c r="P7097" s="88"/>
    </row>
    <row r="7098" spans="6:16">
      <c r="F7098" s="81"/>
      <c r="G7098" s="130"/>
      <c r="I7098" s="88"/>
      <c r="N7098" s="130"/>
      <c r="P7098" s="88"/>
    </row>
    <row r="7099" spans="6:16">
      <c r="F7099" s="81"/>
      <c r="G7099" s="130"/>
      <c r="I7099" s="88"/>
      <c r="N7099" s="130"/>
      <c r="P7099" s="88"/>
    </row>
    <row r="7100" spans="6:16">
      <c r="F7100" s="81"/>
      <c r="G7100" s="130"/>
      <c r="I7100" s="88"/>
      <c r="N7100" s="130"/>
      <c r="P7100" s="88"/>
    </row>
    <row r="7101" spans="6:16">
      <c r="F7101" s="81"/>
      <c r="G7101" s="130"/>
      <c r="I7101" s="88"/>
      <c r="N7101" s="130"/>
      <c r="P7101" s="88"/>
    </row>
    <row r="7102" spans="6:16">
      <c r="F7102" s="81"/>
      <c r="G7102" s="130"/>
      <c r="I7102" s="88"/>
      <c r="N7102" s="130"/>
      <c r="P7102" s="88"/>
    </row>
    <row r="7103" spans="6:16">
      <c r="F7103" s="81"/>
      <c r="G7103" s="130"/>
      <c r="I7103" s="88"/>
      <c r="N7103" s="130"/>
      <c r="P7103" s="88"/>
    </row>
    <row r="7104" spans="6:16">
      <c r="F7104" s="81"/>
      <c r="G7104" s="130"/>
      <c r="I7104" s="88"/>
      <c r="N7104" s="130"/>
      <c r="P7104" s="88"/>
    </row>
    <row r="7105" spans="6:16">
      <c r="F7105" s="81"/>
      <c r="G7105" s="130"/>
      <c r="I7105" s="88"/>
      <c r="N7105" s="130"/>
      <c r="P7105" s="88"/>
    </row>
    <row r="7106" spans="6:16">
      <c r="F7106" s="81"/>
      <c r="G7106" s="130"/>
      <c r="I7106" s="88"/>
      <c r="N7106" s="130"/>
      <c r="P7106" s="88"/>
    </row>
    <row r="7107" spans="6:16">
      <c r="F7107" s="81"/>
      <c r="G7107" s="130"/>
      <c r="I7107" s="88"/>
      <c r="N7107" s="130"/>
      <c r="P7107" s="88"/>
    </row>
    <row r="7108" spans="6:16">
      <c r="F7108" s="81"/>
      <c r="G7108" s="130"/>
      <c r="I7108" s="88"/>
      <c r="N7108" s="130"/>
      <c r="P7108" s="88"/>
    </row>
    <row r="7109" spans="6:16">
      <c r="F7109" s="81"/>
      <c r="G7109" s="130"/>
      <c r="I7109" s="88"/>
      <c r="N7109" s="130"/>
      <c r="P7109" s="88"/>
    </row>
    <row r="7110" spans="6:16">
      <c r="F7110" s="81"/>
      <c r="G7110" s="130"/>
      <c r="I7110" s="88"/>
      <c r="N7110" s="130"/>
      <c r="P7110" s="88"/>
    </row>
    <row r="7111" spans="6:16">
      <c r="F7111" s="81"/>
      <c r="G7111" s="130"/>
      <c r="I7111" s="88"/>
      <c r="N7111" s="130"/>
      <c r="P7111" s="88"/>
    </row>
    <row r="7112" spans="6:16">
      <c r="F7112" s="81"/>
      <c r="G7112" s="130"/>
      <c r="I7112" s="88"/>
      <c r="N7112" s="130"/>
      <c r="P7112" s="88"/>
    </row>
    <row r="7113" spans="6:16">
      <c r="F7113" s="81"/>
      <c r="G7113" s="130"/>
      <c r="I7113" s="88"/>
      <c r="N7113" s="130"/>
      <c r="P7113" s="88"/>
    </row>
    <row r="7114" spans="6:16">
      <c r="F7114" s="81"/>
      <c r="G7114" s="130"/>
      <c r="I7114" s="88"/>
      <c r="N7114" s="130"/>
      <c r="P7114" s="88"/>
    </row>
    <row r="7115" spans="6:16">
      <c r="F7115" s="81"/>
      <c r="G7115" s="130"/>
      <c r="I7115" s="88"/>
      <c r="N7115" s="130"/>
      <c r="P7115" s="88"/>
    </row>
    <row r="7116" spans="6:16">
      <c r="F7116" s="81"/>
      <c r="G7116" s="130"/>
      <c r="I7116" s="88"/>
      <c r="N7116" s="130"/>
      <c r="P7116" s="88"/>
    </row>
    <row r="7117" spans="6:16">
      <c r="F7117" s="81"/>
      <c r="G7117" s="130"/>
      <c r="I7117" s="88"/>
      <c r="N7117" s="130"/>
      <c r="P7117" s="88"/>
    </row>
    <row r="7118" spans="6:16">
      <c r="F7118" s="81"/>
      <c r="G7118" s="130"/>
      <c r="I7118" s="88"/>
      <c r="N7118" s="130"/>
      <c r="P7118" s="88"/>
    </row>
    <row r="7119" spans="6:16">
      <c r="F7119" s="81"/>
      <c r="G7119" s="130"/>
      <c r="I7119" s="88"/>
      <c r="N7119" s="130"/>
      <c r="P7119" s="88"/>
    </row>
    <row r="7120" spans="6:16">
      <c r="F7120" s="81"/>
      <c r="G7120" s="130"/>
      <c r="I7120" s="88"/>
      <c r="N7120" s="130"/>
      <c r="P7120" s="88"/>
    </row>
    <row r="7121" spans="6:16">
      <c r="F7121" s="81"/>
      <c r="G7121" s="130"/>
      <c r="I7121" s="88"/>
      <c r="N7121" s="130"/>
      <c r="P7121" s="88"/>
    </row>
    <row r="7122" spans="6:16">
      <c r="F7122" s="81"/>
      <c r="G7122" s="130"/>
      <c r="I7122" s="88"/>
      <c r="N7122" s="130"/>
      <c r="P7122" s="88"/>
    </row>
    <row r="7123" spans="6:16">
      <c r="F7123" s="81"/>
      <c r="G7123" s="130"/>
      <c r="I7123" s="88"/>
      <c r="N7123" s="130"/>
      <c r="P7123" s="88"/>
    </row>
    <row r="7124" spans="6:16">
      <c r="F7124" s="81"/>
      <c r="G7124" s="130"/>
      <c r="I7124" s="88"/>
      <c r="N7124" s="130"/>
      <c r="P7124" s="88"/>
    </row>
    <row r="7125" spans="6:16">
      <c r="F7125" s="81"/>
      <c r="G7125" s="130"/>
      <c r="I7125" s="88"/>
      <c r="N7125" s="130"/>
      <c r="P7125" s="88"/>
    </row>
    <row r="7126" spans="6:16">
      <c r="F7126" s="81"/>
      <c r="G7126" s="130"/>
      <c r="I7126" s="88"/>
      <c r="N7126" s="130"/>
      <c r="P7126" s="88"/>
    </row>
    <row r="7127" spans="6:16">
      <c r="F7127" s="81"/>
      <c r="G7127" s="130"/>
      <c r="I7127" s="88"/>
      <c r="N7127" s="130"/>
      <c r="P7127" s="88"/>
    </row>
    <row r="7128" spans="6:16">
      <c r="F7128" s="81"/>
      <c r="G7128" s="130"/>
      <c r="I7128" s="88"/>
      <c r="N7128" s="130"/>
      <c r="P7128" s="88"/>
    </row>
    <row r="7129" spans="6:16">
      <c r="F7129" s="81"/>
      <c r="G7129" s="130"/>
      <c r="I7129" s="88"/>
      <c r="N7129" s="130"/>
      <c r="P7129" s="88"/>
    </row>
    <row r="7130" spans="6:16">
      <c r="F7130" s="81"/>
      <c r="G7130" s="130"/>
      <c r="I7130" s="88"/>
      <c r="N7130" s="130"/>
      <c r="P7130" s="88"/>
    </row>
    <row r="7131" spans="6:16">
      <c r="F7131" s="81"/>
      <c r="G7131" s="130"/>
      <c r="I7131" s="88"/>
      <c r="N7131" s="130"/>
      <c r="P7131" s="88"/>
    </row>
    <row r="7132" spans="6:16">
      <c r="F7132" s="81"/>
      <c r="G7132" s="130"/>
      <c r="I7132" s="88"/>
      <c r="N7132" s="130"/>
      <c r="P7132" s="88"/>
    </row>
    <row r="7133" spans="6:16">
      <c r="F7133" s="81"/>
      <c r="G7133" s="130"/>
      <c r="I7133" s="88"/>
      <c r="N7133" s="130"/>
      <c r="P7133" s="88"/>
    </row>
    <row r="7134" spans="6:16">
      <c r="F7134" s="81"/>
      <c r="G7134" s="130"/>
      <c r="I7134" s="88"/>
      <c r="N7134" s="130"/>
      <c r="P7134" s="88"/>
    </row>
    <row r="7135" spans="6:16">
      <c r="F7135" s="81"/>
      <c r="G7135" s="130"/>
      <c r="I7135" s="88"/>
      <c r="N7135" s="130"/>
      <c r="P7135" s="88"/>
    </row>
    <row r="7136" spans="6:16">
      <c r="F7136" s="81"/>
      <c r="G7136" s="130"/>
      <c r="I7136" s="88"/>
      <c r="N7136" s="130"/>
      <c r="P7136" s="88"/>
    </row>
    <row r="7137" spans="6:16">
      <c r="F7137" s="81"/>
      <c r="G7137" s="130"/>
      <c r="I7137" s="88"/>
      <c r="N7137" s="130"/>
      <c r="P7137" s="88"/>
    </row>
    <row r="7138" spans="6:16">
      <c r="F7138" s="81"/>
      <c r="G7138" s="130"/>
      <c r="I7138" s="88"/>
      <c r="N7138" s="130"/>
      <c r="P7138" s="88"/>
    </row>
    <row r="7139" spans="6:16">
      <c r="F7139" s="81"/>
      <c r="G7139" s="130"/>
      <c r="I7139" s="88"/>
      <c r="N7139" s="130"/>
      <c r="P7139" s="88"/>
    </row>
    <row r="7140" spans="6:16">
      <c r="F7140" s="81"/>
      <c r="G7140" s="130"/>
      <c r="I7140" s="88"/>
      <c r="N7140" s="130"/>
      <c r="P7140" s="88"/>
    </row>
    <row r="7141" spans="6:16">
      <c r="F7141" s="81"/>
      <c r="G7141" s="130"/>
      <c r="I7141" s="88"/>
      <c r="N7141" s="130"/>
      <c r="P7141" s="88"/>
    </row>
    <row r="7142" spans="6:16">
      <c r="F7142" s="81"/>
      <c r="G7142" s="130"/>
      <c r="I7142" s="88"/>
      <c r="N7142" s="130"/>
      <c r="P7142" s="88"/>
    </row>
    <row r="7143" spans="6:16">
      <c r="F7143" s="81"/>
      <c r="G7143" s="130"/>
      <c r="I7143" s="88"/>
      <c r="N7143" s="130"/>
      <c r="P7143" s="88"/>
    </row>
    <row r="7144" spans="6:16">
      <c r="F7144" s="81"/>
      <c r="G7144" s="130"/>
      <c r="I7144" s="88"/>
      <c r="N7144" s="130"/>
      <c r="P7144" s="88"/>
    </row>
    <row r="7145" spans="6:16">
      <c r="F7145" s="81"/>
      <c r="G7145" s="130"/>
      <c r="I7145" s="88"/>
      <c r="N7145" s="130"/>
      <c r="P7145" s="88"/>
    </row>
    <row r="7146" spans="6:16">
      <c r="F7146" s="81"/>
      <c r="G7146" s="130"/>
      <c r="I7146" s="88"/>
      <c r="N7146" s="130"/>
      <c r="P7146" s="88"/>
    </row>
    <row r="7147" spans="6:16">
      <c r="F7147" s="81"/>
      <c r="G7147" s="130"/>
      <c r="I7147" s="88"/>
      <c r="N7147" s="130"/>
      <c r="P7147" s="88"/>
    </row>
    <row r="7148" spans="6:16">
      <c r="F7148" s="81"/>
      <c r="G7148" s="130"/>
      <c r="I7148" s="88"/>
      <c r="N7148" s="130"/>
      <c r="P7148" s="88"/>
    </row>
    <row r="7149" spans="6:16">
      <c r="F7149" s="81"/>
      <c r="G7149" s="130"/>
      <c r="I7149" s="88"/>
      <c r="N7149" s="130"/>
      <c r="P7149" s="88"/>
    </row>
    <row r="7150" spans="6:16">
      <c r="F7150" s="81"/>
      <c r="G7150" s="130"/>
      <c r="I7150" s="88"/>
      <c r="N7150" s="130"/>
      <c r="P7150" s="88"/>
    </row>
    <row r="7151" spans="6:16">
      <c r="F7151" s="81"/>
      <c r="G7151" s="130"/>
      <c r="I7151" s="88"/>
      <c r="N7151" s="130"/>
      <c r="P7151" s="88"/>
    </row>
    <row r="7152" spans="6:16">
      <c r="F7152" s="81"/>
      <c r="G7152" s="130"/>
      <c r="I7152" s="88"/>
      <c r="N7152" s="130"/>
      <c r="P7152" s="88"/>
    </row>
    <row r="7153" spans="6:16">
      <c r="F7153" s="81"/>
      <c r="G7153" s="130"/>
      <c r="I7153" s="88"/>
      <c r="N7153" s="130"/>
      <c r="P7153" s="88"/>
    </row>
    <row r="7154" spans="6:16">
      <c r="F7154" s="81"/>
      <c r="G7154" s="130"/>
      <c r="I7154" s="88"/>
      <c r="N7154" s="130"/>
      <c r="P7154" s="88"/>
    </row>
    <row r="7155" spans="6:16">
      <c r="F7155" s="81"/>
      <c r="G7155" s="130"/>
      <c r="I7155" s="88"/>
      <c r="N7155" s="130"/>
      <c r="P7155" s="88"/>
    </row>
    <row r="7156" spans="6:16">
      <c r="F7156" s="81"/>
      <c r="G7156" s="130"/>
      <c r="I7156" s="88"/>
      <c r="N7156" s="130"/>
      <c r="P7156" s="88"/>
    </row>
    <row r="7157" spans="6:16">
      <c r="F7157" s="81"/>
      <c r="G7157" s="130"/>
      <c r="I7157" s="88"/>
      <c r="N7157" s="130"/>
      <c r="P7157" s="88"/>
    </row>
    <row r="7158" spans="6:16">
      <c r="F7158" s="81"/>
      <c r="G7158" s="130"/>
      <c r="I7158" s="88"/>
      <c r="N7158" s="130"/>
      <c r="P7158" s="88"/>
    </row>
    <row r="7159" spans="6:16">
      <c r="F7159" s="81"/>
      <c r="G7159" s="130"/>
      <c r="I7159" s="88"/>
      <c r="N7159" s="130"/>
      <c r="P7159" s="88"/>
    </row>
    <row r="7160" spans="6:16">
      <c r="F7160" s="81"/>
      <c r="G7160" s="130"/>
      <c r="I7160" s="88"/>
      <c r="N7160" s="130"/>
      <c r="P7160" s="88"/>
    </row>
    <row r="7161" spans="6:16">
      <c r="F7161" s="81"/>
      <c r="G7161" s="130"/>
      <c r="I7161" s="88"/>
      <c r="N7161" s="130"/>
      <c r="P7161" s="88"/>
    </row>
    <row r="7162" spans="6:16">
      <c r="F7162" s="81"/>
      <c r="G7162" s="130"/>
      <c r="I7162" s="88"/>
      <c r="N7162" s="130"/>
      <c r="P7162" s="88"/>
    </row>
    <row r="7163" spans="6:16">
      <c r="F7163" s="81"/>
      <c r="G7163" s="130"/>
      <c r="I7163" s="88"/>
      <c r="N7163" s="130"/>
      <c r="P7163" s="88"/>
    </row>
    <row r="7164" spans="6:16">
      <c r="F7164" s="81"/>
      <c r="G7164" s="130"/>
      <c r="I7164" s="88"/>
      <c r="N7164" s="130"/>
      <c r="P7164" s="88"/>
    </row>
    <row r="7165" spans="6:16">
      <c r="F7165" s="81"/>
      <c r="G7165" s="130"/>
      <c r="I7165" s="88"/>
      <c r="N7165" s="130"/>
      <c r="P7165" s="88"/>
    </row>
    <row r="7166" spans="6:16">
      <c r="F7166" s="81"/>
      <c r="G7166" s="130"/>
      <c r="I7166" s="88"/>
      <c r="N7166" s="130"/>
      <c r="P7166" s="88"/>
    </row>
    <row r="7167" spans="6:16">
      <c r="F7167" s="81"/>
      <c r="G7167" s="130"/>
      <c r="I7167" s="88"/>
      <c r="N7167" s="130"/>
      <c r="P7167" s="88"/>
    </row>
    <row r="7168" spans="6:16">
      <c r="F7168" s="81"/>
      <c r="G7168" s="130"/>
      <c r="I7168" s="88"/>
      <c r="N7168" s="130"/>
      <c r="P7168" s="88"/>
    </row>
    <row r="7169" spans="6:16">
      <c r="F7169" s="81"/>
      <c r="G7169" s="130"/>
      <c r="I7169" s="88"/>
      <c r="N7169" s="130"/>
      <c r="P7169" s="88"/>
    </row>
    <row r="7170" spans="6:16">
      <c r="F7170" s="81"/>
      <c r="G7170" s="130"/>
      <c r="I7170" s="88"/>
      <c r="N7170" s="130"/>
      <c r="P7170" s="88"/>
    </row>
    <row r="7171" spans="6:16">
      <c r="F7171" s="81"/>
      <c r="G7171" s="130"/>
      <c r="I7171" s="88"/>
      <c r="N7171" s="130"/>
      <c r="P7171" s="88"/>
    </row>
    <row r="7172" spans="6:16">
      <c r="F7172" s="81"/>
      <c r="G7172" s="130"/>
      <c r="I7172" s="88"/>
      <c r="N7172" s="130"/>
      <c r="P7172" s="88"/>
    </row>
    <row r="7173" spans="6:16">
      <c r="F7173" s="81"/>
      <c r="G7173" s="130"/>
      <c r="I7173" s="88"/>
      <c r="N7173" s="130"/>
      <c r="P7173" s="88"/>
    </row>
    <row r="7174" spans="6:16">
      <c r="F7174" s="81"/>
      <c r="G7174" s="130"/>
      <c r="I7174" s="88"/>
      <c r="N7174" s="130"/>
      <c r="P7174" s="88"/>
    </row>
    <row r="7175" spans="6:16">
      <c r="F7175" s="81"/>
      <c r="G7175" s="130"/>
      <c r="I7175" s="88"/>
      <c r="N7175" s="130"/>
      <c r="P7175" s="88"/>
    </row>
    <row r="7176" spans="6:16">
      <c r="F7176" s="81"/>
      <c r="G7176" s="130"/>
      <c r="I7176" s="88"/>
      <c r="N7176" s="130"/>
      <c r="P7176" s="88"/>
    </row>
    <row r="7177" spans="6:16">
      <c r="F7177" s="81"/>
      <c r="G7177" s="130"/>
      <c r="I7177" s="88"/>
      <c r="N7177" s="130"/>
      <c r="P7177" s="88"/>
    </row>
    <row r="7178" spans="6:16">
      <c r="F7178" s="81"/>
      <c r="G7178" s="130"/>
      <c r="I7178" s="88"/>
      <c r="N7178" s="130"/>
      <c r="P7178" s="88"/>
    </row>
    <row r="7179" spans="6:16">
      <c r="F7179" s="81"/>
      <c r="G7179" s="130"/>
      <c r="I7179" s="88"/>
      <c r="N7179" s="130"/>
      <c r="P7179" s="88"/>
    </row>
    <row r="7180" spans="6:16">
      <c r="F7180" s="81"/>
      <c r="G7180" s="130"/>
      <c r="I7180" s="88"/>
      <c r="N7180" s="130"/>
      <c r="P7180" s="88"/>
    </row>
    <row r="7181" spans="6:16">
      <c r="F7181" s="81"/>
      <c r="G7181" s="130"/>
      <c r="I7181" s="88"/>
      <c r="N7181" s="130"/>
      <c r="P7181" s="88"/>
    </row>
    <row r="7182" spans="6:16">
      <c r="F7182" s="81"/>
      <c r="G7182" s="130"/>
      <c r="I7182" s="88"/>
      <c r="N7182" s="130"/>
      <c r="P7182" s="88"/>
    </row>
    <row r="7183" spans="6:16">
      <c r="F7183" s="81"/>
      <c r="G7183" s="130"/>
      <c r="I7183" s="88"/>
      <c r="N7183" s="130"/>
      <c r="P7183" s="88"/>
    </row>
    <row r="7184" spans="6:16">
      <c r="F7184" s="81"/>
      <c r="G7184" s="130"/>
      <c r="I7184" s="88"/>
      <c r="N7184" s="130"/>
      <c r="P7184" s="88"/>
    </row>
    <row r="7185" spans="6:16">
      <c r="F7185" s="81"/>
      <c r="G7185" s="130"/>
      <c r="I7185" s="88"/>
      <c r="N7185" s="130"/>
      <c r="P7185" s="88"/>
    </row>
    <row r="7186" spans="6:16">
      <c r="F7186" s="81"/>
      <c r="G7186" s="130"/>
      <c r="I7186" s="88"/>
      <c r="N7186" s="130"/>
      <c r="P7186" s="88"/>
    </row>
    <row r="7187" spans="6:16">
      <c r="F7187" s="81"/>
      <c r="G7187" s="130"/>
      <c r="I7187" s="88"/>
      <c r="N7187" s="130"/>
      <c r="P7187" s="88"/>
    </row>
    <row r="7188" spans="6:16">
      <c r="F7188" s="81"/>
      <c r="G7188" s="130"/>
      <c r="I7188" s="88"/>
      <c r="N7188" s="130"/>
      <c r="P7188" s="88"/>
    </row>
    <row r="7189" spans="6:16">
      <c r="F7189" s="81"/>
      <c r="G7189" s="130"/>
      <c r="I7189" s="88"/>
      <c r="N7189" s="130"/>
      <c r="P7189" s="88"/>
    </row>
    <row r="7190" spans="6:16">
      <c r="F7190" s="81"/>
      <c r="G7190" s="130"/>
      <c r="I7190" s="88"/>
      <c r="N7190" s="130"/>
      <c r="P7190" s="88"/>
    </row>
    <row r="7191" spans="6:16">
      <c r="F7191" s="81"/>
      <c r="G7191" s="130"/>
      <c r="I7191" s="88"/>
      <c r="N7191" s="130"/>
      <c r="P7191" s="88"/>
    </row>
    <row r="7192" spans="6:16">
      <c r="F7192" s="81"/>
      <c r="G7192" s="130"/>
      <c r="I7192" s="88"/>
      <c r="N7192" s="130"/>
      <c r="P7192" s="88"/>
    </row>
    <row r="7193" spans="6:16">
      <c r="F7193" s="81"/>
      <c r="G7193" s="130"/>
      <c r="I7193" s="88"/>
      <c r="N7193" s="130"/>
      <c r="P7193" s="88"/>
    </row>
    <row r="7194" spans="6:16">
      <c r="F7194" s="81"/>
      <c r="G7194" s="130"/>
      <c r="I7194" s="88"/>
      <c r="N7194" s="130"/>
      <c r="P7194" s="88"/>
    </row>
    <row r="7195" spans="6:16">
      <c r="F7195" s="81"/>
      <c r="G7195" s="130"/>
      <c r="I7195" s="88"/>
      <c r="N7195" s="130"/>
      <c r="P7195" s="88"/>
    </row>
    <row r="7196" spans="6:16">
      <c r="F7196" s="81"/>
      <c r="G7196" s="130"/>
      <c r="I7196" s="88"/>
      <c r="N7196" s="130"/>
      <c r="P7196" s="88"/>
    </row>
    <row r="7197" spans="6:16">
      <c r="F7197" s="81"/>
      <c r="G7197" s="130"/>
      <c r="I7197" s="88"/>
      <c r="N7197" s="130"/>
      <c r="P7197" s="88"/>
    </row>
    <row r="7198" spans="6:16">
      <c r="F7198" s="81"/>
      <c r="G7198" s="130"/>
      <c r="I7198" s="88"/>
      <c r="N7198" s="130"/>
      <c r="P7198" s="88"/>
    </row>
    <row r="7199" spans="6:16">
      <c r="F7199" s="81"/>
      <c r="G7199" s="130"/>
      <c r="I7199" s="88"/>
      <c r="N7199" s="130"/>
      <c r="P7199" s="88"/>
    </row>
    <row r="7200" spans="6:16">
      <c r="F7200" s="81"/>
      <c r="G7200" s="130"/>
      <c r="I7200" s="88"/>
      <c r="N7200" s="130"/>
      <c r="P7200" s="88"/>
    </row>
    <row r="7201" spans="6:16">
      <c r="F7201" s="81"/>
      <c r="G7201" s="130"/>
      <c r="I7201" s="88"/>
      <c r="N7201" s="130"/>
      <c r="P7201" s="88"/>
    </row>
    <row r="7202" spans="6:16">
      <c r="F7202" s="81"/>
      <c r="G7202" s="130"/>
      <c r="I7202" s="88"/>
      <c r="N7202" s="130"/>
      <c r="P7202" s="88"/>
    </row>
    <row r="7203" spans="6:16">
      <c r="F7203" s="81"/>
      <c r="G7203" s="130"/>
      <c r="I7203" s="88"/>
      <c r="N7203" s="130"/>
      <c r="P7203" s="88"/>
    </row>
    <row r="7204" spans="6:16">
      <c r="F7204" s="81"/>
      <c r="G7204" s="130"/>
      <c r="I7204" s="88"/>
      <c r="N7204" s="130"/>
      <c r="P7204" s="88"/>
    </row>
    <row r="7205" spans="6:16">
      <c r="F7205" s="81"/>
      <c r="G7205" s="130"/>
      <c r="I7205" s="88"/>
      <c r="N7205" s="130"/>
      <c r="P7205" s="88"/>
    </row>
    <row r="7206" spans="6:16">
      <c r="F7206" s="81"/>
      <c r="G7206" s="130"/>
      <c r="I7206" s="88"/>
      <c r="N7206" s="130"/>
      <c r="P7206" s="88"/>
    </row>
    <row r="7207" spans="6:16">
      <c r="F7207" s="81"/>
      <c r="G7207" s="130"/>
      <c r="I7207" s="88"/>
      <c r="N7207" s="130"/>
      <c r="P7207" s="88"/>
    </row>
    <row r="7208" spans="6:16">
      <c r="F7208" s="81"/>
      <c r="G7208" s="130"/>
      <c r="I7208" s="88"/>
      <c r="N7208" s="130"/>
      <c r="P7208" s="88"/>
    </row>
    <row r="7209" spans="6:16">
      <c r="F7209" s="81"/>
      <c r="G7209" s="130"/>
      <c r="I7209" s="88"/>
      <c r="N7209" s="130"/>
      <c r="P7209" s="88"/>
    </row>
    <row r="7210" spans="6:16">
      <c r="F7210" s="81"/>
      <c r="G7210" s="130"/>
      <c r="I7210" s="88"/>
      <c r="N7210" s="130"/>
      <c r="P7210" s="88"/>
    </row>
    <row r="7211" spans="6:16">
      <c r="F7211" s="81"/>
      <c r="G7211" s="130"/>
      <c r="I7211" s="88"/>
      <c r="N7211" s="130"/>
      <c r="P7211" s="88"/>
    </row>
    <row r="7212" spans="6:16">
      <c r="F7212" s="81"/>
      <c r="G7212" s="130"/>
      <c r="I7212" s="88"/>
      <c r="N7212" s="130"/>
      <c r="P7212" s="88"/>
    </row>
    <row r="7213" spans="6:16">
      <c r="F7213" s="81"/>
      <c r="G7213" s="130"/>
      <c r="I7213" s="88"/>
      <c r="N7213" s="130"/>
      <c r="P7213" s="88"/>
    </row>
    <row r="7214" spans="6:16">
      <c r="F7214" s="81"/>
      <c r="G7214" s="130"/>
      <c r="I7214" s="88"/>
      <c r="N7214" s="130"/>
      <c r="P7214" s="88"/>
    </row>
    <row r="7215" spans="6:16">
      <c r="F7215" s="81"/>
      <c r="G7215" s="130"/>
      <c r="I7215" s="88"/>
      <c r="N7215" s="130"/>
      <c r="P7215" s="88"/>
    </row>
    <row r="7216" spans="6:16">
      <c r="F7216" s="81"/>
      <c r="G7216" s="130"/>
      <c r="I7216" s="88"/>
      <c r="N7216" s="130"/>
      <c r="P7216" s="88"/>
    </row>
    <row r="7217" spans="6:16">
      <c r="F7217" s="81"/>
      <c r="G7217" s="130"/>
      <c r="I7217" s="88"/>
      <c r="N7217" s="130"/>
      <c r="P7217" s="88"/>
    </row>
    <row r="7218" spans="6:16">
      <c r="F7218" s="81"/>
      <c r="G7218" s="130"/>
      <c r="I7218" s="88"/>
      <c r="N7218" s="130"/>
      <c r="P7218" s="88"/>
    </row>
    <row r="7219" spans="6:16">
      <c r="F7219" s="81"/>
      <c r="G7219" s="130"/>
      <c r="I7219" s="88"/>
      <c r="N7219" s="130"/>
      <c r="P7219" s="88"/>
    </row>
    <row r="7220" spans="6:16">
      <c r="F7220" s="81"/>
      <c r="G7220" s="130"/>
      <c r="I7220" s="88"/>
      <c r="N7220" s="130"/>
      <c r="P7220" s="88"/>
    </row>
    <row r="7221" spans="6:16">
      <c r="F7221" s="81"/>
      <c r="G7221" s="130"/>
      <c r="I7221" s="88"/>
      <c r="N7221" s="130"/>
      <c r="P7221" s="88"/>
    </row>
    <row r="7222" spans="6:16">
      <c r="F7222" s="81"/>
      <c r="G7222" s="130"/>
      <c r="I7222" s="88"/>
      <c r="N7222" s="130"/>
      <c r="P7222" s="88"/>
    </row>
    <row r="7223" spans="6:16">
      <c r="F7223" s="81"/>
      <c r="G7223" s="130"/>
      <c r="I7223" s="88"/>
      <c r="N7223" s="130"/>
      <c r="P7223" s="88"/>
    </row>
    <row r="7224" spans="6:16">
      <c r="F7224" s="81"/>
      <c r="G7224" s="130"/>
      <c r="I7224" s="88"/>
      <c r="N7224" s="130"/>
      <c r="P7224" s="88"/>
    </row>
    <row r="7225" spans="6:16">
      <c r="F7225" s="81"/>
      <c r="G7225" s="130"/>
      <c r="I7225" s="88"/>
      <c r="N7225" s="130"/>
      <c r="P7225" s="88"/>
    </row>
    <row r="7226" spans="6:16">
      <c r="F7226" s="81"/>
      <c r="G7226" s="130"/>
      <c r="I7226" s="88"/>
      <c r="N7226" s="130"/>
      <c r="P7226" s="88"/>
    </row>
    <row r="7227" spans="6:16">
      <c r="F7227" s="81"/>
      <c r="G7227" s="130"/>
      <c r="I7227" s="88"/>
      <c r="N7227" s="130"/>
      <c r="P7227" s="88"/>
    </row>
    <row r="7228" spans="6:16">
      <c r="F7228" s="81"/>
      <c r="G7228" s="130"/>
      <c r="I7228" s="88"/>
      <c r="N7228" s="130"/>
      <c r="P7228" s="88"/>
    </row>
    <row r="7229" spans="6:16">
      <c r="F7229" s="81"/>
      <c r="G7229" s="130"/>
      <c r="I7229" s="88"/>
      <c r="N7229" s="130"/>
      <c r="P7229" s="88"/>
    </row>
    <row r="7230" spans="6:16">
      <c r="F7230" s="81"/>
      <c r="G7230" s="130"/>
      <c r="I7230" s="88"/>
      <c r="N7230" s="130"/>
      <c r="P7230" s="88"/>
    </row>
    <row r="7231" spans="6:16">
      <c r="F7231" s="81"/>
      <c r="G7231" s="130"/>
      <c r="I7231" s="88"/>
      <c r="N7231" s="130"/>
      <c r="P7231" s="88"/>
    </row>
    <row r="7232" spans="6:16">
      <c r="F7232" s="81"/>
      <c r="G7232" s="130"/>
      <c r="I7232" s="88"/>
      <c r="N7232" s="130"/>
      <c r="P7232" s="88"/>
    </row>
    <row r="7233" spans="6:16">
      <c r="F7233" s="81"/>
      <c r="G7233" s="130"/>
      <c r="I7233" s="88"/>
      <c r="N7233" s="130"/>
      <c r="P7233" s="88"/>
    </row>
    <row r="7234" spans="6:16">
      <c r="F7234" s="81"/>
      <c r="G7234" s="130"/>
      <c r="I7234" s="88"/>
      <c r="N7234" s="130"/>
      <c r="P7234" s="88"/>
    </row>
    <row r="7235" spans="6:16">
      <c r="F7235" s="81"/>
      <c r="G7235" s="130"/>
      <c r="I7235" s="88"/>
      <c r="N7235" s="130"/>
      <c r="P7235" s="88"/>
    </row>
    <row r="7236" spans="6:16">
      <c r="F7236" s="81"/>
      <c r="G7236" s="130"/>
      <c r="I7236" s="88"/>
      <c r="N7236" s="130"/>
      <c r="P7236" s="88"/>
    </row>
    <row r="7237" spans="6:16">
      <c r="F7237" s="81"/>
      <c r="G7237" s="130"/>
      <c r="I7237" s="88"/>
      <c r="N7237" s="130"/>
      <c r="P7237" s="88"/>
    </row>
    <row r="7238" spans="6:16">
      <c r="F7238" s="81"/>
      <c r="G7238" s="130"/>
      <c r="I7238" s="88"/>
      <c r="N7238" s="130"/>
      <c r="P7238" s="88"/>
    </row>
    <row r="7239" spans="6:16">
      <c r="F7239" s="81"/>
      <c r="G7239" s="130"/>
      <c r="I7239" s="88"/>
      <c r="N7239" s="130"/>
      <c r="P7239" s="88"/>
    </row>
    <row r="7240" spans="6:16">
      <c r="F7240" s="81"/>
      <c r="G7240" s="130"/>
      <c r="I7240" s="88"/>
      <c r="N7240" s="130"/>
      <c r="P7240" s="88"/>
    </row>
    <row r="7241" spans="6:16">
      <c r="F7241" s="81"/>
      <c r="G7241" s="130"/>
      <c r="I7241" s="88"/>
      <c r="N7241" s="130"/>
      <c r="P7241" s="88"/>
    </row>
    <row r="7242" spans="6:16">
      <c r="F7242" s="81"/>
      <c r="G7242" s="130"/>
      <c r="I7242" s="88"/>
      <c r="N7242" s="130"/>
      <c r="P7242" s="88"/>
    </row>
    <row r="7243" spans="6:16">
      <c r="F7243" s="81"/>
      <c r="G7243" s="130"/>
      <c r="I7243" s="88"/>
      <c r="N7243" s="130"/>
      <c r="P7243" s="88"/>
    </row>
    <row r="7244" spans="6:16">
      <c r="F7244" s="81"/>
      <c r="G7244" s="130"/>
      <c r="I7244" s="88"/>
      <c r="N7244" s="130"/>
      <c r="P7244" s="88"/>
    </row>
    <row r="7245" spans="6:16">
      <c r="F7245" s="81"/>
      <c r="G7245" s="130"/>
      <c r="I7245" s="88"/>
      <c r="N7245" s="130"/>
      <c r="P7245" s="88"/>
    </row>
    <row r="7246" spans="6:16">
      <c r="F7246" s="81"/>
      <c r="G7246" s="130"/>
      <c r="I7246" s="88"/>
      <c r="N7246" s="130"/>
      <c r="P7246" s="88"/>
    </row>
    <row r="7247" spans="6:16">
      <c r="F7247" s="81"/>
      <c r="G7247" s="130"/>
      <c r="I7247" s="88"/>
      <c r="N7247" s="130"/>
      <c r="P7247" s="88"/>
    </row>
    <row r="7248" spans="6:16">
      <c r="F7248" s="81"/>
      <c r="G7248" s="130"/>
      <c r="I7248" s="88"/>
      <c r="N7248" s="130"/>
      <c r="P7248" s="88"/>
    </row>
    <row r="7249" spans="6:16">
      <c r="F7249" s="81"/>
      <c r="G7249" s="130"/>
      <c r="I7249" s="88"/>
      <c r="N7249" s="130"/>
      <c r="P7249" s="88"/>
    </row>
    <row r="7250" spans="6:16">
      <c r="F7250" s="81"/>
      <c r="G7250" s="130"/>
      <c r="I7250" s="88"/>
      <c r="N7250" s="130"/>
      <c r="P7250" s="88"/>
    </row>
    <row r="7251" spans="6:16">
      <c r="F7251" s="81"/>
      <c r="G7251" s="130"/>
      <c r="I7251" s="88"/>
      <c r="N7251" s="130"/>
      <c r="P7251" s="88"/>
    </row>
    <row r="7252" spans="6:16">
      <c r="F7252" s="81"/>
      <c r="G7252" s="130"/>
      <c r="I7252" s="88"/>
      <c r="N7252" s="130"/>
      <c r="P7252" s="88"/>
    </row>
    <row r="7253" spans="6:16">
      <c r="F7253" s="81"/>
      <c r="G7253" s="130"/>
      <c r="I7253" s="88"/>
      <c r="N7253" s="130"/>
      <c r="P7253" s="88"/>
    </row>
    <row r="7254" spans="6:16">
      <c r="F7254" s="81"/>
      <c r="G7254" s="130"/>
      <c r="I7254" s="88"/>
      <c r="N7254" s="130"/>
      <c r="P7254" s="88"/>
    </row>
    <row r="7255" spans="6:16">
      <c r="F7255" s="81"/>
      <c r="G7255" s="130"/>
      <c r="I7255" s="88"/>
      <c r="N7255" s="130"/>
      <c r="P7255" s="88"/>
    </row>
    <row r="7256" spans="6:16">
      <c r="F7256" s="81"/>
      <c r="G7256" s="130"/>
      <c r="I7256" s="88"/>
      <c r="N7256" s="130"/>
      <c r="P7256" s="88"/>
    </row>
    <row r="7257" spans="6:16">
      <c r="F7257" s="81"/>
      <c r="G7257" s="130"/>
      <c r="I7257" s="88"/>
      <c r="N7257" s="130"/>
      <c r="P7257" s="88"/>
    </row>
    <row r="7258" spans="6:16">
      <c r="F7258" s="81"/>
      <c r="G7258" s="130"/>
      <c r="I7258" s="88"/>
      <c r="N7258" s="130"/>
      <c r="P7258" s="88"/>
    </row>
    <row r="7259" spans="6:16">
      <c r="F7259" s="81"/>
      <c r="G7259" s="130"/>
      <c r="I7259" s="88"/>
      <c r="N7259" s="130"/>
      <c r="P7259" s="88"/>
    </row>
    <row r="7260" spans="6:16">
      <c r="F7260" s="81"/>
      <c r="G7260" s="130"/>
      <c r="I7260" s="88"/>
      <c r="N7260" s="130"/>
      <c r="P7260" s="88"/>
    </row>
    <row r="7261" spans="6:16">
      <c r="F7261" s="81"/>
      <c r="G7261" s="130"/>
      <c r="I7261" s="88"/>
      <c r="N7261" s="130"/>
      <c r="P7261" s="88"/>
    </row>
    <row r="7262" spans="6:16">
      <c r="F7262" s="81"/>
      <c r="G7262" s="130"/>
      <c r="I7262" s="88"/>
      <c r="N7262" s="130"/>
      <c r="P7262" s="88"/>
    </row>
    <row r="7263" spans="6:16">
      <c r="F7263" s="81"/>
      <c r="G7263" s="130"/>
      <c r="I7263" s="88"/>
      <c r="N7263" s="130"/>
      <c r="P7263" s="88"/>
    </row>
    <row r="7264" spans="6:16">
      <c r="F7264" s="81"/>
      <c r="G7264" s="130"/>
      <c r="I7264" s="88"/>
      <c r="N7264" s="130"/>
      <c r="P7264" s="88"/>
    </row>
    <row r="7265" spans="6:16">
      <c r="F7265" s="81"/>
      <c r="G7265" s="130"/>
      <c r="I7265" s="88"/>
      <c r="N7265" s="130"/>
      <c r="P7265" s="88"/>
    </row>
    <row r="7266" spans="6:16">
      <c r="F7266" s="81"/>
      <c r="G7266" s="130"/>
      <c r="I7266" s="88"/>
      <c r="N7266" s="130"/>
      <c r="P7266" s="88"/>
    </row>
    <row r="7267" spans="6:16">
      <c r="F7267" s="81"/>
      <c r="G7267" s="130"/>
      <c r="I7267" s="88"/>
      <c r="N7267" s="130"/>
      <c r="P7267" s="88"/>
    </row>
    <row r="7268" spans="6:16">
      <c r="F7268" s="81"/>
      <c r="G7268" s="130"/>
      <c r="I7268" s="88"/>
      <c r="N7268" s="130"/>
      <c r="P7268" s="88"/>
    </row>
    <row r="7269" spans="6:16">
      <c r="F7269" s="81"/>
      <c r="G7269" s="130"/>
      <c r="I7269" s="88"/>
      <c r="N7269" s="130"/>
      <c r="P7269" s="88"/>
    </row>
    <row r="7270" spans="6:16">
      <c r="F7270" s="81"/>
      <c r="G7270" s="130"/>
      <c r="I7270" s="88"/>
      <c r="N7270" s="130"/>
      <c r="P7270" s="88"/>
    </row>
    <row r="7271" spans="6:16">
      <c r="F7271" s="81"/>
      <c r="G7271" s="130"/>
      <c r="I7271" s="88"/>
      <c r="N7271" s="130"/>
      <c r="P7271" s="88"/>
    </row>
    <row r="7272" spans="6:16">
      <c r="F7272" s="81"/>
      <c r="G7272" s="130"/>
      <c r="I7272" s="88"/>
      <c r="N7272" s="130"/>
      <c r="P7272" s="88"/>
    </row>
    <row r="7273" spans="6:16">
      <c r="F7273" s="81"/>
      <c r="G7273" s="130"/>
      <c r="I7273" s="88"/>
      <c r="N7273" s="130"/>
      <c r="P7273" s="88"/>
    </row>
    <row r="7274" spans="6:16">
      <c r="F7274" s="81"/>
      <c r="G7274" s="130"/>
      <c r="I7274" s="88"/>
      <c r="N7274" s="130"/>
      <c r="P7274" s="88"/>
    </row>
    <row r="7275" spans="6:16">
      <c r="F7275" s="81"/>
      <c r="G7275" s="130"/>
      <c r="I7275" s="88"/>
      <c r="N7275" s="130"/>
      <c r="P7275" s="88"/>
    </row>
    <row r="7276" spans="6:16">
      <c r="F7276" s="81"/>
      <c r="G7276" s="130"/>
      <c r="I7276" s="88"/>
      <c r="N7276" s="130"/>
      <c r="P7276" s="88"/>
    </row>
    <row r="7277" spans="6:16">
      <c r="F7277" s="81"/>
      <c r="G7277" s="130"/>
      <c r="I7277" s="88"/>
      <c r="N7277" s="130"/>
      <c r="P7277" s="88"/>
    </row>
    <row r="7278" spans="6:16">
      <c r="F7278" s="81"/>
      <c r="G7278" s="130"/>
      <c r="I7278" s="88"/>
      <c r="N7278" s="130"/>
      <c r="P7278" s="88"/>
    </row>
    <row r="7279" spans="6:16">
      <c r="F7279" s="81"/>
      <c r="G7279" s="130"/>
      <c r="I7279" s="88"/>
      <c r="N7279" s="130"/>
      <c r="P7279" s="88"/>
    </row>
    <row r="7280" spans="6:16">
      <c r="F7280" s="81"/>
      <c r="G7280" s="130"/>
      <c r="I7280" s="88"/>
      <c r="N7280" s="130"/>
      <c r="P7280" s="88"/>
    </row>
    <row r="7281" spans="6:16">
      <c r="F7281" s="81"/>
      <c r="G7281" s="130"/>
      <c r="I7281" s="88"/>
      <c r="N7281" s="130"/>
      <c r="P7281" s="88"/>
    </row>
    <row r="7282" spans="6:16">
      <c r="F7282" s="81"/>
      <c r="G7282" s="130"/>
      <c r="I7282" s="88"/>
      <c r="N7282" s="130"/>
      <c r="P7282" s="88"/>
    </row>
    <row r="7283" spans="6:16">
      <c r="F7283" s="81"/>
      <c r="G7283" s="130"/>
      <c r="I7283" s="88"/>
      <c r="N7283" s="130"/>
      <c r="P7283" s="88"/>
    </row>
    <row r="7284" spans="6:16">
      <c r="F7284" s="81"/>
      <c r="G7284" s="130"/>
      <c r="I7284" s="88"/>
      <c r="N7284" s="130"/>
      <c r="P7284" s="88"/>
    </row>
    <row r="7285" spans="6:16">
      <c r="F7285" s="81"/>
      <c r="G7285" s="130"/>
      <c r="I7285" s="88"/>
      <c r="N7285" s="130"/>
      <c r="P7285" s="88"/>
    </row>
    <row r="7286" spans="6:16">
      <c r="F7286" s="81"/>
      <c r="G7286" s="130"/>
      <c r="I7286" s="88"/>
      <c r="N7286" s="130"/>
      <c r="P7286" s="88"/>
    </row>
    <row r="7287" spans="6:16">
      <c r="F7287" s="81"/>
      <c r="G7287" s="130"/>
      <c r="I7287" s="88"/>
      <c r="N7287" s="130"/>
      <c r="P7287" s="88"/>
    </row>
    <row r="7288" spans="6:16">
      <c r="F7288" s="81"/>
      <c r="G7288" s="130"/>
      <c r="I7288" s="88"/>
      <c r="N7288" s="130"/>
      <c r="P7288" s="88"/>
    </row>
    <row r="7289" spans="6:16">
      <c r="F7289" s="81"/>
      <c r="G7289" s="130"/>
      <c r="I7289" s="88"/>
      <c r="N7289" s="130"/>
      <c r="P7289" s="88"/>
    </row>
    <row r="7290" spans="6:16">
      <c r="F7290" s="81"/>
      <c r="G7290" s="130"/>
      <c r="I7290" s="88"/>
      <c r="N7290" s="130"/>
      <c r="P7290" s="88"/>
    </row>
    <row r="7291" spans="6:16">
      <c r="F7291" s="81"/>
      <c r="G7291" s="130"/>
      <c r="I7291" s="88"/>
      <c r="N7291" s="130"/>
      <c r="P7291" s="88"/>
    </row>
    <row r="7292" spans="6:16">
      <c r="F7292" s="81"/>
      <c r="G7292" s="130"/>
      <c r="I7292" s="88"/>
      <c r="N7292" s="130"/>
      <c r="P7292" s="88"/>
    </row>
    <row r="7293" spans="6:16">
      <c r="F7293" s="81"/>
      <c r="G7293" s="130"/>
      <c r="I7293" s="88"/>
      <c r="N7293" s="130"/>
      <c r="P7293" s="88"/>
    </row>
    <row r="7294" spans="6:16">
      <c r="F7294" s="81"/>
      <c r="G7294" s="130"/>
      <c r="I7294" s="88"/>
      <c r="N7294" s="130"/>
      <c r="P7294" s="88"/>
    </row>
    <row r="7295" spans="6:16">
      <c r="F7295" s="81"/>
      <c r="G7295" s="130"/>
      <c r="I7295" s="88"/>
      <c r="N7295" s="130"/>
      <c r="P7295" s="88"/>
    </row>
    <row r="7296" spans="6:16">
      <c r="F7296" s="81"/>
      <c r="G7296" s="130"/>
      <c r="I7296" s="88"/>
      <c r="N7296" s="130"/>
      <c r="P7296" s="88"/>
    </row>
    <row r="7297" spans="6:16">
      <c r="F7297" s="81"/>
      <c r="G7297" s="130"/>
      <c r="I7297" s="88"/>
      <c r="N7297" s="130"/>
      <c r="P7297" s="88"/>
    </row>
    <row r="7298" spans="6:16">
      <c r="F7298" s="81"/>
      <c r="G7298" s="130"/>
      <c r="I7298" s="88"/>
      <c r="N7298" s="130"/>
      <c r="P7298" s="88"/>
    </row>
    <row r="7299" spans="6:16">
      <c r="F7299" s="81"/>
      <c r="G7299" s="130"/>
      <c r="I7299" s="88"/>
      <c r="N7299" s="130"/>
      <c r="P7299" s="88"/>
    </row>
    <row r="7300" spans="6:16">
      <c r="F7300" s="81"/>
      <c r="G7300" s="130"/>
      <c r="I7300" s="88"/>
      <c r="N7300" s="130"/>
      <c r="P7300" s="88"/>
    </row>
    <row r="7301" spans="6:16">
      <c r="F7301" s="81"/>
      <c r="G7301" s="130"/>
      <c r="I7301" s="88"/>
      <c r="N7301" s="130"/>
      <c r="P7301" s="88"/>
    </row>
    <row r="7302" spans="6:16">
      <c r="F7302" s="81"/>
      <c r="G7302" s="130"/>
      <c r="I7302" s="88"/>
      <c r="N7302" s="130"/>
      <c r="P7302" s="88"/>
    </row>
    <row r="7303" spans="6:16">
      <c r="F7303" s="81"/>
      <c r="G7303" s="130"/>
      <c r="I7303" s="88"/>
      <c r="N7303" s="130"/>
      <c r="P7303" s="88"/>
    </row>
    <row r="7304" spans="6:16">
      <c r="F7304" s="81"/>
      <c r="G7304" s="130"/>
      <c r="I7304" s="88"/>
      <c r="N7304" s="130"/>
      <c r="P7304" s="88"/>
    </row>
    <row r="7305" spans="6:16">
      <c r="F7305" s="81"/>
      <c r="G7305" s="130"/>
      <c r="I7305" s="88"/>
      <c r="N7305" s="130"/>
      <c r="P7305" s="88"/>
    </row>
    <row r="7306" spans="6:16">
      <c r="F7306" s="81"/>
      <c r="G7306" s="130"/>
      <c r="I7306" s="88"/>
      <c r="N7306" s="130"/>
      <c r="P7306" s="88"/>
    </row>
    <row r="7307" spans="6:16">
      <c r="F7307" s="81"/>
      <c r="G7307" s="130"/>
      <c r="I7307" s="88"/>
      <c r="N7307" s="130"/>
      <c r="P7307" s="88"/>
    </row>
    <row r="7308" spans="6:16">
      <c r="F7308" s="81"/>
      <c r="G7308" s="130"/>
      <c r="I7308" s="88"/>
      <c r="N7308" s="130"/>
      <c r="P7308" s="88"/>
    </row>
    <row r="7309" spans="6:16">
      <c r="F7309" s="81"/>
      <c r="G7309" s="130"/>
      <c r="I7309" s="88"/>
      <c r="N7309" s="130"/>
      <c r="P7309" s="88"/>
    </row>
    <row r="7310" spans="6:16">
      <c r="F7310" s="81"/>
      <c r="G7310" s="130"/>
      <c r="I7310" s="88"/>
      <c r="N7310" s="130"/>
      <c r="P7310" s="88"/>
    </row>
    <row r="7311" spans="6:16">
      <c r="F7311" s="81"/>
      <c r="G7311" s="130"/>
      <c r="I7311" s="88"/>
      <c r="N7311" s="130"/>
      <c r="P7311" s="88"/>
    </row>
    <row r="7312" spans="6:16">
      <c r="F7312" s="81"/>
      <c r="G7312" s="130"/>
      <c r="I7312" s="88"/>
      <c r="N7312" s="130"/>
      <c r="P7312" s="88"/>
    </row>
    <row r="7313" spans="6:16">
      <c r="F7313" s="81"/>
      <c r="G7313" s="130"/>
      <c r="I7313" s="88"/>
      <c r="N7313" s="130"/>
      <c r="P7313" s="88"/>
    </row>
    <row r="7314" spans="6:16">
      <c r="F7314" s="81"/>
      <c r="G7314" s="130"/>
      <c r="I7314" s="88"/>
      <c r="N7314" s="130"/>
      <c r="P7314" s="88"/>
    </row>
    <row r="7315" spans="6:16">
      <c r="F7315" s="81"/>
      <c r="G7315" s="130"/>
      <c r="I7315" s="88"/>
      <c r="N7315" s="130"/>
      <c r="P7315" s="88"/>
    </row>
    <row r="7316" spans="6:16">
      <c r="F7316" s="81"/>
      <c r="G7316" s="130"/>
      <c r="I7316" s="88"/>
      <c r="N7316" s="130"/>
      <c r="P7316" s="88"/>
    </row>
    <row r="7317" spans="6:16">
      <c r="F7317" s="81"/>
      <c r="G7317" s="130"/>
      <c r="I7317" s="88"/>
      <c r="N7317" s="130"/>
      <c r="P7317" s="88"/>
    </row>
    <row r="7318" spans="6:16">
      <c r="F7318" s="81"/>
      <c r="G7318" s="130"/>
      <c r="I7318" s="88"/>
      <c r="N7318" s="130"/>
      <c r="P7318" s="88"/>
    </row>
    <row r="7319" spans="6:16">
      <c r="F7319" s="81"/>
      <c r="G7319" s="130"/>
      <c r="I7319" s="88"/>
      <c r="N7319" s="130"/>
      <c r="P7319" s="88"/>
    </row>
    <row r="7320" spans="6:16">
      <c r="F7320" s="81"/>
      <c r="G7320" s="130"/>
      <c r="I7320" s="88"/>
      <c r="N7320" s="130"/>
      <c r="P7320" s="88"/>
    </row>
    <row r="7321" spans="6:16">
      <c r="F7321" s="81"/>
      <c r="G7321" s="130"/>
      <c r="I7321" s="88"/>
      <c r="N7321" s="130"/>
      <c r="P7321" s="88"/>
    </row>
    <row r="7322" spans="6:16">
      <c r="F7322" s="81"/>
      <c r="G7322" s="130"/>
      <c r="I7322" s="88"/>
      <c r="N7322" s="130"/>
      <c r="P7322" s="88"/>
    </row>
    <row r="7323" spans="6:16">
      <c r="F7323" s="81"/>
      <c r="G7323" s="130"/>
      <c r="I7323" s="88"/>
      <c r="N7323" s="130"/>
      <c r="P7323" s="88"/>
    </row>
    <row r="7324" spans="6:16">
      <c r="F7324" s="81"/>
      <c r="G7324" s="130"/>
      <c r="I7324" s="88"/>
      <c r="N7324" s="130"/>
      <c r="P7324" s="88"/>
    </row>
    <row r="7325" spans="6:16">
      <c r="F7325" s="81"/>
      <c r="G7325" s="130"/>
      <c r="I7325" s="88"/>
      <c r="N7325" s="130"/>
      <c r="P7325" s="88"/>
    </row>
    <row r="7326" spans="6:16">
      <c r="F7326" s="81"/>
      <c r="G7326" s="130"/>
      <c r="I7326" s="88"/>
      <c r="N7326" s="130"/>
      <c r="P7326" s="88"/>
    </row>
    <row r="7327" spans="6:16">
      <c r="F7327" s="81"/>
      <c r="G7327" s="130"/>
      <c r="I7327" s="88"/>
      <c r="N7327" s="130"/>
      <c r="P7327" s="88"/>
    </row>
    <row r="7328" spans="6:16">
      <c r="F7328" s="81"/>
      <c r="G7328" s="130"/>
      <c r="I7328" s="88"/>
      <c r="N7328" s="130"/>
      <c r="P7328" s="88"/>
    </row>
    <row r="7329" spans="6:16">
      <c r="F7329" s="81"/>
      <c r="G7329" s="130"/>
      <c r="I7329" s="88"/>
      <c r="N7329" s="130"/>
      <c r="P7329" s="88"/>
    </row>
    <row r="7330" spans="6:16">
      <c r="F7330" s="81"/>
      <c r="G7330" s="130"/>
      <c r="I7330" s="88"/>
      <c r="N7330" s="130"/>
      <c r="P7330" s="88"/>
    </row>
    <row r="7331" spans="6:16">
      <c r="F7331" s="81"/>
      <c r="G7331" s="130"/>
      <c r="I7331" s="88"/>
      <c r="N7331" s="130"/>
      <c r="P7331" s="88"/>
    </row>
    <row r="7332" spans="6:16">
      <c r="F7332" s="81"/>
      <c r="G7332" s="130"/>
      <c r="I7332" s="88"/>
      <c r="N7332" s="130"/>
      <c r="P7332" s="88"/>
    </row>
    <row r="7333" spans="6:16">
      <c r="F7333" s="81"/>
      <c r="G7333" s="130"/>
      <c r="I7333" s="88"/>
      <c r="N7333" s="130"/>
      <c r="P7333" s="88"/>
    </row>
    <row r="7334" spans="6:16">
      <c r="F7334" s="81"/>
      <c r="G7334" s="130"/>
      <c r="I7334" s="88"/>
      <c r="N7334" s="130"/>
      <c r="P7334" s="88"/>
    </row>
    <row r="7335" spans="6:16">
      <c r="F7335" s="81"/>
      <c r="G7335" s="130"/>
      <c r="I7335" s="88"/>
      <c r="N7335" s="130"/>
      <c r="P7335" s="88"/>
    </row>
    <row r="7336" spans="6:16">
      <c r="F7336" s="81"/>
      <c r="G7336" s="130"/>
      <c r="I7336" s="88"/>
      <c r="N7336" s="130"/>
      <c r="P7336" s="88"/>
    </row>
    <row r="7337" spans="6:16">
      <c r="F7337" s="81"/>
      <c r="G7337" s="130"/>
      <c r="I7337" s="88"/>
      <c r="N7337" s="130"/>
      <c r="P7337" s="88"/>
    </row>
    <row r="7338" spans="6:16">
      <c r="F7338" s="81"/>
      <c r="G7338" s="130"/>
      <c r="I7338" s="88"/>
      <c r="N7338" s="130"/>
      <c r="P7338" s="88"/>
    </row>
    <row r="7339" spans="6:16">
      <c r="F7339" s="81"/>
      <c r="G7339" s="130"/>
      <c r="I7339" s="88"/>
      <c r="N7339" s="130"/>
      <c r="P7339" s="88"/>
    </row>
    <row r="7340" spans="6:16">
      <c r="F7340" s="81"/>
      <c r="G7340" s="130"/>
      <c r="I7340" s="88"/>
      <c r="N7340" s="130"/>
      <c r="P7340" s="88"/>
    </row>
    <row r="7341" spans="6:16">
      <c r="F7341" s="81"/>
      <c r="G7341" s="130"/>
      <c r="I7341" s="88"/>
      <c r="N7341" s="130"/>
      <c r="P7341" s="88"/>
    </row>
    <row r="7342" spans="6:16">
      <c r="F7342" s="81"/>
      <c r="G7342" s="130"/>
      <c r="I7342" s="88"/>
      <c r="N7342" s="130"/>
      <c r="P7342" s="88"/>
    </row>
    <row r="7343" spans="6:16">
      <c r="F7343" s="81"/>
      <c r="G7343" s="130"/>
      <c r="I7343" s="88"/>
      <c r="N7343" s="130"/>
      <c r="P7343" s="88"/>
    </row>
    <row r="7344" spans="6:16">
      <c r="F7344" s="81"/>
      <c r="G7344" s="130"/>
      <c r="I7344" s="88"/>
      <c r="N7344" s="130"/>
      <c r="P7344" s="88"/>
    </row>
    <row r="7345" spans="6:16">
      <c r="F7345" s="81"/>
      <c r="G7345" s="130"/>
      <c r="I7345" s="88"/>
      <c r="N7345" s="130"/>
      <c r="P7345" s="88"/>
    </row>
    <row r="7346" spans="6:16">
      <c r="F7346" s="81"/>
      <c r="G7346" s="130"/>
      <c r="I7346" s="88"/>
      <c r="N7346" s="130"/>
      <c r="P7346" s="88"/>
    </row>
    <row r="7347" spans="6:16">
      <c r="F7347" s="81"/>
      <c r="G7347" s="130"/>
      <c r="I7347" s="88"/>
      <c r="N7347" s="130"/>
      <c r="P7347" s="88"/>
    </row>
    <row r="7348" spans="6:16">
      <c r="F7348" s="81"/>
      <c r="G7348" s="130"/>
      <c r="I7348" s="88"/>
      <c r="N7348" s="130"/>
      <c r="P7348" s="88"/>
    </row>
    <row r="7349" spans="6:16">
      <c r="F7349" s="81"/>
      <c r="G7349" s="130"/>
      <c r="I7349" s="88"/>
      <c r="N7349" s="130"/>
      <c r="P7349" s="88"/>
    </row>
    <row r="7350" spans="6:16">
      <c r="F7350" s="81"/>
      <c r="G7350" s="130"/>
      <c r="I7350" s="88"/>
      <c r="N7350" s="130"/>
      <c r="P7350" s="88"/>
    </row>
    <row r="7351" spans="6:16">
      <c r="F7351" s="81"/>
      <c r="G7351" s="130"/>
      <c r="I7351" s="88"/>
      <c r="N7351" s="130"/>
      <c r="P7351" s="88"/>
    </row>
    <row r="7352" spans="6:16">
      <c r="F7352" s="81"/>
      <c r="G7352" s="130"/>
      <c r="I7352" s="88"/>
      <c r="N7352" s="130"/>
      <c r="P7352" s="88"/>
    </row>
    <row r="7353" spans="6:16">
      <c r="F7353" s="81"/>
      <c r="G7353" s="130"/>
      <c r="I7353" s="88"/>
      <c r="N7353" s="130"/>
      <c r="P7353" s="88"/>
    </row>
    <row r="7354" spans="6:16">
      <c r="F7354" s="81"/>
      <c r="G7354" s="130"/>
      <c r="I7354" s="88"/>
      <c r="N7354" s="130"/>
      <c r="P7354" s="88"/>
    </row>
    <row r="7355" spans="6:16">
      <c r="F7355" s="81"/>
      <c r="G7355" s="130"/>
      <c r="I7355" s="88"/>
      <c r="N7355" s="130"/>
      <c r="P7355" s="88"/>
    </row>
    <row r="7356" spans="6:16">
      <c r="F7356" s="81"/>
      <c r="G7356" s="130"/>
      <c r="I7356" s="88"/>
      <c r="N7356" s="130"/>
      <c r="P7356" s="88"/>
    </row>
    <row r="7357" spans="6:16">
      <c r="F7357" s="81"/>
      <c r="G7357" s="130"/>
      <c r="I7357" s="88"/>
      <c r="N7357" s="130"/>
      <c r="P7357" s="88"/>
    </row>
    <row r="7358" spans="6:16">
      <c r="F7358" s="81"/>
      <c r="G7358" s="130"/>
      <c r="I7358" s="88"/>
      <c r="N7358" s="130"/>
      <c r="P7358" s="88"/>
    </row>
    <row r="7359" spans="6:16">
      <c r="F7359" s="81"/>
      <c r="G7359" s="130"/>
      <c r="I7359" s="88"/>
      <c r="N7359" s="130"/>
      <c r="P7359" s="88"/>
    </row>
    <row r="7360" spans="6:16">
      <c r="F7360" s="81"/>
      <c r="G7360" s="130"/>
      <c r="I7360" s="88"/>
      <c r="N7360" s="130"/>
      <c r="P7360" s="88"/>
    </row>
    <row r="7361" spans="6:16">
      <c r="F7361" s="81"/>
      <c r="G7361" s="130"/>
      <c r="I7361" s="88"/>
      <c r="N7361" s="130"/>
      <c r="P7361" s="88"/>
    </row>
    <row r="7362" spans="6:16">
      <c r="F7362" s="81"/>
      <c r="G7362" s="130"/>
      <c r="I7362" s="88"/>
      <c r="N7362" s="130"/>
      <c r="P7362" s="88"/>
    </row>
    <row r="7363" spans="6:16">
      <c r="F7363" s="81"/>
      <c r="G7363" s="130"/>
      <c r="I7363" s="88"/>
      <c r="N7363" s="130"/>
      <c r="P7363" s="88"/>
    </row>
    <row r="7364" spans="6:16">
      <c r="F7364" s="81"/>
      <c r="G7364" s="130"/>
      <c r="I7364" s="88"/>
      <c r="N7364" s="130"/>
      <c r="P7364" s="88"/>
    </row>
    <row r="7365" spans="6:16">
      <c r="F7365" s="81"/>
      <c r="G7365" s="130"/>
      <c r="I7365" s="88"/>
      <c r="N7365" s="130"/>
      <c r="P7365" s="88"/>
    </row>
    <row r="7366" spans="6:16">
      <c r="F7366" s="81"/>
      <c r="G7366" s="130"/>
      <c r="I7366" s="88"/>
      <c r="N7366" s="130"/>
      <c r="P7366" s="88"/>
    </row>
    <row r="7367" spans="6:16">
      <c r="F7367" s="81"/>
      <c r="G7367" s="130"/>
      <c r="I7367" s="88"/>
      <c r="N7367" s="130"/>
      <c r="P7367" s="88"/>
    </row>
    <row r="7368" spans="6:16">
      <c r="F7368" s="81"/>
      <c r="G7368" s="130"/>
      <c r="I7368" s="88"/>
      <c r="N7368" s="130"/>
      <c r="P7368" s="88"/>
    </row>
    <row r="7369" spans="6:16">
      <c r="F7369" s="81"/>
      <c r="G7369" s="130"/>
      <c r="I7369" s="88"/>
      <c r="N7369" s="130"/>
      <c r="P7369" s="88"/>
    </row>
    <row r="7370" spans="6:16">
      <c r="F7370" s="81"/>
      <c r="G7370" s="130"/>
      <c r="I7370" s="88"/>
      <c r="N7370" s="130"/>
      <c r="P7370" s="88"/>
    </row>
    <row r="7371" spans="6:16">
      <c r="F7371" s="81"/>
      <c r="G7371" s="130"/>
      <c r="I7371" s="88"/>
      <c r="N7371" s="130"/>
      <c r="P7371" s="88"/>
    </row>
    <row r="7372" spans="6:16">
      <c r="F7372" s="81"/>
      <c r="G7372" s="130"/>
      <c r="I7372" s="88"/>
      <c r="N7372" s="130"/>
      <c r="P7372" s="88"/>
    </row>
    <row r="7373" spans="6:16">
      <c r="F7373" s="81"/>
      <c r="G7373" s="130"/>
      <c r="I7373" s="88"/>
      <c r="N7373" s="130"/>
      <c r="P7373" s="88"/>
    </row>
    <row r="7374" spans="6:16">
      <c r="F7374" s="81"/>
      <c r="G7374" s="130"/>
      <c r="I7374" s="88"/>
      <c r="N7374" s="130"/>
      <c r="P7374" s="88"/>
    </row>
    <row r="7375" spans="6:16">
      <c r="F7375" s="81"/>
      <c r="G7375" s="130"/>
      <c r="I7375" s="88"/>
      <c r="N7375" s="130"/>
      <c r="P7375" s="88"/>
    </row>
    <row r="7376" spans="6:16">
      <c r="F7376" s="81"/>
      <c r="G7376" s="130"/>
      <c r="I7376" s="88"/>
      <c r="N7376" s="130"/>
      <c r="P7376" s="88"/>
    </row>
    <row r="7377" spans="6:16">
      <c r="F7377" s="81"/>
      <c r="G7377" s="130"/>
      <c r="I7377" s="88"/>
      <c r="N7377" s="130"/>
      <c r="P7377" s="88"/>
    </row>
    <row r="7378" spans="6:16">
      <c r="F7378" s="81"/>
      <c r="G7378" s="130"/>
      <c r="I7378" s="88"/>
      <c r="N7378" s="130"/>
      <c r="P7378" s="88"/>
    </row>
    <row r="7379" spans="6:16">
      <c r="F7379" s="81"/>
      <c r="G7379" s="130"/>
      <c r="I7379" s="88"/>
      <c r="N7379" s="130"/>
      <c r="P7379" s="88"/>
    </row>
    <row r="7380" spans="6:16">
      <c r="F7380" s="81"/>
      <c r="G7380" s="130"/>
      <c r="I7380" s="88"/>
      <c r="N7380" s="130"/>
      <c r="P7380" s="88"/>
    </row>
    <row r="7381" spans="6:16">
      <c r="F7381" s="81"/>
      <c r="G7381" s="130"/>
      <c r="I7381" s="88"/>
      <c r="N7381" s="130"/>
      <c r="P7381" s="88"/>
    </row>
    <row r="7382" spans="6:16">
      <c r="F7382" s="81"/>
      <c r="G7382" s="130"/>
      <c r="I7382" s="88"/>
      <c r="N7382" s="130"/>
      <c r="P7382" s="88"/>
    </row>
    <row r="7383" spans="6:16">
      <c r="F7383" s="81"/>
      <c r="G7383" s="130"/>
      <c r="I7383" s="88"/>
      <c r="N7383" s="130"/>
      <c r="P7383" s="88"/>
    </row>
    <row r="7384" spans="6:16">
      <c r="F7384" s="81"/>
      <c r="G7384" s="130"/>
      <c r="I7384" s="88"/>
      <c r="N7384" s="130"/>
      <c r="P7384" s="88"/>
    </row>
    <row r="7385" spans="6:16">
      <c r="F7385" s="81"/>
      <c r="G7385" s="130"/>
      <c r="I7385" s="88"/>
      <c r="N7385" s="130"/>
      <c r="P7385" s="88"/>
    </row>
    <row r="7386" spans="6:16">
      <c r="F7386" s="81"/>
      <c r="G7386" s="130"/>
      <c r="I7386" s="88"/>
      <c r="N7386" s="130"/>
      <c r="P7386" s="88"/>
    </row>
    <row r="7387" spans="6:16">
      <c r="F7387" s="81"/>
      <c r="G7387" s="130"/>
      <c r="I7387" s="88"/>
      <c r="N7387" s="130"/>
      <c r="P7387" s="88"/>
    </row>
    <row r="7388" spans="6:16">
      <c r="F7388" s="81"/>
      <c r="G7388" s="130"/>
      <c r="I7388" s="88"/>
      <c r="N7388" s="130"/>
      <c r="P7388" s="88"/>
    </row>
    <row r="7389" spans="6:16">
      <c r="F7389" s="81"/>
      <c r="G7389" s="130"/>
      <c r="I7389" s="88"/>
      <c r="N7389" s="130"/>
      <c r="P7389" s="88"/>
    </row>
    <row r="7390" spans="6:16">
      <c r="F7390" s="81"/>
      <c r="G7390" s="130"/>
      <c r="I7390" s="88"/>
      <c r="N7390" s="130"/>
      <c r="P7390" s="88"/>
    </row>
    <row r="7391" spans="6:16">
      <c r="F7391" s="81"/>
      <c r="G7391" s="130"/>
      <c r="I7391" s="88"/>
      <c r="N7391" s="130"/>
      <c r="P7391" s="88"/>
    </row>
    <row r="7392" spans="6:16">
      <c r="F7392" s="81"/>
      <c r="G7392" s="130"/>
      <c r="I7392" s="88"/>
      <c r="N7392" s="130"/>
      <c r="P7392" s="88"/>
    </row>
    <row r="7393" spans="6:16">
      <c r="F7393" s="81"/>
      <c r="G7393" s="130"/>
      <c r="I7393" s="88"/>
      <c r="N7393" s="130"/>
      <c r="P7393" s="88"/>
    </row>
    <row r="7394" spans="6:16">
      <c r="F7394" s="81"/>
      <c r="G7394" s="130"/>
      <c r="I7394" s="88"/>
      <c r="N7394" s="130"/>
      <c r="P7394" s="88"/>
    </row>
    <row r="7395" spans="6:16">
      <c r="F7395" s="81"/>
      <c r="G7395" s="130"/>
      <c r="I7395" s="88"/>
      <c r="N7395" s="130"/>
      <c r="P7395" s="88"/>
    </row>
    <row r="7396" spans="6:16">
      <c r="F7396" s="81"/>
      <c r="G7396" s="130"/>
      <c r="I7396" s="88"/>
      <c r="N7396" s="130"/>
      <c r="P7396" s="88"/>
    </row>
    <row r="7397" spans="6:16">
      <c r="F7397" s="81"/>
      <c r="G7397" s="130"/>
      <c r="I7397" s="88"/>
      <c r="N7397" s="130"/>
      <c r="P7397" s="88"/>
    </row>
    <row r="7398" spans="6:16">
      <c r="F7398" s="81"/>
      <c r="G7398" s="130"/>
      <c r="I7398" s="88"/>
      <c r="N7398" s="130"/>
      <c r="P7398" s="88"/>
    </row>
    <row r="7399" spans="6:16">
      <c r="F7399" s="81"/>
      <c r="G7399" s="130"/>
      <c r="I7399" s="88"/>
      <c r="N7399" s="130"/>
      <c r="P7399" s="88"/>
    </row>
    <row r="7400" spans="6:16">
      <c r="F7400" s="81"/>
      <c r="G7400" s="130"/>
      <c r="I7400" s="88"/>
      <c r="N7400" s="130"/>
      <c r="P7400" s="88"/>
    </row>
    <row r="7401" spans="6:16">
      <c r="F7401" s="81"/>
      <c r="G7401" s="130"/>
      <c r="I7401" s="88"/>
      <c r="N7401" s="130"/>
      <c r="P7401" s="88"/>
    </row>
    <row r="7402" spans="6:16">
      <c r="F7402" s="81"/>
      <c r="G7402" s="130"/>
      <c r="I7402" s="88"/>
      <c r="N7402" s="130"/>
      <c r="P7402" s="88"/>
    </row>
    <row r="7403" spans="6:16">
      <c r="F7403" s="81"/>
      <c r="G7403" s="130"/>
      <c r="I7403" s="88"/>
      <c r="N7403" s="130"/>
      <c r="P7403" s="88"/>
    </row>
    <row r="7404" spans="6:16">
      <c r="F7404" s="81"/>
      <c r="G7404" s="130"/>
      <c r="I7404" s="88"/>
      <c r="N7404" s="130"/>
      <c r="P7404" s="88"/>
    </row>
    <row r="7405" spans="6:16">
      <c r="F7405" s="81"/>
      <c r="G7405" s="130"/>
      <c r="I7405" s="88"/>
      <c r="N7405" s="130"/>
      <c r="P7405" s="88"/>
    </row>
    <row r="7406" spans="6:16">
      <c r="F7406" s="81"/>
      <c r="G7406" s="130"/>
      <c r="I7406" s="88"/>
      <c r="N7406" s="130"/>
      <c r="P7406" s="88"/>
    </row>
    <row r="7407" spans="6:16">
      <c r="F7407" s="81"/>
      <c r="G7407" s="130"/>
      <c r="I7407" s="88"/>
      <c r="N7407" s="130"/>
      <c r="P7407" s="88"/>
    </row>
    <row r="7408" spans="6:16">
      <c r="F7408" s="81"/>
      <c r="G7408" s="130"/>
      <c r="I7408" s="88"/>
      <c r="N7408" s="130"/>
      <c r="P7408" s="88"/>
    </row>
    <row r="7409" spans="6:16">
      <c r="F7409" s="81"/>
      <c r="G7409" s="130"/>
      <c r="I7409" s="88"/>
      <c r="N7409" s="130"/>
      <c r="P7409" s="88"/>
    </row>
    <row r="7410" spans="6:16">
      <c r="F7410" s="81"/>
      <c r="G7410" s="130"/>
      <c r="I7410" s="88"/>
      <c r="N7410" s="130"/>
      <c r="P7410" s="88"/>
    </row>
    <row r="7411" spans="6:16">
      <c r="F7411" s="81"/>
      <c r="G7411" s="130"/>
      <c r="I7411" s="88"/>
      <c r="N7411" s="130"/>
      <c r="P7411" s="88"/>
    </row>
    <row r="7412" spans="6:16">
      <c r="F7412" s="81"/>
      <c r="G7412" s="130"/>
      <c r="I7412" s="88"/>
      <c r="N7412" s="130"/>
      <c r="P7412" s="88"/>
    </row>
    <row r="7413" spans="6:16">
      <c r="F7413" s="81"/>
      <c r="G7413" s="130"/>
      <c r="I7413" s="88"/>
      <c r="N7413" s="130"/>
      <c r="P7413" s="88"/>
    </row>
    <row r="7414" spans="6:16">
      <c r="F7414" s="81"/>
      <c r="G7414" s="130"/>
      <c r="I7414" s="88"/>
      <c r="N7414" s="130"/>
      <c r="P7414" s="88"/>
    </row>
    <row r="7415" spans="6:16">
      <c r="F7415" s="81"/>
      <c r="G7415" s="130"/>
      <c r="I7415" s="88"/>
      <c r="N7415" s="130"/>
      <c r="P7415" s="88"/>
    </row>
    <row r="7416" spans="6:16">
      <c r="F7416" s="81"/>
      <c r="G7416" s="130"/>
      <c r="I7416" s="88"/>
      <c r="N7416" s="130"/>
      <c r="P7416" s="88"/>
    </row>
    <row r="7417" spans="6:16">
      <c r="F7417" s="81"/>
      <c r="G7417" s="130"/>
      <c r="I7417" s="88"/>
      <c r="N7417" s="130"/>
      <c r="P7417" s="88"/>
    </row>
    <row r="7418" spans="6:16">
      <c r="F7418" s="81"/>
      <c r="G7418" s="130"/>
      <c r="I7418" s="88"/>
      <c r="N7418" s="130"/>
      <c r="P7418" s="88"/>
    </row>
    <row r="7419" spans="6:16">
      <c r="F7419" s="81"/>
      <c r="G7419" s="130"/>
      <c r="I7419" s="88"/>
      <c r="N7419" s="130"/>
      <c r="P7419" s="88"/>
    </row>
    <row r="7420" spans="6:16">
      <c r="F7420" s="81"/>
      <c r="G7420" s="130"/>
      <c r="I7420" s="88"/>
      <c r="N7420" s="130"/>
      <c r="P7420" s="88"/>
    </row>
    <row r="7421" spans="6:16">
      <c r="F7421" s="81"/>
      <c r="G7421" s="130"/>
      <c r="I7421" s="88"/>
      <c r="N7421" s="130"/>
      <c r="P7421" s="88"/>
    </row>
    <row r="7422" spans="6:16">
      <c r="F7422" s="81"/>
      <c r="G7422" s="130"/>
      <c r="I7422" s="88"/>
      <c r="N7422" s="130"/>
      <c r="P7422" s="88"/>
    </row>
    <row r="7423" spans="6:16">
      <c r="F7423" s="81"/>
      <c r="G7423" s="130"/>
      <c r="I7423" s="88"/>
      <c r="N7423" s="130"/>
      <c r="P7423" s="88"/>
    </row>
    <row r="7424" spans="6:16">
      <c r="F7424" s="81"/>
      <c r="G7424" s="130"/>
      <c r="I7424" s="88"/>
      <c r="N7424" s="130"/>
      <c r="P7424" s="88"/>
    </row>
    <row r="7425" spans="6:16">
      <c r="F7425" s="81"/>
      <c r="G7425" s="130"/>
      <c r="I7425" s="88"/>
      <c r="N7425" s="130"/>
      <c r="P7425" s="88"/>
    </row>
    <row r="7426" spans="6:16">
      <c r="F7426" s="81"/>
      <c r="G7426" s="130"/>
      <c r="I7426" s="88"/>
      <c r="N7426" s="130"/>
      <c r="P7426" s="88"/>
    </row>
    <row r="7427" spans="6:16">
      <c r="F7427" s="81"/>
      <c r="G7427" s="130"/>
      <c r="I7427" s="88"/>
      <c r="N7427" s="130"/>
      <c r="P7427" s="88"/>
    </row>
    <row r="7428" spans="6:16">
      <c r="F7428" s="81"/>
      <c r="G7428" s="130"/>
      <c r="I7428" s="88"/>
      <c r="N7428" s="130"/>
      <c r="P7428" s="88"/>
    </row>
    <row r="7429" spans="6:16">
      <c r="F7429" s="81"/>
      <c r="G7429" s="130"/>
      <c r="I7429" s="88"/>
      <c r="N7429" s="130"/>
      <c r="P7429" s="88"/>
    </row>
    <row r="7430" spans="6:16">
      <c r="F7430" s="81"/>
      <c r="G7430" s="130"/>
      <c r="I7430" s="88"/>
      <c r="N7430" s="130"/>
      <c r="P7430" s="88"/>
    </row>
    <row r="7431" spans="6:16">
      <c r="F7431" s="81"/>
      <c r="G7431" s="130"/>
      <c r="I7431" s="88"/>
      <c r="N7431" s="130"/>
      <c r="P7431" s="88"/>
    </row>
    <row r="7432" spans="6:16">
      <c r="F7432" s="81"/>
      <c r="G7432" s="130"/>
      <c r="I7432" s="88"/>
      <c r="N7432" s="130"/>
      <c r="P7432" s="88"/>
    </row>
    <row r="7433" spans="6:16">
      <c r="F7433" s="81"/>
      <c r="G7433" s="130"/>
      <c r="I7433" s="88"/>
      <c r="N7433" s="130"/>
      <c r="P7433" s="88"/>
    </row>
    <row r="7434" spans="6:16">
      <c r="F7434" s="81"/>
      <c r="G7434" s="130"/>
      <c r="I7434" s="88"/>
      <c r="N7434" s="130"/>
      <c r="P7434" s="88"/>
    </row>
    <row r="7435" spans="6:16">
      <c r="F7435" s="81"/>
      <c r="G7435" s="130"/>
      <c r="I7435" s="88"/>
      <c r="N7435" s="130"/>
      <c r="P7435" s="88"/>
    </row>
    <row r="7436" spans="6:16">
      <c r="F7436" s="81"/>
      <c r="G7436" s="130"/>
      <c r="I7436" s="88"/>
      <c r="N7436" s="130"/>
      <c r="P7436" s="88"/>
    </row>
    <row r="7437" spans="6:16">
      <c r="F7437" s="81"/>
      <c r="G7437" s="130"/>
      <c r="I7437" s="88"/>
      <c r="N7437" s="130"/>
      <c r="P7437" s="88"/>
    </row>
    <row r="7438" spans="6:16">
      <c r="F7438" s="81"/>
      <c r="G7438" s="130"/>
      <c r="I7438" s="88"/>
      <c r="N7438" s="130"/>
      <c r="P7438" s="88"/>
    </row>
    <row r="7439" spans="6:16">
      <c r="F7439" s="81"/>
      <c r="G7439" s="130"/>
      <c r="I7439" s="88"/>
      <c r="N7439" s="130"/>
      <c r="P7439" s="88"/>
    </row>
    <row r="7440" spans="6:16">
      <c r="F7440" s="81"/>
      <c r="G7440" s="130"/>
      <c r="I7440" s="88"/>
      <c r="N7440" s="130"/>
      <c r="P7440" s="88"/>
    </row>
    <row r="7441" spans="6:16">
      <c r="F7441" s="81"/>
      <c r="G7441" s="130"/>
      <c r="I7441" s="88"/>
      <c r="N7441" s="130"/>
      <c r="P7441" s="88"/>
    </row>
    <row r="7442" spans="6:16">
      <c r="F7442" s="81"/>
      <c r="G7442" s="130"/>
      <c r="I7442" s="88"/>
      <c r="N7442" s="130"/>
      <c r="P7442" s="88"/>
    </row>
    <row r="7443" spans="6:16">
      <c r="F7443" s="81"/>
      <c r="G7443" s="130"/>
      <c r="I7443" s="88"/>
      <c r="N7443" s="130"/>
      <c r="P7443" s="88"/>
    </row>
    <row r="7444" spans="6:16">
      <c r="F7444" s="81"/>
      <c r="G7444" s="130"/>
      <c r="I7444" s="88"/>
      <c r="N7444" s="130"/>
      <c r="P7444" s="88"/>
    </row>
    <row r="7445" spans="6:16">
      <c r="F7445" s="81"/>
      <c r="G7445" s="130"/>
      <c r="I7445" s="88"/>
      <c r="N7445" s="130"/>
      <c r="P7445" s="88"/>
    </row>
    <row r="7446" spans="6:16">
      <c r="F7446" s="81"/>
      <c r="G7446" s="130"/>
      <c r="I7446" s="88"/>
      <c r="N7446" s="130"/>
      <c r="P7446" s="88"/>
    </row>
    <row r="7447" spans="6:16">
      <c r="F7447" s="81"/>
      <c r="G7447" s="130"/>
      <c r="I7447" s="88"/>
      <c r="N7447" s="130"/>
      <c r="P7447" s="88"/>
    </row>
    <row r="7448" spans="6:16">
      <c r="F7448" s="81"/>
      <c r="G7448" s="130"/>
      <c r="I7448" s="88"/>
      <c r="N7448" s="130"/>
      <c r="P7448" s="88"/>
    </row>
    <row r="7449" spans="6:16">
      <c r="F7449" s="81"/>
      <c r="G7449" s="130"/>
      <c r="I7449" s="88"/>
      <c r="N7449" s="130"/>
      <c r="P7449" s="88"/>
    </row>
    <row r="7450" spans="6:16">
      <c r="F7450" s="81"/>
      <c r="G7450" s="130"/>
      <c r="I7450" s="88"/>
      <c r="N7450" s="130"/>
      <c r="P7450" s="88"/>
    </row>
    <row r="7451" spans="6:16">
      <c r="F7451" s="81"/>
      <c r="G7451" s="130"/>
      <c r="I7451" s="88"/>
      <c r="N7451" s="130"/>
      <c r="P7451" s="88"/>
    </row>
    <row r="7452" spans="6:16">
      <c r="F7452" s="81"/>
      <c r="G7452" s="130"/>
      <c r="I7452" s="88"/>
      <c r="N7452" s="130"/>
      <c r="P7452" s="88"/>
    </row>
    <row r="7453" spans="6:16">
      <c r="F7453" s="81"/>
      <c r="G7453" s="130"/>
      <c r="I7453" s="88"/>
      <c r="N7453" s="130"/>
      <c r="P7453" s="88"/>
    </row>
    <row r="7454" spans="6:16">
      <c r="F7454" s="81"/>
      <c r="G7454" s="130"/>
      <c r="I7454" s="88"/>
      <c r="N7454" s="130"/>
      <c r="P7454" s="88"/>
    </row>
    <row r="7455" spans="6:16">
      <c r="F7455" s="81"/>
      <c r="G7455" s="130"/>
      <c r="I7455" s="88"/>
      <c r="N7455" s="130"/>
      <c r="P7455" s="88"/>
    </row>
    <row r="7456" spans="6:16">
      <c r="F7456" s="81"/>
      <c r="G7456" s="130"/>
      <c r="I7456" s="88"/>
      <c r="N7456" s="130"/>
      <c r="P7456" s="88"/>
    </row>
    <row r="7457" spans="6:16">
      <c r="F7457" s="81"/>
      <c r="G7457" s="130"/>
      <c r="I7457" s="88"/>
      <c r="N7457" s="130"/>
      <c r="P7457" s="88"/>
    </row>
    <row r="7458" spans="6:16">
      <c r="F7458" s="81"/>
      <c r="G7458" s="130"/>
      <c r="I7458" s="88"/>
      <c r="N7458" s="130"/>
      <c r="P7458" s="88"/>
    </row>
    <row r="7459" spans="6:16">
      <c r="F7459" s="81"/>
      <c r="G7459" s="130"/>
      <c r="I7459" s="88"/>
      <c r="N7459" s="130"/>
      <c r="P7459" s="88"/>
    </row>
    <row r="7460" spans="6:16">
      <c r="F7460" s="81"/>
      <c r="G7460" s="130"/>
      <c r="I7460" s="88"/>
      <c r="N7460" s="130"/>
      <c r="P7460" s="88"/>
    </row>
    <row r="7461" spans="6:16">
      <c r="F7461" s="81"/>
      <c r="G7461" s="130"/>
      <c r="I7461" s="88"/>
      <c r="N7461" s="130"/>
      <c r="P7461" s="88"/>
    </row>
    <row r="7462" spans="6:16">
      <c r="F7462" s="81"/>
      <c r="G7462" s="130"/>
      <c r="I7462" s="88"/>
      <c r="N7462" s="130"/>
      <c r="P7462" s="88"/>
    </row>
    <row r="7463" spans="6:16">
      <c r="F7463" s="81"/>
      <c r="G7463" s="130"/>
      <c r="I7463" s="88"/>
      <c r="N7463" s="130"/>
      <c r="P7463" s="88"/>
    </row>
    <row r="7464" spans="6:16">
      <c r="F7464" s="81"/>
      <c r="G7464" s="130"/>
      <c r="I7464" s="88"/>
      <c r="N7464" s="130"/>
      <c r="P7464" s="88"/>
    </row>
    <row r="7465" spans="6:16">
      <c r="F7465" s="81"/>
      <c r="G7465" s="130"/>
      <c r="I7465" s="88"/>
      <c r="N7465" s="130"/>
      <c r="P7465" s="88"/>
    </row>
    <row r="7466" spans="6:16">
      <c r="F7466" s="81"/>
      <c r="G7466" s="130"/>
      <c r="I7466" s="88"/>
      <c r="N7466" s="130"/>
      <c r="P7466" s="88"/>
    </row>
    <row r="7467" spans="6:16">
      <c r="F7467" s="81"/>
      <c r="G7467" s="130"/>
      <c r="I7467" s="88"/>
      <c r="N7467" s="130"/>
      <c r="P7467" s="88"/>
    </row>
    <row r="7468" spans="6:16">
      <c r="F7468" s="81"/>
      <c r="G7468" s="130"/>
      <c r="I7468" s="88"/>
      <c r="N7468" s="130"/>
      <c r="P7468" s="88"/>
    </row>
    <row r="7469" spans="6:16">
      <c r="F7469" s="81"/>
      <c r="G7469" s="130"/>
      <c r="I7469" s="88"/>
      <c r="N7469" s="130"/>
      <c r="P7469" s="88"/>
    </row>
    <row r="7470" spans="6:16">
      <c r="F7470" s="81"/>
      <c r="G7470" s="130"/>
      <c r="I7470" s="88"/>
      <c r="N7470" s="130"/>
      <c r="P7470" s="88"/>
    </row>
    <row r="7471" spans="6:16">
      <c r="F7471" s="81"/>
      <c r="G7471" s="130"/>
      <c r="I7471" s="88"/>
      <c r="N7471" s="130"/>
      <c r="P7471" s="88"/>
    </row>
    <row r="7472" spans="6:16">
      <c r="F7472" s="81"/>
      <c r="G7472" s="130"/>
      <c r="I7472" s="88"/>
      <c r="N7472" s="130"/>
      <c r="P7472" s="88"/>
    </row>
    <row r="7473" spans="6:16">
      <c r="F7473" s="81"/>
      <c r="G7473" s="130"/>
      <c r="I7473" s="88"/>
      <c r="N7473" s="130"/>
      <c r="P7473" s="88"/>
    </row>
    <row r="7474" spans="6:16">
      <c r="F7474" s="81"/>
      <c r="G7474" s="130"/>
      <c r="I7474" s="88"/>
      <c r="N7474" s="130"/>
      <c r="P7474" s="88"/>
    </row>
    <row r="7475" spans="6:16">
      <c r="F7475" s="81"/>
      <c r="G7475" s="130"/>
      <c r="I7475" s="88"/>
      <c r="N7475" s="130"/>
      <c r="P7475" s="88"/>
    </row>
    <row r="7476" spans="6:16">
      <c r="F7476" s="81"/>
      <c r="G7476" s="130"/>
      <c r="I7476" s="88"/>
      <c r="N7476" s="130"/>
      <c r="P7476" s="88"/>
    </row>
    <row r="7477" spans="6:16">
      <c r="F7477" s="81"/>
      <c r="G7477" s="130"/>
      <c r="I7477" s="88"/>
      <c r="N7477" s="130"/>
      <c r="P7477" s="88"/>
    </row>
    <row r="7478" spans="6:16">
      <c r="F7478" s="81"/>
      <c r="G7478" s="130"/>
      <c r="I7478" s="88"/>
      <c r="N7478" s="130"/>
      <c r="P7478" s="88"/>
    </row>
    <row r="7479" spans="6:16">
      <c r="F7479" s="81"/>
      <c r="G7479" s="130"/>
      <c r="I7479" s="88"/>
      <c r="N7479" s="130"/>
      <c r="P7479" s="88"/>
    </row>
    <row r="7480" spans="6:16">
      <c r="F7480" s="81"/>
      <c r="G7480" s="130"/>
      <c r="I7480" s="88"/>
      <c r="N7480" s="130"/>
      <c r="P7480" s="88"/>
    </row>
    <row r="7481" spans="6:16">
      <c r="F7481" s="81"/>
      <c r="G7481" s="130"/>
      <c r="I7481" s="88"/>
      <c r="N7481" s="130"/>
      <c r="P7481" s="88"/>
    </row>
    <row r="7482" spans="6:16">
      <c r="F7482" s="81"/>
      <c r="G7482" s="130"/>
      <c r="I7482" s="88"/>
      <c r="N7482" s="130"/>
      <c r="P7482" s="88"/>
    </row>
    <row r="7483" spans="6:16">
      <c r="F7483" s="81"/>
      <c r="G7483" s="130"/>
      <c r="I7483" s="88"/>
      <c r="N7483" s="130"/>
      <c r="P7483" s="88"/>
    </row>
    <row r="7484" spans="6:16">
      <c r="F7484" s="81"/>
      <c r="G7484" s="130"/>
      <c r="I7484" s="88"/>
      <c r="N7484" s="130"/>
      <c r="P7484" s="88"/>
    </row>
    <row r="7485" spans="6:16">
      <c r="F7485" s="81"/>
      <c r="G7485" s="130"/>
      <c r="I7485" s="88"/>
      <c r="N7485" s="130"/>
      <c r="P7485" s="88"/>
    </row>
    <row r="7486" spans="6:16">
      <c r="F7486" s="81"/>
      <c r="G7486" s="130"/>
      <c r="I7486" s="88"/>
      <c r="N7486" s="130"/>
      <c r="P7486" s="88"/>
    </row>
    <row r="7487" spans="6:16">
      <c r="F7487" s="81"/>
      <c r="G7487" s="130"/>
      <c r="I7487" s="88"/>
      <c r="N7487" s="130"/>
      <c r="P7487" s="88"/>
    </row>
    <row r="7488" spans="6:16">
      <c r="F7488" s="81"/>
      <c r="G7488" s="130"/>
      <c r="I7488" s="88"/>
      <c r="N7488" s="130"/>
      <c r="P7488" s="88"/>
    </row>
    <row r="7489" spans="6:16">
      <c r="F7489" s="81"/>
      <c r="G7489" s="130"/>
      <c r="I7489" s="88"/>
      <c r="N7489" s="130"/>
      <c r="P7489" s="88"/>
    </row>
    <row r="7490" spans="6:16">
      <c r="F7490" s="81"/>
      <c r="G7490" s="130"/>
      <c r="I7490" s="88"/>
      <c r="N7490" s="130"/>
      <c r="P7490" s="88"/>
    </row>
    <row r="7491" spans="6:16">
      <c r="F7491" s="81"/>
      <c r="G7491" s="130"/>
      <c r="I7491" s="88"/>
      <c r="N7491" s="130"/>
      <c r="P7491" s="88"/>
    </row>
    <row r="7492" spans="6:16">
      <c r="F7492" s="81"/>
      <c r="G7492" s="130"/>
      <c r="I7492" s="88"/>
      <c r="N7492" s="130"/>
      <c r="P7492" s="88"/>
    </row>
    <row r="7493" spans="6:16">
      <c r="F7493" s="81"/>
      <c r="G7493" s="130"/>
      <c r="I7493" s="88"/>
      <c r="N7493" s="130"/>
      <c r="P7493" s="88"/>
    </row>
    <row r="7494" spans="6:16">
      <c r="F7494" s="81"/>
      <c r="G7494" s="130"/>
      <c r="I7494" s="88"/>
      <c r="N7494" s="130"/>
      <c r="P7494" s="88"/>
    </row>
    <row r="7495" spans="6:16">
      <c r="F7495" s="81"/>
      <c r="G7495" s="130"/>
      <c r="I7495" s="88"/>
      <c r="N7495" s="130"/>
      <c r="P7495" s="88"/>
    </row>
    <row r="7496" spans="6:16">
      <c r="F7496" s="81"/>
      <c r="G7496" s="130"/>
      <c r="I7496" s="88"/>
      <c r="N7496" s="130"/>
      <c r="P7496" s="88"/>
    </row>
    <row r="7497" spans="6:16">
      <c r="F7497" s="81"/>
      <c r="G7497" s="130"/>
      <c r="I7497" s="88"/>
      <c r="N7497" s="130"/>
      <c r="P7497" s="88"/>
    </row>
    <row r="7498" spans="6:16">
      <c r="F7498" s="81"/>
      <c r="G7498" s="130"/>
      <c r="I7498" s="88"/>
      <c r="N7498" s="130"/>
      <c r="P7498" s="88"/>
    </row>
    <row r="7499" spans="6:16">
      <c r="F7499" s="81"/>
      <c r="G7499" s="130"/>
      <c r="I7499" s="88"/>
      <c r="N7499" s="130"/>
      <c r="P7499" s="88"/>
    </row>
    <row r="7500" spans="6:16">
      <c r="F7500" s="81"/>
      <c r="G7500" s="130"/>
      <c r="I7500" s="88"/>
      <c r="N7500" s="130"/>
      <c r="P7500" s="88"/>
    </row>
    <row r="7501" spans="6:16">
      <c r="F7501" s="81"/>
      <c r="G7501" s="130"/>
      <c r="I7501" s="88"/>
      <c r="N7501" s="130"/>
      <c r="P7501" s="88"/>
    </row>
    <row r="7502" spans="6:16">
      <c r="F7502" s="81"/>
      <c r="G7502" s="130"/>
      <c r="I7502" s="88"/>
      <c r="N7502" s="130"/>
      <c r="P7502" s="88"/>
    </row>
    <row r="7503" spans="6:16">
      <c r="F7503" s="81"/>
      <c r="G7503" s="130"/>
      <c r="I7503" s="88"/>
      <c r="N7503" s="130"/>
      <c r="P7503" s="88"/>
    </row>
    <row r="7504" spans="6:16">
      <c r="F7504" s="81"/>
      <c r="G7504" s="130"/>
      <c r="I7504" s="88"/>
      <c r="N7504" s="130"/>
      <c r="P7504" s="88"/>
    </row>
    <row r="7505" spans="6:16">
      <c r="F7505" s="81"/>
      <c r="G7505" s="130"/>
      <c r="I7505" s="88"/>
      <c r="N7505" s="130"/>
      <c r="P7505" s="88"/>
    </row>
    <row r="7506" spans="6:16">
      <c r="F7506" s="81"/>
      <c r="G7506" s="130"/>
      <c r="I7506" s="88"/>
      <c r="N7506" s="130"/>
      <c r="P7506" s="88"/>
    </row>
    <row r="7507" spans="6:16">
      <c r="F7507" s="81"/>
      <c r="G7507" s="130"/>
      <c r="I7507" s="88"/>
      <c r="N7507" s="130"/>
      <c r="P7507" s="88"/>
    </row>
    <row r="7508" spans="6:16">
      <c r="F7508" s="81"/>
      <c r="G7508" s="130"/>
      <c r="I7508" s="88"/>
      <c r="N7508" s="130"/>
      <c r="P7508" s="88"/>
    </row>
    <row r="7509" spans="6:16">
      <c r="F7509" s="81"/>
      <c r="G7509" s="130"/>
      <c r="I7509" s="88"/>
      <c r="N7509" s="130"/>
      <c r="P7509" s="88"/>
    </row>
    <row r="7510" spans="6:16">
      <c r="F7510" s="81"/>
      <c r="G7510" s="130"/>
      <c r="I7510" s="88"/>
      <c r="N7510" s="130"/>
      <c r="P7510" s="88"/>
    </row>
    <row r="7511" spans="6:16">
      <c r="F7511" s="81"/>
      <c r="G7511" s="130"/>
      <c r="I7511" s="88"/>
      <c r="N7511" s="130"/>
      <c r="P7511" s="88"/>
    </row>
    <row r="7512" spans="6:16">
      <c r="F7512" s="81"/>
      <c r="G7512" s="130"/>
      <c r="I7512" s="88"/>
      <c r="N7512" s="130"/>
      <c r="P7512" s="88"/>
    </row>
    <row r="7513" spans="6:16">
      <c r="F7513" s="81"/>
      <c r="G7513" s="130"/>
      <c r="I7513" s="88"/>
      <c r="N7513" s="130"/>
      <c r="P7513" s="88"/>
    </row>
    <row r="7514" spans="6:16">
      <c r="F7514" s="81"/>
      <c r="G7514" s="130"/>
      <c r="I7514" s="88"/>
      <c r="N7514" s="130"/>
      <c r="P7514" s="88"/>
    </row>
    <row r="7515" spans="6:16">
      <c r="F7515" s="81"/>
      <c r="G7515" s="130"/>
      <c r="I7515" s="88"/>
      <c r="N7515" s="130"/>
      <c r="P7515" s="88"/>
    </row>
    <row r="7516" spans="6:16">
      <c r="F7516" s="81"/>
      <c r="G7516" s="130"/>
      <c r="I7516" s="88"/>
      <c r="N7516" s="130"/>
      <c r="P7516" s="88"/>
    </row>
    <row r="7517" spans="6:16">
      <c r="F7517" s="81"/>
      <c r="G7517" s="130"/>
      <c r="I7517" s="88"/>
      <c r="N7517" s="130"/>
      <c r="P7517" s="88"/>
    </row>
    <row r="7518" spans="6:16">
      <c r="F7518" s="81"/>
      <c r="G7518" s="130"/>
      <c r="I7518" s="88"/>
      <c r="N7518" s="130"/>
      <c r="P7518" s="88"/>
    </row>
    <row r="7519" spans="6:16">
      <c r="F7519" s="81"/>
      <c r="G7519" s="130"/>
      <c r="I7519" s="88"/>
      <c r="N7519" s="130"/>
      <c r="P7519" s="88"/>
    </row>
    <row r="7520" spans="6:16">
      <c r="F7520" s="81"/>
      <c r="G7520" s="130"/>
      <c r="I7520" s="88"/>
      <c r="N7520" s="130"/>
      <c r="P7520" s="88"/>
    </row>
    <row r="7521" spans="6:16">
      <c r="F7521" s="81"/>
      <c r="G7521" s="130"/>
      <c r="I7521" s="88"/>
      <c r="N7521" s="130"/>
      <c r="P7521" s="88"/>
    </row>
    <row r="7522" spans="6:16">
      <c r="F7522" s="81"/>
      <c r="G7522" s="130"/>
      <c r="I7522" s="88"/>
      <c r="N7522" s="130"/>
      <c r="P7522" s="88"/>
    </row>
    <row r="7523" spans="6:16">
      <c r="F7523" s="81"/>
      <c r="G7523" s="130"/>
      <c r="I7523" s="88"/>
      <c r="N7523" s="130"/>
      <c r="P7523" s="88"/>
    </row>
    <row r="7524" spans="6:16">
      <c r="F7524" s="81"/>
      <c r="G7524" s="130"/>
      <c r="I7524" s="88"/>
      <c r="N7524" s="130"/>
      <c r="P7524" s="88"/>
    </row>
    <row r="7525" spans="6:16">
      <c r="F7525" s="81"/>
      <c r="G7525" s="130"/>
      <c r="I7525" s="88"/>
      <c r="N7525" s="130"/>
      <c r="P7525" s="88"/>
    </row>
    <row r="7526" spans="6:16">
      <c r="F7526" s="81"/>
      <c r="G7526" s="130"/>
      <c r="I7526" s="88"/>
      <c r="N7526" s="130"/>
      <c r="P7526" s="88"/>
    </row>
    <row r="7527" spans="6:16">
      <c r="F7527" s="81"/>
      <c r="G7527" s="130"/>
      <c r="I7527" s="88"/>
      <c r="N7527" s="130"/>
      <c r="P7527" s="88"/>
    </row>
    <row r="7528" spans="6:16">
      <c r="F7528" s="81"/>
      <c r="G7528" s="130"/>
      <c r="I7528" s="88"/>
      <c r="N7528" s="130"/>
      <c r="P7528" s="88"/>
    </row>
    <row r="7529" spans="6:16">
      <c r="F7529" s="81"/>
      <c r="G7529" s="130"/>
      <c r="I7529" s="88"/>
      <c r="N7529" s="130"/>
      <c r="P7529" s="88"/>
    </row>
    <row r="7530" spans="6:16">
      <c r="F7530" s="81"/>
      <c r="G7530" s="130"/>
      <c r="I7530" s="88"/>
      <c r="N7530" s="130"/>
      <c r="P7530" s="88"/>
    </row>
    <row r="7531" spans="6:16">
      <c r="F7531" s="81"/>
      <c r="G7531" s="130"/>
      <c r="I7531" s="88"/>
      <c r="N7531" s="130"/>
      <c r="P7531" s="88"/>
    </row>
    <row r="7532" spans="6:16">
      <c r="F7532" s="81"/>
      <c r="G7532" s="130"/>
      <c r="I7532" s="88"/>
      <c r="N7532" s="130"/>
      <c r="P7532" s="88"/>
    </row>
    <row r="7533" spans="6:16">
      <c r="F7533" s="81"/>
      <c r="G7533" s="130"/>
      <c r="I7533" s="88"/>
      <c r="N7533" s="130"/>
      <c r="P7533" s="88"/>
    </row>
    <row r="7534" spans="6:16">
      <c r="F7534" s="81"/>
      <c r="G7534" s="130"/>
      <c r="I7534" s="88"/>
      <c r="N7534" s="130"/>
      <c r="P7534" s="88"/>
    </row>
    <row r="7535" spans="6:16">
      <c r="F7535" s="81"/>
      <c r="G7535" s="130"/>
      <c r="I7535" s="88"/>
      <c r="N7535" s="130"/>
      <c r="P7535" s="88"/>
    </row>
    <row r="7536" spans="6:16">
      <c r="F7536" s="81"/>
      <c r="G7536" s="130"/>
      <c r="I7536" s="88"/>
      <c r="N7536" s="130"/>
      <c r="P7536" s="88"/>
    </row>
    <row r="7537" spans="6:16">
      <c r="F7537" s="81"/>
      <c r="G7537" s="130"/>
      <c r="I7537" s="88"/>
      <c r="N7537" s="130"/>
      <c r="P7537" s="88"/>
    </row>
    <row r="7538" spans="6:16">
      <c r="F7538" s="81"/>
      <c r="G7538" s="130"/>
      <c r="I7538" s="88"/>
      <c r="N7538" s="130"/>
      <c r="P7538" s="88"/>
    </row>
    <row r="7539" spans="6:16">
      <c r="F7539" s="81"/>
      <c r="G7539" s="130"/>
      <c r="I7539" s="88"/>
      <c r="N7539" s="130"/>
      <c r="P7539" s="88"/>
    </row>
    <row r="7540" spans="6:16">
      <c r="F7540" s="81"/>
      <c r="G7540" s="130"/>
      <c r="I7540" s="88"/>
      <c r="N7540" s="130"/>
      <c r="P7540" s="88"/>
    </row>
    <row r="7541" spans="6:16">
      <c r="F7541" s="81"/>
      <c r="G7541" s="130"/>
      <c r="I7541" s="88"/>
      <c r="N7541" s="130"/>
      <c r="P7541" s="88"/>
    </row>
    <row r="7542" spans="6:16">
      <c r="F7542" s="81"/>
      <c r="G7542" s="130"/>
      <c r="I7542" s="88"/>
      <c r="N7542" s="130"/>
      <c r="P7542" s="88"/>
    </row>
    <row r="7543" spans="6:16">
      <c r="F7543" s="81"/>
      <c r="G7543" s="130"/>
      <c r="I7543" s="88"/>
      <c r="N7543" s="130"/>
      <c r="P7543" s="88"/>
    </row>
    <row r="7544" spans="6:16">
      <c r="F7544" s="81"/>
      <c r="G7544" s="130"/>
      <c r="I7544" s="88"/>
      <c r="N7544" s="130"/>
      <c r="P7544" s="88"/>
    </row>
    <row r="7545" spans="6:16">
      <c r="F7545" s="81"/>
      <c r="G7545" s="130"/>
      <c r="I7545" s="88"/>
      <c r="N7545" s="130"/>
      <c r="P7545" s="88"/>
    </row>
    <row r="7546" spans="6:16">
      <c r="F7546" s="81"/>
      <c r="G7546" s="130"/>
      <c r="I7546" s="88"/>
      <c r="N7546" s="130"/>
      <c r="P7546" s="88"/>
    </row>
    <row r="7547" spans="6:16">
      <c r="F7547" s="81"/>
      <c r="G7547" s="130"/>
      <c r="I7547" s="88"/>
      <c r="N7547" s="130"/>
      <c r="P7547" s="88"/>
    </row>
    <row r="7548" spans="6:16">
      <c r="F7548" s="81"/>
      <c r="G7548" s="130"/>
      <c r="I7548" s="88"/>
      <c r="N7548" s="130"/>
      <c r="P7548" s="88"/>
    </row>
    <row r="7549" spans="6:16">
      <c r="F7549" s="81"/>
      <c r="G7549" s="130"/>
      <c r="I7549" s="88"/>
      <c r="N7549" s="130"/>
      <c r="P7549" s="88"/>
    </row>
    <row r="7550" spans="6:16">
      <c r="F7550" s="81"/>
      <c r="G7550" s="130"/>
      <c r="I7550" s="88"/>
      <c r="N7550" s="130"/>
      <c r="P7550" s="88"/>
    </row>
    <row r="7551" spans="6:16">
      <c r="F7551" s="81"/>
      <c r="G7551" s="130"/>
      <c r="I7551" s="88"/>
      <c r="N7551" s="130"/>
      <c r="P7551" s="88"/>
    </row>
    <row r="7552" spans="6:16">
      <c r="F7552" s="81"/>
      <c r="G7552" s="130"/>
      <c r="I7552" s="88"/>
      <c r="N7552" s="130"/>
      <c r="P7552" s="88"/>
    </row>
    <row r="7553" spans="6:16">
      <c r="F7553" s="81"/>
      <c r="G7553" s="130"/>
      <c r="I7553" s="88"/>
      <c r="N7553" s="130"/>
      <c r="P7553" s="88"/>
    </row>
    <row r="7554" spans="6:16">
      <c r="F7554" s="81"/>
      <c r="G7554" s="130"/>
      <c r="I7554" s="88"/>
      <c r="N7554" s="130"/>
      <c r="P7554" s="88"/>
    </row>
    <row r="7555" spans="6:16">
      <c r="F7555" s="81"/>
      <c r="G7555" s="130"/>
      <c r="I7555" s="88"/>
      <c r="N7555" s="130"/>
      <c r="P7555" s="88"/>
    </row>
    <row r="7556" spans="6:16">
      <c r="F7556" s="81"/>
      <c r="G7556" s="130"/>
      <c r="I7556" s="88"/>
      <c r="N7556" s="130"/>
      <c r="P7556" s="88"/>
    </row>
    <row r="7557" spans="6:16">
      <c r="F7557" s="81"/>
      <c r="G7557" s="130"/>
      <c r="I7557" s="88"/>
      <c r="N7557" s="130"/>
      <c r="P7557" s="88"/>
    </row>
    <row r="7558" spans="6:16">
      <c r="F7558" s="81"/>
      <c r="G7558" s="130"/>
      <c r="I7558" s="88"/>
      <c r="N7558" s="130"/>
      <c r="P7558" s="88"/>
    </row>
    <row r="7559" spans="6:16">
      <c r="F7559" s="81"/>
      <c r="G7559" s="130"/>
      <c r="I7559" s="88"/>
      <c r="N7559" s="130"/>
      <c r="P7559" s="88"/>
    </row>
    <row r="7560" spans="6:16">
      <c r="F7560" s="81"/>
      <c r="G7560" s="130"/>
      <c r="I7560" s="88"/>
      <c r="N7560" s="130"/>
      <c r="P7560" s="88"/>
    </row>
    <row r="7561" spans="6:16">
      <c r="F7561" s="81"/>
      <c r="G7561" s="130"/>
      <c r="I7561" s="88"/>
      <c r="N7561" s="130"/>
      <c r="P7561" s="88"/>
    </row>
    <row r="7562" spans="6:16">
      <c r="F7562" s="81"/>
      <c r="G7562" s="130"/>
      <c r="I7562" s="88"/>
      <c r="N7562" s="130"/>
      <c r="P7562" s="88"/>
    </row>
    <row r="7563" spans="6:16">
      <c r="F7563" s="81"/>
      <c r="G7563" s="130"/>
      <c r="I7563" s="88"/>
      <c r="N7563" s="130"/>
      <c r="P7563" s="88"/>
    </row>
    <row r="7564" spans="6:16">
      <c r="F7564" s="81"/>
      <c r="G7564" s="130"/>
      <c r="I7564" s="88"/>
      <c r="N7564" s="130"/>
      <c r="P7564" s="88"/>
    </row>
    <row r="7565" spans="6:16">
      <c r="F7565" s="81"/>
      <c r="G7565" s="130"/>
      <c r="I7565" s="88"/>
      <c r="N7565" s="130"/>
      <c r="P7565" s="88"/>
    </row>
    <row r="7566" spans="6:16">
      <c r="F7566" s="81"/>
      <c r="G7566" s="130"/>
      <c r="I7566" s="88"/>
      <c r="N7566" s="130"/>
      <c r="P7566" s="88"/>
    </row>
    <row r="7567" spans="6:16">
      <c r="F7567" s="81"/>
      <c r="G7567" s="130"/>
      <c r="I7567" s="88"/>
      <c r="N7567" s="130"/>
      <c r="P7567" s="88"/>
    </row>
    <row r="7568" spans="6:16">
      <c r="F7568" s="81"/>
      <c r="G7568" s="130"/>
      <c r="I7568" s="88"/>
      <c r="N7568" s="130"/>
      <c r="P7568" s="88"/>
    </row>
    <row r="7569" spans="6:16">
      <c r="F7569" s="81"/>
      <c r="G7569" s="130"/>
      <c r="I7569" s="88"/>
      <c r="N7569" s="130"/>
      <c r="P7569" s="88"/>
    </row>
    <row r="7570" spans="6:16">
      <c r="F7570" s="81"/>
      <c r="G7570" s="130"/>
      <c r="I7570" s="88"/>
      <c r="N7570" s="130"/>
      <c r="P7570" s="88"/>
    </row>
    <row r="7571" spans="6:16">
      <c r="F7571" s="81"/>
      <c r="G7571" s="130"/>
      <c r="I7571" s="88"/>
      <c r="N7571" s="130"/>
      <c r="P7571" s="88"/>
    </row>
    <row r="7572" spans="6:16">
      <c r="F7572" s="81"/>
      <c r="G7572" s="130"/>
      <c r="I7572" s="88"/>
      <c r="N7572" s="130"/>
      <c r="P7572" s="88"/>
    </row>
    <row r="7573" spans="6:16">
      <c r="F7573" s="81"/>
      <c r="G7573" s="130"/>
      <c r="I7573" s="88"/>
      <c r="N7573" s="130"/>
      <c r="P7573" s="88"/>
    </row>
    <row r="7574" spans="6:16">
      <c r="F7574" s="81"/>
      <c r="G7574" s="130"/>
      <c r="I7574" s="88"/>
      <c r="N7574" s="130"/>
      <c r="P7574" s="88"/>
    </row>
    <row r="7575" spans="6:16">
      <c r="F7575" s="81"/>
      <c r="G7575" s="130"/>
      <c r="I7575" s="88"/>
      <c r="N7575" s="130"/>
      <c r="P7575" s="88"/>
    </row>
    <row r="7576" spans="6:16">
      <c r="F7576" s="81"/>
      <c r="G7576" s="130"/>
      <c r="I7576" s="88"/>
      <c r="N7576" s="130"/>
      <c r="P7576" s="88"/>
    </row>
    <row r="7577" spans="6:16">
      <c r="F7577" s="81"/>
      <c r="G7577" s="130"/>
      <c r="I7577" s="88"/>
      <c r="N7577" s="130"/>
      <c r="P7577" s="88"/>
    </row>
    <row r="7578" spans="6:16">
      <c r="F7578" s="81"/>
      <c r="G7578" s="130"/>
      <c r="I7578" s="88"/>
      <c r="N7578" s="130"/>
      <c r="P7578" s="88"/>
    </row>
    <row r="7579" spans="6:16">
      <c r="F7579" s="81"/>
      <c r="G7579" s="130"/>
      <c r="I7579" s="88"/>
      <c r="N7579" s="130"/>
      <c r="P7579" s="88"/>
    </row>
    <row r="7580" spans="6:16">
      <c r="F7580" s="81"/>
      <c r="G7580" s="130"/>
      <c r="I7580" s="88"/>
      <c r="N7580" s="130"/>
      <c r="P7580" s="88"/>
    </row>
    <row r="7581" spans="6:16">
      <c r="F7581" s="81"/>
      <c r="G7581" s="130"/>
      <c r="I7581" s="88"/>
      <c r="N7581" s="130"/>
      <c r="P7581" s="88"/>
    </row>
    <row r="7582" spans="6:16">
      <c r="F7582" s="81"/>
      <c r="G7582" s="130"/>
      <c r="I7582" s="88"/>
      <c r="N7582" s="130"/>
      <c r="P7582" s="88"/>
    </row>
    <row r="7583" spans="6:16">
      <c r="F7583" s="81"/>
      <c r="G7583" s="130"/>
      <c r="I7583" s="88"/>
      <c r="N7583" s="130"/>
      <c r="P7583" s="88"/>
    </row>
    <row r="7584" spans="6:16">
      <c r="F7584" s="81"/>
      <c r="G7584" s="130"/>
      <c r="I7584" s="88"/>
      <c r="N7584" s="130"/>
      <c r="P7584" s="88"/>
    </row>
    <row r="7585" spans="6:16">
      <c r="F7585" s="81"/>
      <c r="G7585" s="130"/>
      <c r="I7585" s="88"/>
      <c r="N7585" s="130"/>
      <c r="P7585" s="88"/>
    </row>
    <row r="7586" spans="6:16">
      <c r="F7586" s="81"/>
      <c r="G7586" s="130"/>
      <c r="I7586" s="88"/>
      <c r="N7586" s="130"/>
      <c r="P7586" s="88"/>
    </row>
    <row r="7587" spans="6:16">
      <c r="F7587" s="81"/>
      <c r="G7587" s="130"/>
      <c r="I7587" s="88"/>
      <c r="N7587" s="130"/>
      <c r="P7587" s="88"/>
    </row>
    <row r="7588" spans="6:16">
      <c r="F7588" s="81"/>
      <c r="G7588" s="130"/>
      <c r="I7588" s="88"/>
      <c r="N7588" s="130"/>
      <c r="P7588" s="88"/>
    </row>
    <row r="7589" spans="6:16">
      <c r="F7589" s="81"/>
      <c r="G7589" s="130"/>
      <c r="I7589" s="88"/>
      <c r="N7589" s="130"/>
      <c r="P7589" s="88"/>
    </row>
    <row r="7590" spans="6:16">
      <c r="F7590" s="81"/>
      <c r="G7590" s="130"/>
      <c r="I7590" s="88"/>
      <c r="N7590" s="130"/>
      <c r="P7590" s="88"/>
    </row>
    <row r="7591" spans="6:16">
      <c r="F7591" s="81"/>
      <c r="G7591" s="130"/>
      <c r="I7591" s="88"/>
      <c r="N7591" s="130"/>
      <c r="P7591" s="88"/>
    </row>
    <row r="7592" spans="6:16">
      <c r="F7592" s="81"/>
      <c r="G7592" s="130"/>
      <c r="I7592" s="88"/>
      <c r="N7592" s="130"/>
      <c r="P7592" s="88"/>
    </row>
    <row r="7593" spans="6:16">
      <c r="F7593" s="81"/>
      <c r="G7593" s="130"/>
      <c r="I7593" s="88"/>
      <c r="N7593" s="130"/>
      <c r="P7593" s="88"/>
    </row>
    <row r="7594" spans="6:16">
      <c r="F7594" s="81"/>
      <c r="G7594" s="130"/>
      <c r="I7594" s="88"/>
      <c r="N7594" s="130"/>
      <c r="P7594" s="88"/>
    </row>
    <row r="7595" spans="6:16">
      <c r="F7595" s="81"/>
      <c r="G7595" s="130"/>
      <c r="I7595" s="88"/>
      <c r="N7595" s="130"/>
      <c r="P7595" s="88"/>
    </row>
    <row r="7596" spans="6:16">
      <c r="F7596" s="81"/>
      <c r="G7596" s="130"/>
      <c r="I7596" s="88"/>
      <c r="N7596" s="130"/>
      <c r="P7596" s="88"/>
    </row>
    <row r="7597" spans="6:16">
      <c r="F7597" s="81"/>
      <c r="G7597" s="130"/>
      <c r="I7597" s="88"/>
      <c r="N7597" s="130"/>
      <c r="P7597" s="88"/>
    </row>
    <row r="7598" spans="6:16">
      <c r="F7598" s="81"/>
      <c r="G7598" s="130"/>
      <c r="I7598" s="88"/>
      <c r="N7598" s="130"/>
      <c r="P7598" s="88"/>
    </row>
    <row r="7599" spans="6:16">
      <c r="F7599" s="81"/>
      <c r="G7599" s="130"/>
      <c r="I7599" s="88"/>
      <c r="N7599" s="130"/>
      <c r="P7599" s="88"/>
    </row>
    <row r="7600" spans="6:16">
      <c r="F7600" s="81"/>
      <c r="G7600" s="130"/>
      <c r="I7600" s="88"/>
      <c r="N7600" s="130"/>
      <c r="P7600" s="88"/>
    </row>
    <row r="7601" spans="6:16">
      <c r="F7601" s="81"/>
      <c r="G7601" s="130"/>
      <c r="I7601" s="88"/>
      <c r="N7601" s="130"/>
      <c r="P7601" s="88"/>
    </row>
    <row r="7602" spans="6:16">
      <c r="F7602" s="81"/>
      <c r="G7602" s="130"/>
      <c r="I7602" s="88"/>
      <c r="N7602" s="130"/>
      <c r="P7602" s="88"/>
    </row>
    <row r="7603" spans="6:16">
      <c r="F7603" s="81"/>
      <c r="G7603" s="130"/>
      <c r="I7603" s="88"/>
      <c r="N7603" s="130"/>
      <c r="P7603" s="88"/>
    </row>
    <row r="7604" spans="6:16">
      <c r="F7604" s="81"/>
      <c r="G7604" s="130"/>
      <c r="I7604" s="88"/>
      <c r="N7604" s="130"/>
      <c r="P7604" s="88"/>
    </row>
    <row r="7605" spans="6:16">
      <c r="F7605" s="81"/>
      <c r="G7605" s="130"/>
      <c r="I7605" s="88"/>
      <c r="N7605" s="130"/>
      <c r="P7605" s="88"/>
    </row>
    <row r="7606" spans="6:16">
      <c r="F7606" s="81"/>
      <c r="G7606" s="130"/>
      <c r="I7606" s="88"/>
      <c r="N7606" s="130"/>
      <c r="P7606" s="88"/>
    </row>
    <row r="7607" spans="6:16">
      <c r="F7607" s="81"/>
      <c r="G7607" s="130"/>
      <c r="I7607" s="88"/>
      <c r="N7607" s="130"/>
      <c r="P7607" s="88"/>
    </row>
    <row r="7608" spans="6:16">
      <c r="F7608" s="81"/>
      <c r="G7608" s="130"/>
      <c r="I7608" s="88"/>
      <c r="N7608" s="130"/>
      <c r="P7608" s="88"/>
    </row>
    <row r="7609" spans="6:16">
      <c r="F7609" s="81"/>
      <c r="G7609" s="130"/>
      <c r="I7609" s="88"/>
      <c r="N7609" s="130"/>
      <c r="P7609" s="88"/>
    </row>
    <row r="7610" spans="6:16">
      <c r="F7610" s="81"/>
      <c r="G7610" s="130"/>
      <c r="I7610" s="88"/>
      <c r="N7610" s="130"/>
      <c r="P7610" s="88"/>
    </row>
    <row r="7611" spans="6:16">
      <c r="F7611" s="81"/>
      <c r="G7611" s="130"/>
      <c r="I7611" s="88"/>
      <c r="N7611" s="130"/>
      <c r="P7611" s="88"/>
    </row>
    <row r="7612" spans="6:16">
      <c r="F7612" s="81"/>
      <c r="G7612" s="130"/>
      <c r="I7612" s="88"/>
      <c r="N7612" s="130"/>
      <c r="P7612" s="88"/>
    </row>
    <row r="7613" spans="6:16">
      <c r="F7613" s="81"/>
      <c r="G7613" s="130"/>
      <c r="I7613" s="88"/>
      <c r="N7613" s="130"/>
      <c r="P7613" s="88"/>
    </row>
    <row r="7614" spans="6:16">
      <c r="F7614" s="81"/>
      <c r="G7614" s="130"/>
      <c r="I7614" s="88"/>
      <c r="N7614" s="130"/>
      <c r="P7614" s="88"/>
    </row>
    <row r="7615" spans="6:16">
      <c r="F7615" s="81"/>
      <c r="G7615" s="130"/>
      <c r="I7615" s="88"/>
      <c r="N7615" s="130"/>
      <c r="P7615" s="88"/>
    </row>
    <row r="7616" spans="6:16">
      <c r="F7616" s="81"/>
      <c r="G7616" s="130"/>
      <c r="I7616" s="88"/>
      <c r="N7616" s="130"/>
      <c r="P7616" s="88"/>
    </row>
    <row r="7617" spans="6:16">
      <c r="F7617" s="81"/>
      <c r="G7617" s="130"/>
      <c r="I7617" s="88"/>
      <c r="N7617" s="130"/>
      <c r="P7617" s="88"/>
    </row>
    <row r="7618" spans="6:16">
      <c r="F7618" s="81"/>
      <c r="G7618" s="130"/>
      <c r="I7618" s="88"/>
      <c r="N7618" s="130"/>
      <c r="P7618" s="88"/>
    </row>
    <row r="7619" spans="6:16">
      <c r="F7619" s="81"/>
      <c r="G7619" s="130"/>
      <c r="I7619" s="88"/>
      <c r="N7619" s="130"/>
      <c r="P7619" s="88"/>
    </row>
    <row r="7620" spans="6:16">
      <c r="F7620" s="81"/>
      <c r="G7620" s="130"/>
      <c r="I7620" s="88"/>
      <c r="N7620" s="130"/>
      <c r="P7620" s="88"/>
    </row>
    <row r="7621" spans="6:16">
      <c r="F7621" s="81"/>
      <c r="G7621" s="130"/>
      <c r="I7621" s="88"/>
      <c r="N7621" s="130"/>
      <c r="P7621" s="88"/>
    </row>
    <row r="7622" spans="6:16">
      <c r="F7622" s="81"/>
      <c r="G7622" s="130"/>
      <c r="I7622" s="88"/>
      <c r="N7622" s="130"/>
      <c r="P7622" s="88"/>
    </row>
    <row r="7623" spans="6:16">
      <c r="F7623" s="81"/>
      <c r="G7623" s="130"/>
      <c r="I7623" s="88"/>
      <c r="N7623" s="130"/>
      <c r="P7623" s="88"/>
    </row>
    <row r="7624" spans="6:16">
      <c r="F7624" s="81"/>
      <c r="G7624" s="130"/>
      <c r="I7624" s="88"/>
      <c r="N7624" s="130"/>
      <c r="P7624" s="88"/>
    </row>
    <row r="7625" spans="6:16">
      <c r="F7625" s="81"/>
      <c r="G7625" s="130"/>
      <c r="I7625" s="88"/>
      <c r="N7625" s="130"/>
      <c r="P7625" s="88"/>
    </row>
    <row r="7626" spans="6:16">
      <c r="F7626" s="81"/>
      <c r="G7626" s="130"/>
      <c r="I7626" s="88"/>
      <c r="N7626" s="130"/>
      <c r="P7626" s="88"/>
    </row>
    <row r="7627" spans="6:16">
      <c r="F7627" s="81"/>
      <c r="G7627" s="130"/>
      <c r="I7627" s="88"/>
      <c r="N7627" s="130"/>
      <c r="P7627" s="88"/>
    </row>
    <row r="7628" spans="6:16">
      <c r="F7628" s="81"/>
      <c r="G7628" s="130"/>
      <c r="I7628" s="88"/>
      <c r="N7628" s="130"/>
      <c r="P7628" s="88"/>
    </row>
    <row r="7629" spans="6:16">
      <c r="F7629" s="81"/>
      <c r="G7629" s="130"/>
      <c r="I7629" s="88"/>
      <c r="N7629" s="130"/>
      <c r="P7629" s="88"/>
    </row>
    <row r="7630" spans="6:16">
      <c r="F7630" s="81"/>
      <c r="G7630" s="130"/>
      <c r="I7630" s="88"/>
      <c r="N7630" s="130"/>
      <c r="P7630" s="88"/>
    </row>
    <row r="7631" spans="6:16">
      <c r="F7631" s="81"/>
      <c r="G7631" s="130"/>
      <c r="I7631" s="88"/>
      <c r="N7631" s="130"/>
      <c r="P7631" s="88"/>
    </row>
    <row r="7632" spans="6:16">
      <c r="F7632" s="81"/>
      <c r="G7632" s="130"/>
      <c r="I7632" s="88"/>
      <c r="N7632" s="130"/>
      <c r="P7632" s="88"/>
    </row>
    <row r="7633" spans="6:16">
      <c r="F7633" s="81"/>
      <c r="G7633" s="130"/>
      <c r="I7633" s="88"/>
      <c r="N7633" s="130"/>
      <c r="P7633" s="88"/>
    </row>
    <row r="7634" spans="6:16">
      <c r="F7634" s="81"/>
      <c r="G7634" s="130"/>
      <c r="I7634" s="88"/>
      <c r="N7634" s="130"/>
      <c r="P7634" s="88"/>
    </row>
    <row r="7635" spans="6:16">
      <c r="F7635" s="81"/>
      <c r="G7635" s="130"/>
      <c r="I7635" s="88"/>
      <c r="N7635" s="130"/>
      <c r="P7635" s="88"/>
    </row>
    <row r="7636" spans="6:16">
      <c r="F7636" s="81"/>
      <c r="G7636" s="130"/>
      <c r="I7636" s="88"/>
      <c r="N7636" s="130"/>
      <c r="P7636" s="88"/>
    </row>
    <row r="7637" spans="6:16">
      <c r="F7637" s="81"/>
      <c r="G7637" s="130"/>
      <c r="I7637" s="88"/>
      <c r="N7637" s="130"/>
      <c r="P7637" s="88"/>
    </row>
    <row r="7638" spans="6:16">
      <c r="F7638" s="81"/>
      <c r="G7638" s="130"/>
      <c r="I7638" s="88"/>
      <c r="N7638" s="130"/>
      <c r="P7638" s="88"/>
    </row>
    <row r="7639" spans="6:16">
      <c r="F7639" s="81"/>
      <c r="G7639" s="130"/>
      <c r="I7639" s="88"/>
      <c r="N7639" s="130"/>
      <c r="P7639" s="88"/>
    </row>
    <row r="7640" spans="6:16">
      <c r="F7640" s="81"/>
      <c r="G7640" s="130"/>
      <c r="I7640" s="88"/>
      <c r="N7640" s="130"/>
      <c r="P7640" s="88"/>
    </row>
    <row r="7641" spans="6:16">
      <c r="F7641" s="81"/>
      <c r="G7641" s="130"/>
      <c r="I7641" s="88"/>
      <c r="N7641" s="130"/>
      <c r="P7641" s="88"/>
    </row>
    <row r="7642" spans="6:16">
      <c r="F7642" s="81"/>
      <c r="G7642" s="130"/>
      <c r="I7642" s="88"/>
      <c r="N7642" s="130"/>
      <c r="P7642" s="88"/>
    </row>
    <row r="7643" spans="6:16">
      <c r="F7643" s="81"/>
      <c r="G7643" s="130"/>
      <c r="I7643" s="88"/>
      <c r="N7643" s="130"/>
      <c r="P7643" s="88"/>
    </row>
    <row r="7644" spans="6:16">
      <c r="F7644" s="81"/>
      <c r="G7644" s="130"/>
      <c r="I7644" s="88"/>
      <c r="N7644" s="130"/>
      <c r="P7644" s="88"/>
    </row>
    <row r="7645" spans="6:16">
      <c r="F7645" s="81"/>
      <c r="G7645" s="130"/>
      <c r="I7645" s="88"/>
      <c r="N7645" s="130"/>
      <c r="P7645" s="88"/>
    </row>
    <row r="7646" spans="6:16">
      <c r="F7646" s="81"/>
      <c r="G7646" s="130"/>
      <c r="I7646" s="88"/>
      <c r="N7646" s="130"/>
      <c r="P7646" s="88"/>
    </row>
    <row r="7647" spans="6:16">
      <c r="F7647" s="81"/>
      <c r="G7647" s="130"/>
      <c r="I7647" s="88"/>
      <c r="N7647" s="130"/>
      <c r="P7647" s="88"/>
    </row>
    <row r="7648" spans="6:16">
      <c r="F7648" s="81"/>
      <c r="G7648" s="130"/>
      <c r="I7648" s="88"/>
      <c r="N7648" s="130"/>
      <c r="P7648" s="88"/>
    </row>
    <row r="7649" spans="6:16">
      <c r="F7649" s="81"/>
      <c r="G7649" s="130"/>
      <c r="I7649" s="88"/>
      <c r="N7649" s="130"/>
      <c r="P7649" s="88"/>
    </row>
    <row r="7650" spans="6:16">
      <c r="F7650" s="81"/>
      <c r="G7650" s="130"/>
      <c r="I7650" s="88"/>
      <c r="N7650" s="130"/>
      <c r="P7650" s="88"/>
    </row>
    <row r="7651" spans="6:16">
      <c r="F7651" s="81"/>
      <c r="G7651" s="130"/>
      <c r="I7651" s="88"/>
      <c r="N7651" s="130"/>
      <c r="P7651" s="88"/>
    </row>
    <row r="7652" spans="6:16">
      <c r="F7652" s="81"/>
      <c r="G7652" s="130"/>
      <c r="I7652" s="88"/>
      <c r="N7652" s="130"/>
      <c r="P7652" s="88"/>
    </row>
    <row r="7653" spans="6:16">
      <c r="F7653" s="81"/>
      <c r="G7653" s="130"/>
      <c r="I7653" s="88"/>
      <c r="N7653" s="130"/>
      <c r="P7653" s="88"/>
    </row>
    <row r="7654" spans="6:16">
      <c r="F7654" s="81"/>
      <c r="G7654" s="130"/>
      <c r="I7654" s="88"/>
      <c r="N7654" s="130"/>
      <c r="P7654" s="88"/>
    </row>
    <row r="7655" spans="6:16">
      <c r="F7655" s="81"/>
      <c r="G7655" s="130"/>
      <c r="I7655" s="88"/>
      <c r="N7655" s="130"/>
      <c r="P7655" s="88"/>
    </row>
    <row r="7656" spans="6:16">
      <c r="F7656" s="81"/>
      <c r="G7656" s="130"/>
      <c r="I7656" s="88"/>
      <c r="N7656" s="130"/>
      <c r="P7656" s="88"/>
    </row>
    <row r="7657" spans="6:16">
      <c r="F7657" s="81"/>
      <c r="G7657" s="130"/>
      <c r="I7657" s="88"/>
      <c r="N7657" s="130"/>
      <c r="P7657" s="88"/>
    </row>
    <row r="7658" spans="6:16">
      <c r="F7658" s="81"/>
      <c r="G7658" s="130"/>
      <c r="I7658" s="88"/>
      <c r="N7658" s="130"/>
      <c r="P7658" s="88"/>
    </row>
    <row r="7659" spans="6:16">
      <c r="F7659" s="81"/>
      <c r="G7659" s="130"/>
      <c r="I7659" s="88"/>
      <c r="N7659" s="130"/>
      <c r="P7659" s="88"/>
    </row>
    <row r="7660" spans="6:16">
      <c r="F7660" s="81"/>
      <c r="G7660" s="130"/>
      <c r="I7660" s="88"/>
      <c r="N7660" s="130"/>
      <c r="P7660" s="88"/>
    </row>
    <row r="7661" spans="6:16">
      <c r="F7661" s="81"/>
      <c r="G7661" s="130"/>
      <c r="I7661" s="88"/>
      <c r="N7661" s="130"/>
      <c r="P7661" s="88"/>
    </row>
    <row r="7662" spans="6:16">
      <c r="F7662" s="81"/>
      <c r="G7662" s="130"/>
      <c r="I7662" s="88"/>
      <c r="N7662" s="130"/>
      <c r="P7662" s="88"/>
    </row>
    <row r="7663" spans="6:16">
      <c r="F7663" s="81"/>
      <c r="G7663" s="130"/>
      <c r="I7663" s="88"/>
      <c r="N7663" s="130"/>
      <c r="P7663" s="88"/>
    </row>
    <row r="7664" spans="6:16">
      <c r="F7664" s="81"/>
      <c r="G7664" s="130"/>
      <c r="I7664" s="88"/>
      <c r="N7664" s="130"/>
      <c r="P7664" s="88"/>
    </row>
    <row r="7665" spans="6:16">
      <c r="F7665" s="81"/>
      <c r="G7665" s="130"/>
      <c r="I7665" s="88"/>
      <c r="N7665" s="130"/>
      <c r="P7665" s="88"/>
    </row>
    <row r="7666" spans="6:16">
      <c r="F7666" s="81"/>
      <c r="G7666" s="130"/>
      <c r="I7666" s="88"/>
      <c r="N7666" s="130"/>
      <c r="P7666" s="88"/>
    </row>
    <row r="7667" spans="6:16">
      <c r="F7667" s="81"/>
      <c r="G7667" s="130"/>
      <c r="I7667" s="88"/>
      <c r="N7667" s="130"/>
      <c r="P7667" s="88"/>
    </row>
    <row r="7668" spans="6:16">
      <c r="F7668" s="81"/>
      <c r="G7668" s="130"/>
      <c r="I7668" s="88"/>
      <c r="N7668" s="130"/>
      <c r="P7668" s="88"/>
    </row>
    <row r="7669" spans="6:16">
      <c r="F7669" s="81"/>
      <c r="G7669" s="130"/>
      <c r="I7669" s="88"/>
      <c r="N7669" s="130"/>
      <c r="P7669" s="88"/>
    </row>
    <row r="7670" spans="6:16">
      <c r="F7670" s="81"/>
      <c r="G7670" s="130"/>
      <c r="I7670" s="88"/>
      <c r="N7670" s="130"/>
      <c r="P7670" s="88"/>
    </row>
    <row r="7671" spans="6:16">
      <c r="F7671" s="81"/>
      <c r="G7671" s="130"/>
      <c r="I7671" s="88"/>
      <c r="N7671" s="130"/>
      <c r="P7671" s="88"/>
    </row>
    <row r="7672" spans="6:16">
      <c r="F7672" s="81"/>
      <c r="G7672" s="130"/>
      <c r="I7672" s="88"/>
      <c r="N7672" s="130"/>
      <c r="P7672" s="88"/>
    </row>
    <row r="7673" spans="6:16">
      <c r="F7673" s="81"/>
      <c r="G7673" s="130"/>
      <c r="I7673" s="88"/>
      <c r="N7673" s="130"/>
      <c r="P7673" s="88"/>
    </row>
    <row r="7674" spans="6:16">
      <c r="F7674" s="81"/>
      <c r="G7674" s="130"/>
      <c r="I7674" s="88"/>
      <c r="N7674" s="130"/>
      <c r="P7674" s="88"/>
    </row>
    <row r="7675" spans="6:16">
      <c r="F7675" s="81"/>
      <c r="G7675" s="130"/>
      <c r="I7675" s="88"/>
      <c r="N7675" s="130"/>
      <c r="P7675" s="88"/>
    </row>
    <row r="7676" spans="6:16">
      <c r="F7676" s="81"/>
      <c r="G7676" s="130"/>
      <c r="I7676" s="88"/>
      <c r="N7676" s="130"/>
      <c r="P7676" s="88"/>
    </row>
    <row r="7677" spans="6:16">
      <c r="F7677" s="81"/>
      <c r="G7677" s="130"/>
      <c r="I7677" s="88"/>
      <c r="N7677" s="130"/>
      <c r="P7677" s="88"/>
    </row>
    <row r="7678" spans="6:16">
      <c r="F7678" s="81"/>
      <c r="G7678" s="130"/>
      <c r="I7678" s="88"/>
      <c r="N7678" s="130"/>
      <c r="P7678" s="88"/>
    </row>
    <row r="7679" spans="6:16">
      <c r="F7679" s="81"/>
      <c r="G7679" s="130"/>
      <c r="I7679" s="88"/>
      <c r="N7679" s="130"/>
      <c r="P7679" s="88"/>
    </row>
    <row r="7680" spans="6:16">
      <c r="F7680" s="81"/>
      <c r="G7680" s="130"/>
      <c r="I7680" s="88"/>
      <c r="N7680" s="130"/>
      <c r="P7680" s="88"/>
    </row>
    <row r="7681" spans="6:16">
      <c r="F7681" s="81"/>
      <c r="G7681" s="130"/>
      <c r="I7681" s="88"/>
      <c r="N7681" s="130"/>
      <c r="P7681" s="88"/>
    </row>
    <row r="7682" spans="6:16">
      <c r="F7682" s="81"/>
      <c r="G7682" s="130"/>
      <c r="I7682" s="88"/>
      <c r="N7682" s="130"/>
      <c r="P7682" s="88"/>
    </row>
    <row r="7683" spans="6:16">
      <c r="F7683" s="81"/>
      <c r="G7683" s="130"/>
      <c r="I7683" s="88"/>
      <c r="N7683" s="130"/>
      <c r="P7683" s="88"/>
    </row>
    <row r="7684" spans="6:16">
      <c r="F7684" s="81"/>
      <c r="G7684" s="130"/>
      <c r="I7684" s="88"/>
      <c r="N7684" s="130"/>
      <c r="P7684" s="88"/>
    </row>
    <row r="7685" spans="6:16">
      <c r="F7685" s="81"/>
      <c r="G7685" s="130"/>
      <c r="I7685" s="88"/>
      <c r="N7685" s="130"/>
      <c r="P7685" s="88"/>
    </row>
    <row r="7686" spans="6:16">
      <c r="F7686" s="81"/>
      <c r="G7686" s="130"/>
      <c r="I7686" s="88"/>
      <c r="N7686" s="130"/>
      <c r="P7686" s="88"/>
    </row>
    <row r="7687" spans="6:16">
      <c r="F7687" s="81"/>
      <c r="G7687" s="130"/>
      <c r="I7687" s="88"/>
      <c r="N7687" s="130"/>
      <c r="P7687" s="88"/>
    </row>
    <row r="7688" spans="6:16">
      <c r="F7688" s="81"/>
      <c r="G7688" s="130"/>
      <c r="I7688" s="88"/>
      <c r="N7688" s="130"/>
      <c r="P7688" s="88"/>
    </row>
    <row r="7689" spans="6:16">
      <c r="F7689" s="81"/>
      <c r="G7689" s="130"/>
      <c r="I7689" s="88"/>
      <c r="N7689" s="130"/>
      <c r="P7689" s="88"/>
    </row>
    <row r="7690" spans="6:16">
      <c r="F7690" s="81"/>
      <c r="G7690" s="130"/>
      <c r="I7690" s="88"/>
      <c r="N7690" s="130"/>
      <c r="P7690" s="88"/>
    </row>
    <row r="7691" spans="6:16">
      <c r="F7691" s="81"/>
      <c r="G7691" s="130"/>
      <c r="I7691" s="88"/>
      <c r="N7691" s="130"/>
      <c r="P7691" s="88"/>
    </row>
    <row r="7692" spans="6:16">
      <c r="F7692" s="81"/>
      <c r="G7692" s="130"/>
      <c r="I7692" s="88"/>
      <c r="N7692" s="130"/>
      <c r="P7692" s="88"/>
    </row>
    <row r="7693" spans="6:16">
      <c r="F7693" s="81"/>
      <c r="G7693" s="130"/>
      <c r="I7693" s="88"/>
      <c r="N7693" s="130"/>
      <c r="P7693" s="88"/>
    </row>
    <row r="7694" spans="6:16">
      <c r="F7694" s="81"/>
      <c r="G7694" s="130"/>
      <c r="I7694" s="88"/>
      <c r="N7694" s="130"/>
      <c r="P7694" s="88"/>
    </row>
    <row r="7695" spans="6:16">
      <c r="F7695" s="81"/>
      <c r="G7695" s="130"/>
      <c r="I7695" s="88"/>
      <c r="N7695" s="130"/>
      <c r="P7695" s="88"/>
    </row>
    <row r="7696" spans="6:16">
      <c r="F7696" s="81"/>
      <c r="G7696" s="130"/>
      <c r="I7696" s="88"/>
      <c r="N7696" s="130"/>
      <c r="P7696" s="88"/>
    </row>
    <row r="7697" spans="6:16">
      <c r="F7697" s="81"/>
      <c r="G7697" s="130"/>
      <c r="I7697" s="88"/>
      <c r="N7697" s="130"/>
      <c r="P7697" s="88"/>
    </row>
    <row r="7698" spans="6:16">
      <c r="F7698" s="81"/>
      <c r="G7698" s="130"/>
      <c r="I7698" s="88"/>
      <c r="N7698" s="130"/>
      <c r="P7698" s="88"/>
    </row>
    <row r="7699" spans="6:16">
      <c r="F7699" s="81"/>
      <c r="G7699" s="130"/>
      <c r="I7699" s="88"/>
      <c r="N7699" s="130"/>
      <c r="P7699" s="88"/>
    </row>
    <row r="7700" spans="6:16">
      <c r="F7700" s="81"/>
      <c r="G7700" s="130"/>
      <c r="I7700" s="88"/>
      <c r="N7700" s="130"/>
      <c r="P7700" s="88"/>
    </row>
    <row r="7701" spans="6:16">
      <c r="F7701" s="81"/>
      <c r="G7701" s="130"/>
      <c r="I7701" s="88"/>
      <c r="N7701" s="130"/>
      <c r="P7701" s="88"/>
    </row>
    <row r="7702" spans="6:16">
      <c r="F7702" s="81"/>
      <c r="G7702" s="130"/>
      <c r="I7702" s="88"/>
      <c r="N7702" s="130"/>
      <c r="P7702" s="88"/>
    </row>
    <row r="7703" spans="6:16">
      <c r="F7703" s="81"/>
      <c r="G7703" s="130"/>
      <c r="I7703" s="88"/>
      <c r="N7703" s="130"/>
      <c r="P7703" s="88"/>
    </row>
    <row r="7704" spans="6:16">
      <c r="F7704" s="81"/>
      <c r="G7704" s="130"/>
      <c r="I7704" s="88"/>
      <c r="N7704" s="130"/>
      <c r="P7704" s="88"/>
    </row>
    <row r="7705" spans="6:16">
      <c r="F7705" s="81"/>
      <c r="G7705" s="130"/>
      <c r="I7705" s="88"/>
      <c r="N7705" s="130"/>
      <c r="P7705" s="88"/>
    </row>
    <row r="7706" spans="6:16">
      <c r="F7706" s="81"/>
      <c r="G7706" s="130"/>
      <c r="I7706" s="88"/>
      <c r="N7706" s="130"/>
      <c r="P7706" s="88"/>
    </row>
    <row r="7707" spans="6:16">
      <c r="F7707" s="81"/>
      <c r="G7707" s="130"/>
      <c r="I7707" s="88"/>
      <c r="N7707" s="130"/>
      <c r="P7707" s="88"/>
    </row>
    <row r="7708" spans="6:16">
      <c r="F7708" s="81"/>
      <c r="G7708" s="130"/>
      <c r="I7708" s="88"/>
      <c r="N7708" s="130"/>
      <c r="P7708" s="88"/>
    </row>
    <row r="7709" spans="6:16">
      <c r="F7709" s="81"/>
      <c r="G7709" s="130"/>
      <c r="I7709" s="88"/>
      <c r="N7709" s="130"/>
      <c r="P7709" s="88"/>
    </row>
    <row r="7710" spans="6:16">
      <c r="F7710" s="81"/>
      <c r="G7710" s="130"/>
      <c r="I7710" s="88"/>
      <c r="N7710" s="130"/>
      <c r="P7710" s="88"/>
    </row>
    <row r="7711" spans="6:16">
      <c r="F7711" s="81"/>
      <c r="G7711" s="130"/>
      <c r="I7711" s="88"/>
      <c r="N7711" s="130"/>
      <c r="P7711" s="88"/>
    </row>
    <row r="7712" spans="6:16">
      <c r="F7712" s="81"/>
      <c r="G7712" s="130"/>
      <c r="I7712" s="88"/>
      <c r="N7712" s="130"/>
      <c r="P7712" s="88"/>
    </row>
    <row r="7713" spans="6:16">
      <c r="F7713" s="81"/>
      <c r="G7713" s="130"/>
      <c r="I7713" s="88"/>
      <c r="N7713" s="130"/>
      <c r="P7713" s="88"/>
    </row>
    <row r="7714" spans="6:16">
      <c r="F7714" s="81"/>
      <c r="G7714" s="130"/>
      <c r="I7714" s="88"/>
      <c r="N7714" s="130"/>
      <c r="P7714" s="88"/>
    </row>
    <row r="7715" spans="6:16">
      <c r="F7715" s="81"/>
      <c r="G7715" s="130"/>
      <c r="I7715" s="88"/>
      <c r="N7715" s="130"/>
      <c r="P7715" s="88"/>
    </row>
    <row r="7716" spans="6:16">
      <c r="F7716" s="81"/>
      <c r="G7716" s="130"/>
      <c r="I7716" s="88"/>
      <c r="N7716" s="130"/>
      <c r="P7716" s="88"/>
    </row>
    <row r="7717" spans="6:16">
      <c r="F7717" s="81"/>
      <c r="G7717" s="130"/>
      <c r="I7717" s="88"/>
      <c r="N7717" s="130"/>
      <c r="P7717" s="88"/>
    </row>
    <row r="7718" spans="6:16">
      <c r="F7718" s="81"/>
      <c r="G7718" s="130"/>
      <c r="I7718" s="88"/>
      <c r="N7718" s="130"/>
      <c r="P7718" s="88"/>
    </row>
    <row r="7719" spans="6:16">
      <c r="F7719" s="81"/>
      <c r="G7719" s="130"/>
      <c r="I7719" s="88"/>
      <c r="N7719" s="130"/>
      <c r="P7719" s="88"/>
    </row>
    <row r="7720" spans="6:16">
      <c r="F7720" s="81"/>
      <c r="G7720" s="130"/>
      <c r="I7720" s="88"/>
      <c r="N7720" s="130"/>
      <c r="P7720" s="88"/>
    </row>
    <row r="7721" spans="6:16">
      <c r="F7721" s="81"/>
      <c r="G7721" s="130"/>
      <c r="I7721" s="88"/>
      <c r="N7721" s="130"/>
      <c r="P7721" s="88"/>
    </row>
    <row r="7722" spans="6:16">
      <c r="F7722" s="81"/>
      <c r="G7722" s="130"/>
      <c r="I7722" s="88"/>
      <c r="N7722" s="130"/>
      <c r="P7722" s="88"/>
    </row>
    <row r="7723" spans="6:16">
      <c r="F7723" s="81"/>
      <c r="G7723" s="130"/>
      <c r="I7723" s="88"/>
      <c r="N7723" s="130"/>
      <c r="P7723" s="88"/>
    </row>
    <row r="7724" spans="6:16">
      <c r="F7724" s="81"/>
      <c r="G7724" s="130"/>
      <c r="I7724" s="88"/>
      <c r="N7724" s="130"/>
      <c r="P7724" s="88"/>
    </row>
    <row r="7725" spans="6:16">
      <c r="F7725" s="81"/>
      <c r="G7725" s="130"/>
      <c r="I7725" s="88"/>
      <c r="N7725" s="130"/>
      <c r="P7725" s="88"/>
    </row>
    <row r="7726" spans="6:16">
      <c r="F7726" s="81"/>
      <c r="G7726" s="130"/>
      <c r="I7726" s="88"/>
      <c r="N7726" s="130"/>
      <c r="P7726" s="88"/>
    </row>
    <row r="7727" spans="6:16">
      <c r="F7727" s="81"/>
      <c r="G7727" s="130"/>
      <c r="I7727" s="88"/>
      <c r="N7727" s="130"/>
      <c r="P7727" s="88"/>
    </row>
    <row r="7728" spans="6:16">
      <c r="F7728" s="81"/>
      <c r="G7728" s="130"/>
      <c r="I7728" s="88"/>
      <c r="N7728" s="130"/>
      <c r="P7728" s="88"/>
    </row>
    <row r="7729" spans="6:16">
      <c r="F7729" s="81"/>
      <c r="G7729" s="130"/>
      <c r="I7729" s="88"/>
      <c r="N7729" s="130"/>
      <c r="P7729" s="88"/>
    </row>
    <row r="7730" spans="6:16">
      <c r="F7730" s="81"/>
      <c r="G7730" s="130"/>
      <c r="I7730" s="88"/>
      <c r="N7730" s="130"/>
      <c r="P7730" s="88"/>
    </row>
    <row r="7731" spans="6:16">
      <c r="F7731" s="81"/>
      <c r="G7731" s="130"/>
      <c r="I7731" s="88"/>
      <c r="N7731" s="130"/>
      <c r="P7731" s="88"/>
    </row>
    <row r="7732" spans="6:16">
      <c r="F7732" s="81"/>
      <c r="G7732" s="130"/>
      <c r="I7732" s="88"/>
      <c r="N7732" s="130"/>
      <c r="P7732" s="88"/>
    </row>
    <row r="7733" spans="6:16">
      <c r="F7733" s="81"/>
      <c r="G7733" s="130"/>
      <c r="I7733" s="88"/>
      <c r="N7733" s="130"/>
      <c r="P7733" s="88"/>
    </row>
    <row r="7734" spans="6:16">
      <c r="F7734" s="81"/>
      <c r="G7734" s="130"/>
      <c r="I7734" s="88"/>
      <c r="N7734" s="130"/>
      <c r="P7734" s="88"/>
    </row>
    <row r="7735" spans="6:16">
      <c r="F7735" s="81"/>
      <c r="G7735" s="130"/>
      <c r="I7735" s="88"/>
      <c r="N7735" s="130"/>
      <c r="P7735" s="88"/>
    </row>
    <row r="7736" spans="6:16">
      <c r="F7736" s="81"/>
      <c r="G7736" s="130"/>
      <c r="I7736" s="88"/>
      <c r="N7736" s="130"/>
      <c r="P7736" s="88"/>
    </row>
    <row r="7737" spans="6:16">
      <c r="F7737" s="81"/>
      <c r="G7737" s="130"/>
      <c r="I7737" s="88"/>
      <c r="N7737" s="130"/>
      <c r="P7737" s="88"/>
    </row>
    <row r="7738" spans="6:16">
      <c r="F7738" s="81"/>
      <c r="G7738" s="130"/>
      <c r="I7738" s="88"/>
      <c r="N7738" s="130"/>
      <c r="P7738" s="88"/>
    </row>
    <row r="7739" spans="6:16">
      <c r="F7739" s="81"/>
      <c r="G7739" s="130"/>
      <c r="I7739" s="88"/>
      <c r="N7739" s="130"/>
      <c r="P7739" s="88"/>
    </row>
    <row r="7740" spans="6:16">
      <c r="F7740" s="81"/>
      <c r="G7740" s="130"/>
      <c r="I7740" s="88"/>
      <c r="N7740" s="130"/>
      <c r="P7740" s="88"/>
    </row>
    <row r="7741" spans="6:16">
      <c r="F7741" s="81"/>
      <c r="G7741" s="130"/>
      <c r="I7741" s="88"/>
      <c r="N7741" s="130"/>
      <c r="P7741" s="88"/>
    </row>
    <row r="7742" spans="6:16">
      <c r="F7742" s="81"/>
      <c r="G7742" s="130"/>
      <c r="I7742" s="88"/>
      <c r="N7742" s="130"/>
      <c r="P7742" s="88"/>
    </row>
    <row r="7743" spans="6:16">
      <c r="F7743" s="81"/>
      <c r="G7743" s="130"/>
      <c r="I7743" s="88"/>
      <c r="N7743" s="130"/>
      <c r="P7743" s="88"/>
    </row>
    <row r="7744" spans="6:16">
      <c r="F7744" s="81"/>
      <c r="G7744" s="130"/>
      <c r="I7744" s="88"/>
      <c r="N7744" s="130"/>
      <c r="P7744" s="88"/>
    </row>
    <row r="7745" spans="6:16">
      <c r="F7745" s="81"/>
      <c r="G7745" s="130"/>
      <c r="I7745" s="88"/>
      <c r="N7745" s="130"/>
      <c r="P7745" s="88"/>
    </row>
    <row r="7746" spans="6:16">
      <c r="F7746" s="81"/>
      <c r="G7746" s="130"/>
      <c r="I7746" s="88"/>
      <c r="N7746" s="130"/>
      <c r="P7746" s="88"/>
    </row>
    <row r="7747" spans="6:16">
      <c r="F7747" s="81"/>
      <c r="G7747" s="130"/>
      <c r="I7747" s="88"/>
      <c r="N7747" s="130"/>
      <c r="P7747" s="88"/>
    </row>
    <row r="7748" spans="6:16">
      <c r="F7748" s="81"/>
      <c r="G7748" s="130"/>
      <c r="I7748" s="88"/>
      <c r="N7748" s="130"/>
      <c r="P7748" s="88"/>
    </row>
    <row r="7749" spans="6:16">
      <c r="F7749" s="81"/>
      <c r="G7749" s="130"/>
      <c r="I7749" s="88"/>
      <c r="N7749" s="130"/>
      <c r="P7749" s="88"/>
    </row>
    <row r="7750" spans="6:16">
      <c r="F7750" s="81"/>
      <c r="G7750" s="130"/>
      <c r="I7750" s="88"/>
      <c r="N7750" s="130"/>
      <c r="P7750" s="88"/>
    </row>
    <row r="7751" spans="6:16">
      <c r="F7751" s="81"/>
      <c r="G7751" s="130"/>
      <c r="I7751" s="88"/>
      <c r="N7751" s="130"/>
      <c r="P7751" s="88"/>
    </row>
    <row r="7752" spans="6:16">
      <c r="F7752" s="81"/>
      <c r="G7752" s="130"/>
      <c r="I7752" s="88"/>
      <c r="N7752" s="130"/>
      <c r="P7752" s="88"/>
    </row>
    <row r="7753" spans="6:16">
      <c r="F7753" s="81"/>
      <c r="G7753" s="130"/>
      <c r="I7753" s="88"/>
      <c r="N7753" s="130"/>
      <c r="P7753" s="88"/>
    </row>
    <row r="7754" spans="6:16">
      <c r="F7754" s="81"/>
      <c r="G7754" s="130"/>
      <c r="I7754" s="88"/>
      <c r="N7754" s="130"/>
      <c r="P7754" s="88"/>
    </row>
    <row r="7755" spans="6:16">
      <c r="F7755" s="81"/>
      <c r="G7755" s="130"/>
      <c r="I7755" s="88"/>
      <c r="N7755" s="130"/>
      <c r="P7755" s="88"/>
    </row>
    <row r="7756" spans="6:16">
      <c r="F7756" s="81"/>
      <c r="G7756" s="130"/>
      <c r="I7756" s="88"/>
      <c r="N7756" s="130"/>
      <c r="P7756" s="88"/>
    </row>
    <row r="7757" spans="6:16">
      <c r="F7757" s="81"/>
      <c r="G7757" s="130"/>
      <c r="I7757" s="88"/>
      <c r="N7757" s="130"/>
      <c r="P7757" s="88"/>
    </row>
    <row r="7758" spans="6:16">
      <c r="F7758" s="81"/>
      <c r="G7758" s="130"/>
      <c r="I7758" s="88"/>
      <c r="N7758" s="130"/>
      <c r="P7758" s="88"/>
    </row>
    <row r="7759" spans="6:16">
      <c r="F7759" s="81"/>
      <c r="G7759" s="130"/>
      <c r="I7759" s="88"/>
      <c r="N7759" s="130"/>
      <c r="P7759" s="88"/>
    </row>
    <row r="7760" spans="6:16">
      <c r="F7760" s="81"/>
      <c r="G7760" s="130"/>
      <c r="I7760" s="88"/>
      <c r="N7760" s="130"/>
      <c r="P7760" s="88"/>
    </row>
    <row r="7761" spans="6:16">
      <c r="F7761" s="81"/>
      <c r="G7761" s="130"/>
      <c r="I7761" s="88"/>
      <c r="N7761" s="130"/>
      <c r="P7761" s="88"/>
    </row>
    <row r="7762" spans="6:16">
      <c r="F7762" s="81"/>
      <c r="G7762" s="130"/>
      <c r="I7762" s="88"/>
      <c r="N7762" s="130"/>
      <c r="P7762" s="88"/>
    </row>
    <row r="7763" spans="6:16">
      <c r="F7763" s="81"/>
      <c r="G7763" s="130"/>
      <c r="I7763" s="88"/>
      <c r="N7763" s="130"/>
      <c r="P7763" s="88"/>
    </row>
    <row r="7764" spans="6:16">
      <c r="F7764" s="81"/>
      <c r="G7764" s="130"/>
      <c r="I7764" s="88"/>
      <c r="N7764" s="130"/>
      <c r="P7764" s="88"/>
    </row>
    <row r="7765" spans="6:16">
      <c r="F7765" s="81"/>
      <c r="G7765" s="130"/>
      <c r="I7765" s="88"/>
      <c r="N7765" s="130"/>
      <c r="P7765" s="88"/>
    </row>
    <row r="7766" spans="6:16">
      <c r="F7766" s="81"/>
      <c r="G7766" s="130"/>
      <c r="I7766" s="88"/>
      <c r="N7766" s="130"/>
      <c r="P7766" s="88"/>
    </row>
    <row r="7767" spans="6:16">
      <c r="F7767" s="81"/>
      <c r="G7767" s="130"/>
      <c r="I7767" s="88"/>
      <c r="N7767" s="130"/>
      <c r="P7767" s="88"/>
    </row>
    <row r="7768" spans="6:16">
      <c r="F7768" s="81"/>
      <c r="G7768" s="130"/>
      <c r="I7768" s="88"/>
      <c r="N7768" s="130"/>
      <c r="P7768" s="88"/>
    </row>
    <row r="7769" spans="6:16">
      <c r="F7769" s="81"/>
      <c r="G7769" s="130"/>
      <c r="I7769" s="88"/>
      <c r="N7769" s="130"/>
      <c r="P7769" s="88"/>
    </row>
    <row r="7770" spans="6:16">
      <c r="F7770" s="81"/>
      <c r="G7770" s="130"/>
      <c r="I7770" s="88"/>
      <c r="N7770" s="130"/>
      <c r="P7770" s="88"/>
    </row>
    <row r="7771" spans="6:16">
      <c r="F7771" s="81"/>
      <c r="G7771" s="130"/>
      <c r="I7771" s="88"/>
      <c r="N7771" s="130"/>
      <c r="P7771" s="88"/>
    </row>
    <row r="7772" spans="6:16">
      <c r="F7772" s="81"/>
      <c r="G7772" s="130"/>
      <c r="I7772" s="88"/>
      <c r="N7772" s="130"/>
      <c r="P7772" s="88"/>
    </row>
    <row r="7773" spans="6:16">
      <c r="F7773" s="81"/>
      <c r="G7773" s="130"/>
      <c r="I7773" s="88"/>
      <c r="N7773" s="130"/>
      <c r="P7773" s="88"/>
    </row>
    <row r="7774" spans="6:16">
      <c r="F7774" s="81"/>
      <c r="G7774" s="130"/>
      <c r="I7774" s="88"/>
      <c r="N7774" s="130"/>
      <c r="P7774" s="88"/>
    </row>
    <row r="7775" spans="6:16">
      <c r="F7775" s="81"/>
      <c r="G7775" s="130"/>
      <c r="I7775" s="88"/>
      <c r="N7775" s="130"/>
      <c r="P7775" s="88"/>
    </row>
    <row r="7776" spans="6:16">
      <c r="F7776" s="81"/>
      <c r="G7776" s="130"/>
      <c r="I7776" s="88"/>
      <c r="N7776" s="130"/>
      <c r="P7776" s="88"/>
    </row>
    <row r="7777" spans="6:16">
      <c r="F7777" s="81"/>
      <c r="G7777" s="130"/>
      <c r="I7777" s="88"/>
      <c r="N7777" s="130"/>
      <c r="P7777" s="88"/>
    </row>
    <row r="7778" spans="6:16">
      <c r="F7778" s="81"/>
      <c r="G7778" s="130"/>
      <c r="I7778" s="88"/>
      <c r="N7778" s="130"/>
      <c r="P7778" s="88"/>
    </row>
    <row r="7779" spans="6:16">
      <c r="F7779" s="81"/>
      <c r="G7779" s="130"/>
      <c r="I7779" s="88"/>
      <c r="N7779" s="130"/>
      <c r="P7779" s="88"/>
    </row>
    <row r="7780" spans="6:16">
      <c r="F7780" s="81"/>
      <c r="G7780" s="130"/>
      <c r="I7780" s="88"/>
      <c r="N7780" s="130"/>
      <c r="P7780" s="88"/>
    </row>
    <row r="7781" spans="6:16">
      <c r="F7781" s="81"/>
      <c r="G7781" s="130"/>
      <c r="I7781" s="88"/>
      <c r="N7781" s="130"/>
      <c r="P7781" s="88"/>
    </row>
    <row r="7782" spans="6:16">
      <c r="F7782" s="81"/>
      <c r="G7782" s="130"/>
      <c r="I7782" s="88"/>
      <c r="N7782" s="130"/>
      <c r="P7782" s="88"/>
    </row>
    <row r="7783" spans="6:16">
      <c r="F7783" s="81"/>
      <c r="G7783" s="130"/>
      <c r="I7783" s="88"/>
      <c r="N7783" s="130"/>
      <c r="P7783" s="88"/>
    </row>
    <row r="7784" spans="6:16">
      <c r="F7784" s="81"/>
      <c r="G7784" s="130"/>
      <c r="I7784" s="88"/>
      <c r="N7784" s="130"/>
      <c r="P7784" s="88"/>
    </row>
    <row r="7785" spans="6:16">
      <c r="F7785" s="81"/>
      <c r="G7785" s="130"/>
      <c r="I7785" s="88"/>
      <c r="N7785" s="130"/>
      <c r="P7785" s="88"/>
    </row>
    <row r="7786" spans="6:16">
      <c r="F7786" s="81"/>
      <c r="G7786" s="130"/>
      <c r="I7786" s="88"/>
      <c r="N7786" s="130"/>
      <c r="P7786" s="88"/>
    </row>
    <row r="7787" spans="6:16">
      <c r="F7787" s="81"/>
      <c r="G7787" s="130"/>
      <c r="I7787" s="88"/>
      <c r="N7787" s="130"/>
      <c r="P7787" s="88"/>
    </row>
    <row r="7788" spans="6:16">
      <c r="F7788" s="81"/>
      <c r="G7788" s="130"/>
      <c r="I7788" s="88"/>
      <c r="N7788" s="130"/>
      <c r="P7788" s="88"/>
    </row>
    <row r="7789" spans="6:16">
      <c r="F7789" s="81"/>
      <c r="G7789" s="130"/>
      <c r="I7789" s="88"/>
      <c r="N7789" s="130"/>
      <c r="P7789" s="88"/>
    </row>
    <row r="7790" spans="6:16">
      <c r="F7790" s="81"/>
      <c r="G7790" s="130"/>
      <c r="I7790" s="88"/>
      <c r="N7790" s="130"/>
      <c r="P7790" s="88"/>
    </row>
    <row r="7791" spans="6:16">
      <c r="F7791" s="81"/>
      <c r="G7791" s="130"/>
      <c r="I7791" s="88"/>
      <c r="N7791" s="130"/>
      <c r="P7791" s="88"/>
    </row>
    <row r="7792" spans="6:16">
      <c r="F7792" s="81"/>
      <c r="G7792" s="130"/>
      <c r="I7792" s="88"/>
      <c r="N7792" s="130"/>
      <c r="P7792" s="88"/>
    </row>
    <row r="7793" spans="6:16">
      <c r="F7793" s="81"/>
      <c r="G7793" s="130"/>
      <c r="I7793" s="88"/>
      <c r="N7793" s="130"/>
      <c r="P7793" s="88"/>
    </row>
    <row r="7794" spans="6:16">
      <c r="F7794" s="81"/>
      <c r="G7794" s="130"/>
      <c r="I7794" s="88"/>
      <c r="N7794" s="130"/>
      <c r="P7794" s="88"/>
    </row>
    <row r="7795" spans="6:16">
      <c r="F7795" s="81"/>
      <c r="G7795" s="130"/>
      <c r="I7795" s="88"/>
      <c r="N7795" s="130"/>
      <c r="P7795" s="88"/>
    </row>
    <row r="7796" spans="6:16">
      <c r="F7796" s="81"/>
      <c r="G7796" s="130"/>
      <c r="I7796" s="88"/>
      <c r="N7796" s="130"/>
      <c r="P7796" s="88"/>
    </row>
    <row r="7797" spans="6:16">
      <c r="F7797" s="81"/>
      <c r="G7797" s="130"/>
      <c r="I7797" s="88"/>
      <c r="N7797" s="130"/>
      <c r="P7797" s="88"/>
    </row>
    <row r="7798" spans="6:16">
      <c r="F7798" s="81"/>
      <c r="G7798" s="130"/>
      <c r="I7798" s="88"/>
      <c r="N7798" s="130"/>
      <c r="P7798" s="88"/>
    </row>
    <row r="7799" spans="6:16">
      <c r="F7799" s="81"/>
      <c r="G7799" s="130"/>
      <c r="I7799" s="88"/>
      <c r="N7799" s="130"/>
      <c r="P7799" s="88"/>
    </row>
    <row r="7800" spans="6:16">
      <c r="F7800" s="81"/>
      <c r="G7800" s="130"/>
      <c r="I7800" s="88"/>
      <c r="N7800" s="130"/>
      <c r="P7800" s="88"/>
    </row>
    <row r="7801" spans="6:16">
      <c r="F7801" s="81"/>
      <c r="G7801" s="130"/>
      <c r="I7801" s="88"/>
      <c r="N7801" s="130"/>
      <c r="P7801" s="88"/>
    </row>
    <row r="7802" spans="6:16">
      <c r="F7802" s="81"/>
      <c r="G7802" s="130"/>
      <c r="I7802" s="88"/>
      <c r="N7802" s="130"/>
      <c r="P7802" s="88"/>
    </row>
    <row r="7803" spans="6:16">
      <c r="F7803" s="81"/>
      <c r="G7803" s="130"/>
      <c r="I7803" s="88"/>
      <c r="N7803" s="130"/>
      <c r="P7803" s="88"/>
    </row>
    <row r="7804" spans="6:16">
      <c r="F7804" s="81"/>
      <c r="G7804" s="130"/>
      <c r="I7804" s="88"/>
      <c r="N7804" s="130"/>
      <c r="P7804" s="88"/>
    </row>
    <row r="7805" spans="6:16">
      <c r="F7805" s="81"/>
      <c r="G7805" s="130"/>
      <c r="I7805" s="88"/>
      <c r="N7805" s="130"/>
      <c r="P7805" s="88"/>
    </row>
    <row r="7806" spans="6:16">
      <c r="F7806" s="81"/>
      <c r="G7806" s="130"/>
      <c r="I7806" s="88"/>
      <c r="N7806" s="130"/>
      <c r="P7806" s="88"/>
    </row>
    <row r="7807" spans="6:16">
      <c r="F7807" s="81"/>
      <c r="G7807" s="130"/>
      <c r="I7807" s="88"/>
      <c r="N7807" s="130"/>
      <c r="P7807" s="88"/>
    </row>
    <row r="7808" spans="6:16">
      <c r="F7808" s="81"/>
      <c r="G7808" s="130"/>
      <c r="I7808" s="88"/>
      <c r="N7808" s="130"/>
      <c r="P7808" s="88"/>
    </row>
    <row r="7809" spans="6:16">
      <c r="F7809" s="81"/>
      <c r="G7809" s="130"/>
      <c r="I7809" s="88"/>
      <c r="N7809" s="130"/>
      <c r="P7809" s="88"/>
    </row>
    <row r="7810" spans="6:16">
      <c r="F7810" s="81"/>
      <c r="G7810" s="130"/>
      <c r="I7810" s="88"/>
      <c r="N7810" s="130"/>
      <c r="P7810" s="88"/>
    </row>
    <row r="7811" spans="6:16">
      <c r="F7811" s="81"/>
      <c r="G7811" s="130"/>
      <c r="I7811" s="88"/>
      <c r="N7811" s="130"/>
      <c r="P7811" s="88"/>
    </row>
    <row r="7812" spans="6:16">
      <c r="F7812" s="81"/>
      <c r="G7812" s="130"/>
      <c r="I7812" s="88"/>
      <c r="N7812" s="130"/>
      <c r="P7812" s="88"/>
    </row>
    <row r="7813" spans="6:16">
      <c r="F7813" s="81"/>
      <c r="G7813" s="130"/>
      <c r="I7813" s="88"/>
      <c r="N7813" s="130"/>
      <c r="P7813" s="88"/>
    </row>
    <row r="7814" spans="6:16">
      <c r="F7814" s="81"/>
      <c r="G7814" s="130"/>
      <c r="I7814" s="88"/>
      <c r="N7814" s="130"/>
      <c r="P7814" s="88"/>
    </row>
    <row r="7815" spans="6:16">
      <c r="F7815" s="81"/>
      <c r="G7815" s="130"/>
      <c r="I7815" s="88"/>
      <c r="N7815" s="130"/>
      <c r="P7815" s="88"/>
    </row>
    <row r="7816" spans="6:16">
      <c r="F7816" s="81"/>
      <c r="G7816" s="130"/>
      <c r="I7816" s="88"/>
      <c r="N7816" s="130"/>
      <c r="P7816" s="88"/>
    </row>
    <row r="7817" spans="6:16">
      <c r="F7817" s="81"/>
      <c r="G7817" s="130"/>
      <c r="I7817" s="88"/>
      <c r="N7817" s="130"/>
      <c r="P7817" s="88"/>
    </row>
    <row r="7818" spans="6:16">
      <c r="F7818" s="81"/>
      <c r="G7818" s="130"/>
      <c r="I7818" s="88"/>
      <c r="N7818" s="130"/>
      <c r="P7818" s="88"/>
    </row>
    <row r="7819" spans="6:16">
      <c r="F7819" s="81"/>
      <c r="G7819" s="130"/>
      <c r="I7819" s="88"/>
      <c r="N7819" s="130"/>
      <c r="P7819" s="88"/>
    </row>
    <row r="7820" spans="6:16">
      <c r="F7820" s="81"/>
      <c r="G7820" s="130"/>
      <c r="I7820" s="88"/>
      <c r="N7820" s="130"/>
      <c r="P7820" s="88"/>
    </row>
    <row r="7821" spans="6:16">
      <c r="F7821" s="81"/>
      <c r="G7821" s="130"/>
      <c r="I7821" s="88"/>
      <c r="N7821" s="130"/>
      <c r="P7821" s="88"/>
    </row>
    <row r="7822" spans="6:16">
      <c r="F7822" s="81"/>
      <c r="G7822" s="130"/>
      <c r="I7822" s="88"/>
      <c r="N7822" s="130"/>
      <c r="P7822" s="88"/>
    </row>
    <row r="7823" spans="6:16">
      <c r="F7823" s="81"/>
      <c r="G7823" s="130"/>
      <c r="I7823" s="88"/>
      <c r="N7823" s="130"/>
      <c r="P7823" s="88"/>
    </row>
    <row r="7824" spans="6:16">
      <c r="F7824" s="81"/>
      <c r="G7824" s="130"/>
      <c r="I7824" s="88"/>
      <c r="N7824" s="130"/>
      <c r="P7824" s="88"/>
    </row>
    <row r="7825" spans="6:16">
      <c r="F7825" s="81"/>
      <c r="G7825" s="130"/>
      <c r="I7825" s="88"/>
      <c r="N7825" s="130"/>
      <c r="P7825" s="88"/>
    </row>
    <row r="7826" spans="6:16">
      <c r="F7826" s="81"/>
      <c r="G7826" s="130"/>
      <c r="I7826" s="88"/>
      <c r="N7826" s="130"/>
      <c r="P7826" s="88"/>
    </row>
    <row r="7827" spans="6:16">
      <c r="F7827" s="81"/>
      <c r="G7827" s="130"/>
      <c r="I7827" s="88"/>
      <c r="N7827" s="130"/>
      <c r="P7827" s="88"/>
    </row>
    <row r="7828" spans="6:16">
      <c r="F7828" s="81"/>
      <c r="G7828" s="130"/>
      <c r="I7828" s="88"/>
      <c r="N7828" s="130"/>
      <c r="P7828" s="88"/>
    </row>
    <row r="7829" spans="6:16">
      <c r="F7829" s="81"/>
      <c r="G7829" s="130"/>
      <c r="I7829" s="88"/>
      <c r="N7829" s="130"/>
      <c r="P7829" s="88"/>
    </row>
    <row r="7830" spans="6:16">
      <c r="F7830" s="81"/>
      <c r="G7830" s="130"/>
      <c r="I7830" s="88"/>
      <c r="N7830" s="130"/>
      <c r="P7830" s="88"/>
    </row>
    <row r="7831" spans="6:16">
      <c r="F7831" s="81"/>
      <c r="G7831" s="130"/>
      <c r="I7831" s="88"/>
      <c r="N7831" s="130"/>
      <c r="P7831" s="88"/>
    </row>
    <row r="7832" spans="6:16">
      <c r="F7832" s="81"/>
      <c r="G7832" s="130"/>
      <c r="I7832" s="88"/>
      <c r="N7832" s="130"/>
      <c r="P7832" s="88"/>
    </row>
    <row r="7833" spans="6:16">
      <c r="F7833" s="81"/>
      <c r="G7833" s="130"/>
      <c r="I7833" s="88"/>
      <c r="N7833" s="130"/>
      <c r="P7833" s="88"/>
    </row>
    <row r="7834" spans="6:16">
      <c r="F7834" s="81"/>
      <c r="G7834" s="130"/>
      <c r="I7834" s="88"/>
      <c r="N7834" s="130"/>
      <c r="P7834" s="88"/>
    </row>
    <row r="7835" spans="6:16">
      <c r="F7835" s="81"/>
      <c r="G7835" s="130"/>
      <c r="I7835" s="88"/>
      <c r="N7835" s="130"/>
      <c r="P7835" s="88"/>
    </row>
    <row r="7836" spans="6:16">
      <c r="F7836" s="81"/>
      <c r="G7836" s="130"/>
      <c r="I7836" s="88"/>
      <c r="N7836" s="130"/>
      <c r="P7836" s="88"/>
    </row>
    <row r="7837" spans="6:16">
      <c r="F7837" s="81"/>
      <c r="G7837" s="130"/>
      <c r="I7837" s="88"/>
      <c r="N7837" s="130"/>
      <c r="P7837" s="88"/>
    </row>
    <row r="7838" spans="6:16">
      <c r="F7838" s="81"/>
      <c r="G7838" s="130"/>
      <c r="I7838" s="88"/>
      <c r="N7838" s="130"/>
      <c r="P7838" s="88"/>
    </row>
    <row r="7839" spans="6:16">
      <c r="F7839" s="81"/>
      <c r="G7839" s="130"/>
      <c r="I7839" s="88"/>
      <c r="N7839" s="130"/>
      <c r="P7839" s="88"/>
    </row>
    <row r="7840" spans="6:16">
      <c r="F7840" s="81"/>
      <c r="G7840" s="130"/>
      <c r="I7840" s="88"/>
      <c r="N7840" s="130"/>
      <c r="P7840" s="88"/>
    </row>
    <row r="7841" spans="6:16">
      <c r="F7841" s="81"/>
      <c r="G7841" s="130"/>
      <c r="I7841" s="88"/>
      <c r="N7841" s="130"/>
      <c r="P7841" s="88"/>
    </row>
    <row r="7842" spans="6:16">
      <c r="F7842" s="81"/>
      <c r="G7842" s="130"/>
      <c r="I7842" s="88"/>
      <c r="N7842" s="130"/>
      <c r="P7842" s="88"/>
    </row>
    <row r="7843" spans="6:16">
      <c r="F7843" s="81"/>
      <c r="G7843" s="130"/>
      <c r="I7843" s="88"/>
      <c r="N7843" s="130"/>
      <c r="P7843" s="88"/>
    </row>
    <row r="7844" spans="6:16">
      <c r="F7844" s="81"/>
      <c r="G7844" s="130"/>
      <c r="I7844" s="88"/>
      <c r="N7844" s="130"/>
      <c r="P7844" s="88"/>
    </row>
    <row r="7845" spans="6:16">
      <c r="F7845" s="81"/>
      <c r="G7845" s="130"/>
      <c r="I7845" s="88"/>
      <c r="N7845" s="130"/>
      <c r="P7845" s="88"/>
    </row>
    <row r="7846" spans="6:16">
      <c r="F7846" s="81"/>
      <c r="G7846" s="130"/>
      <c r="I7846" s="88"/>
      <c r="N7846" s="130"/>
      <c r="P7846" s="88"/>
    </row>
    <row r="7847" spans="6:16">
      <c r="F7847" s="81"/>
      <c r="G7847" s="130"/>
      <c r="I7847" s="88"/>
      <c r="N7847" s="130"/>
      <c r="P7847" s="88"/>
    </row>
    <row r="7848" spans="6:16">
      <c r="F7848" s="81"/>
      <c r="G7848" s="130"/>
      <c r="I7848" s="88"/>
      <c r="N7848" s="130"/>
      <c r="P7848" s="88"/>
    </row>
    <row r="7849" spans="6:16">
      <c r="F7849" s="81"/>
      <c r="G7849" s="130"/>
      <c r="I7849" s="88"/>
      <c r="N7849" s="130"/>
      <c r="P7849" s="88"/>
    </row>
    <row r="7850" spans="6:16">
      <c r="F7850" s="81"/>
      <c r="G7850" s="130"/>
      <c r="I7850" s="88"/>
      <c r="N7850" s="130"/>
      <c r="P7850" s="88"/>
    </row>
    <row r="7851" spans="6:16">
      <c r="F7851" s="81"/>
      <c r="G7851" s="130"/>
      <c r="I7851" s="88"/>
      <c r="N7851" s="130"/>
      <c r="P7851" s="88"/>
    </row>
    <row r="7852" spans="6:16">
      <c r="F7852" s="81"/>
      <c r="G7852" s="130"/>
      <c r="I7852" s="88"/>
      <c r="N7852" s="130"/>
      <c r="P7852" s="88"/>
    </row>
    <row r="7853" spans="6:16">
      <c r="F7853" s="81"/>
      <c r="G7853" s="130"/>
      <c r="I7853" s="88"/>
      <c r="N7853" s="130"/>
      <c r="P7853" s="88"/>
    </row>
    <row r="7854" spans="6:16">
      <c r="F7854" s="81"/>
      <c r="G7854" s="130"/>
      <c r="I7854" s="88"/>
      <c r="N7854" s="130"/>
      <c r="P7854" s="88"/>
    </row>
    <row r="7855" spans="6:16">
      <c r="F7855" s="81"/>
      <c r="G7855" s="130"/>
      <c r="I7855" s="88"/>
      <c r="N7855" s="130"/>
      <c r="P7855" s="88"/>
    </row>
    <row r="7856" spans="6:16">
      <c r="F7856" s="81"/>
      <c r="G7856" s="130"/>
      <c r="I7856" s="88"/>
      <c r="N7856" s="130"/>
      <c r="P7856" s="88"/>
    </row>
    <row r="7857" spans="6:16">
      <c r="F7857" s="81"/>
      <c r="G7857" s="130"/>
      <c r="I7857" s="88"/>
      <c r="N7857" s="130"/>
      <c r="P7857" s="88"/>
    </row>
    <row r="7858" spans="6:16">
      <c r="F7858" s="81"/>
      <c r="G7858" s="130"/>
      <c r="I7858" s="88"/>
      <c r="N7858" s="130"/>
      <c r="P7858" s="88"/>
    </row>
    <row r="7859" spans="6:16">
      <c r="F7859" s="81"/>
      <c r="G7859" s="130"/>
      <c r="I7859" s="88"/>
      <c r="N7859" s="130"/>
      <c r="P7859" s="88"/>
    </row>
    <row r="7860" spans="6:16">
      <c r="F7860" s="81"/>
      <c r="G7860" s="130"/>
      <c r="I7860" s="88"/>
      <c r="N7860" s="130"/>
      <c r="P7860" s="88"/>
    </row>
    <row r="7861" spans="6:16">
      <c r="F7861" s="81"/>
      <c r="G7861" s="130"/>
      <c r="I7861" s="88"/>
      <c r="N7861" s="130"/>
      <c r="P7861" s="88"/>
    </row>
    <row r="7862" spans="6:16">
      <c r="F7862" s="81"/>
      <c r="G7862" s="130"/>
      <c r="I7862" s="88"/>
      <c r="N7862" s="130"/>
      <c r="P7862" s="88"/>
    </row>
    <row r="7863" spans="6:16">
      <c r="F7863" s="81"/>
      <c r="G7863" s="130"/>
      <c r="I7863" s="88"/>
      <c r="N7863" s="130"/>
      <c r="P7863" s="88"/>
    </row>
    <row r="7864" spans="6:16">
      <c r="F7864" s="81"/>
      <c r="G7864" s="130"/>
      <c r="I7864" s="88"/>
      <c r="N7864" s="130"/>
      <c r="P7864" s="88"/>
    </row>
    <row r="7865" spans="6:16">
      <c r="F7865" s="81"/>
      <c r="G7865" s="130"/>
      <c r="I7865" s="88"/>
      <c r="N7865" s="130"/>
      <c r="P7865" s="88"/>
    </row>
    <row r="7866" spans="6:16">
      <c r="F7866" s="81"/>
      <c r="G7866" s="130"/>
      <c r="I7866" s="88"/>
      <c r="N7866" s="130"/>
      <c r="P7866" s="88"/>
    </row>
    <row r="7867" spans="6:16">
      <c r="F7867" s="81"/>
      <c r="G7867" s="130"/>
      <c r="I7867" s="88"/>
      <c r="N7867" s="130"/>
      <c r="P7867" s="88"/>
    </row>
    <row r="7868" spans="6:16">
      <c r="F7868" s="81"/>
      <c r="G7868" s="130"/>
      <c r="I7868" s="88"/>
      <c r="N7868" s="130"/>
      <c r="P7868" s="88"/>
    </row>
    <row r="7869" spans="6:16">
      <c r="F7869" s="81"/>
      <c r="G7869" s="130"/>
      <c r="I7869" s="88"/>
      <c r="N7869" s="130"/>
      <c r="P7869" s="88"/>
    </row>
    <row r="7870" spans="6:16">
      <c r="F7870" s="81"/>
      <c r="G7870" s="130"/>
      <c r="I7870" s="88"/>
      <c r="N7870" s="130"/>
      <c r="P7870" s="88"/>
    </row>
    <row r="7871" spans="6:16">
      <c r="F7871" s="81"/>
      <c r="G7871" s="130"/>
      <c r="I7871" s="88"/>
      <c r="N7871" s="130"/>
      <c r="P7871" s="88"/>
    </row>
    <row r="7872" spans="6:16">
      <c r="F7872" s="81"/>
      <c r="G7872" s="130"/>
      <c r="I7872" s="88"/>
      <c r="N7872" s="130"/>
      <c r="P7872" s="88"/>
    </row>
    <row r="7873" spans="6:16">
      <c r="F7873" s="81"/>
      <c r="G7873" s="130"/>
      <c r="I7873" s="88"/>
      <c r="N7873" s="130"/>
      <c r="P7873" s="88"/>
    </row>
    <row r="7874" spans="6:16">
      <c r="F7874" s="81"/>
      <c r="G7874" s="130"/>
      <c r="I7874" s="88"/>
      <c r="N7874" s="130"/>
      <c r="P7874" s="88"/>
    </row>
    <row r="7875" spans="6:16">
      <c r="F7875" s="81"/>
      <c r="G7875" s="130"/>
      <c r="I7875" s="88"/>
      <c r="N7875" s="130"/>
      <c r="P7875" s="88"/>
    </row>
    <row r="7876" spans="6:16">
      <c r="F7876" s="81"/>
      <c r="G7876" s="130"/>
      <c r="I7876" s="88"/>
      <c r="N7876" s="130"/>
      <c r="P7876" s="88"/>
    </row>
    <row r="7877" spans="6:16">
      <c r="F7877" s="81"/>
      <c r="G7877" s="130"/>
      <c r="I7877" s="88"/>
      <c r="N7877" s="130"/>
      <c r="P7877" s="88"/>
    </row>
    <row r="7878" spans="6:16">
      <c r="F7878" s="81"/>
      <c r="G7878" s="130"/>
      <c r="I7878" s="88"/>
      <c r="N7878" s="130"/>
      <c r="P7878" s="88"/>
    </row>
    <row r="7879" spans="6:16">
      <c r="F7879" s="81"/>
      <c r="G7879" s="130"/>
      <c r="I7879" s="88"/>
      <c r="N7879" s="130"/>
      <c r="P7879" s="88"/>
    </row>
    <row r="7880" spans="6:16">
      <c r="F7880" s="81"/>
      <c r="G7880" s="130"/>
      <c r="I7880" s="88"/>
      <c r="N7880" s="130"/>
      <c r="P7880" s="88"/>
    </row>
    <row r="7881" spans="6:16">
      <c r="F7881" s="81"/>
      <c r="G7881" s="130"/>
      <c r="I7881" s="88"/>
      <c r="N7881" s="130"/>
      <c r="P7881" s="88"/>
    </row>
    <row r="7882" spans="6:16">
      <c r="F7882" s="81"/>
      <c r="G7882" s="130"/>
      <c r="I7882" s="88"/>
      <c r="N7882" s="130"/>
      <c r="P7882" s="88"/>
    </row>
    <row r="7883" spans="6:16">
      <c r="F7883" s="81"/>
      <c r="G7883" s="130"/>
      <c r="I7883" s="88"/>
      <c r="N7883" s="130"/>
      <c r="P7883" s="88"/>
    </row>
    <row r="7884" spans="6:16">
      <c r="F7884" s="81"/>
      <c r="G7884" s="130"/>
      <c r="I7884" s="88"/>
      <c r="N7884" s="130"/>
      <c r="P7884" s="88"/>
    </row>
    <row r="7885" spans="6:16">
      <c r="F7885" s="81"/>
      <c r="G7885" s="130"/>
      <c r="I7885" s="88"/>
      <c r="N7885" s="130"/>
      <c r="P7885" s="88"/>
    </row>
    <row r="7886" spans="6:16">
      <c r="F7886" s="81"/>
      <c r="G7886" s="130"/>
      <c r="I7886" s="88"/>
      <c r="N7886" s="130"/>
      <c r="P7886" s="88"/>
    </row>
    <row r="7887" spans="6:16">
      <c r="F7887" s="81"/>
      <c r="G7887" s="130"/>
      <c r="I7887" s="88"/>
      <c r="N7887" s="130"/>
      <c r="P7887" s="88"/>
    </row>
    <row r="7888" spans="6:16">
      <c r="F7888" s="81"/>
      <c r="G7888" s="130"/>
      <c r="I7888" s="88"/>
      <c r="N7888" s="130"/>
      <c r="P7888" s="88"/>
    </row>
    <row r="7889" spans="6:16">
      <c r="F7889" s="81"/>
      <c r="G7889" s="130"/>
      <c r="I7889" s="88"/>
      <c r="N7889" s="130"/>
      <c r="P7889" s="88"/>
    </row>
    <row r="7890" spans="6:16">
      <c r="F7890" s="81"/>
      <c r="G7890" s="130"/>
      <c r="I7890" s="88"/>
      <c r="N7890" s="130"/>
      <c r="P7890" s="88"/>
    </row>
    <row r="7891" spans="6:16">
      <c r="F7891" s="81"/>
      <c r="G7891" s="130"/>
      <c r="I7891" s="88"/>
      <c r="N7891" s="130"/>
      <c r="P7891" s="88"/>
    </row>
    <row r="7892" spans="6:16">
      <c r="F7892" s="81"/>
      <c r="G7892" s="130"/>
      <c r="I7892" s="88"/>
      <c r="N7892" s="130"/>
      <c r="P7892" s="88"/>
    </row>
    <row r="7893" spans="6:16">
      <c r="F7893" s="81"/>
      <c r="G7893" s="130"/>
      <c r="I7893" s="88"/>
      <c r="N7893" s="130"/>
      <c r="P7893" s="88"/>
    </row>
    <row r="7894" spans="6:16">
      <c r="F7894" s="81"/>
      <c r="G7894" s="130"/>
      <c r="I7894" s="88"/>
      <c r="N7894" s="130"/>
      <c r="P7894" s="88"/>
    </row>
    <row r="7895" spans="6:16">
      <c r="F7895" s="81"/>
      <c r="G7895" s="130"/>
      <c r="I7895" s="88"/>
      <c r="N7895" s="130"/>
      <c r="P7895" s="88"/>
    </row>
    <row r="7896" spans="6:16">
      <c r="F7896" s="81"/>
      <c r="G7896" s="130"/>
      <c r="I7896" s="88"/>
      <c r="N7896" s="130"/>
      <c r="P7896" s="88"/>
    </row>
    <row r="7897" spans="6:16">
      <c r="F7897" s="81"/>
      <c r="G7897" s="130"/>
      <c r="I7897" s="88"/>
      <c r="N7897" s="130"/>
      <c r="P7897" s="88"/>
    </row>
    <row r="7898" spans="6:16">
      <c r="F7898" s="81"/>
      <c r="G7898" s="130"/>
      <c r="I7898" s="88"/>
      <c r="N7898" s="130"/>
      <c r="P7898" s="88"/>
    </row>
    <row r="7899" spans="6:16">
      <c r="F7899" s="81"/>
      <c r="G7899" s="130"/>
      <c r="I7899" s="88"/>
      <c r="N7899" s="130"/>
      <c r="P7899" s="88"/>
    </row>
    <row r="7900" spans="6:16">
      <c r="F7900" s="81"/>
      <c r="G7900" s="130"/>
      <c r="I7900" s="88"/>
      <c r="N7900" s="130"/>
      <c r="P7900" s="88"/>
    </row>
    <row r="7901" spans="6:16">
      <c r="F7901" s="81"/>
      <c r="G7901" s="130"/>
      <c r="I7901" s="88"/>
      <c r="N7901" s="130"/>
      <c r="P7901" s="88"/>
    </row>
    <row r="7902" spans="6:16">
      <c r="F7902" s="81"/>
      <c r="G7902" s="130"/>
      <c r="I7902" s="88"/>
      <c r="N7902" s="130"/>
      <c r="P7902" s="88"/>
    </row>
    <row r="7903" spans="6:16">
      <c r="F7903" s="81"/>
      <c r="G7903" s="130"/>
      <c r="I7903" s="88"/>
      <c r="N7903" s="130"/>
      <c r="P7903" s="88"/>
    </row>
    <row r="7904" spans="6:16">
      <c r="F7904" s="81"/>
      <c r="G7904" s="130"/>
      <c r="I7904" s="88"/>
      <c r="N7904" s="130"/>
      <c r="P7904" s="88"/>
    </row>
    <row r="7905" spans="6:16">
      <c r="F7905" s="81"/>
      <c r="G7905" s="130"/>
      <c r="I7905" s="88"/>
      <c r="N7905" s="130"/>
      <c r="P7905" s="88"/>
    </row>
    <row r="7906" spans="6:16">
      <c r="F7906" s="81"/>
      <c r="G7906" s="130"/>
      <c r="I7906" s="88"/>
      <c r="N7906" s="130"/>
      <c r="P7906" s="88"/>
    </row>
    <row r="7907" spans="6:16">
      <c r="F7907" s="81"/>
      <c r="G7907" s="130"/>
      <c r="I7907" s="88"/>
      <c r="N7907" s="130"/>
      <c r="P7907" s="88"/>
    </row>
    <row r="7908" spans="6:16">
      <c r="F7908" s="81"/>
      <c r="G7908" s="130"/>
      <c r="I7908" s="88"/>
      <c r="N7908" s="130"/>
      <c r="P7908" s="88"/>
    </row>
    <row r="7909" spans="6:16">
      <c r="F7909" s="81"/>
      <c r="G7909" s="130"/>
      <c r="I7909" s="88"/>
      <c r="N7909" s="130"/>
      <c r="P7909" s="88"/>
    </row>
    <row r="7910" spans="6:16">
      <c r="F7910" s="81"/>
      <c r="G7910" s="130"/>
      <c r="I7910" s="88"/>
      <c r="N7910" s="130"/>
      <c r="P7910" s="88"/>
    </row>
    <row r="7911" spans="6:16">
      <c r="F7911" s="81"/>
      <c r="G7911" s="130"/>
      <c r="I7911" s="88"/>
      <c r="N7911" s="130"/>
      <c r="P7911" s="88"/>
    </row>
    <row r="7912" spans="6:16">
      <c r="F7912" s="81"/>
      <c r="G7912" s="130"/>
      <c r="I7912" s="88"/>
      <c r="N7912" s="130"/>
      <c r="P7912" s="88"/>
    </row>
    <row r="7913" spans="6:16">
      <c r="F7913" s="81"/>
      <c r="G7913" s="130"/>
      <c r="I7913" s="88"/>
      <c r="N7913" s="130"/>
      <c r="P7913" s="88"/>
    </row>
    <row r="7914" spans="6:16">
      <c r="F7914" s="81"/>
      <c r="G7914" s="130"/>
      <c r="I7914" s="88"/>
      <c r="N7914" s="130"/>
      <c r="P7914" s="88"/>
    </row>
    <row r="7915" spans="6:16">
      <c r="F7915" s="81"/>
      <c r="G7915" s="130"/>
      <c r="I7915" s="88"/>
      <c r="N7915" s="130"/>
      <c r="P7915" s="88"/>
    </row>
    <row r="7916" spans="6:16">
      <c r="F7916" s="81"/>
      <c r="G7916" s="130"/>
      <c r="I7916" s="88"/>
      <c r="N7916" s="130"/>
      <c r="P7916" s="88"/>
    </row>
    <row r="7917" spans="6:16">
      <c r="F7917" s="81"/>
      <c r="G7917" s="130"/>
      <c r="I7917" s="88"/>
      <c r="N7917" s="130"/>
      <c r="P7917" s="88"/>
    </row>
    <row r="7918" spans="6:16">
      <c r="F7918" s="81"/>
      <c r="G7918" s="130"/>
      <c r="I7918" s="88"/>
      <c r="N7918" s="130"/>
      <c r="P7918" s="88"/>
    </row>
    <row r="7919" spans="6:16">
      <c r="F7919" s="81"/>
      <c r="G7919" s="130"/>
      <c r="I7919" s="88"/>
      <c r="N7919" s="130"/>
      <c r="P7919" s="88"/>
    </row>
    <row r="7920" spans="6:16">
      <c r="F7920" s="81"/>
      <c r="G7920" s="130"/>
      <c r="I7920" s="88"/>
      <c r="N7920" s="130"/>
      <c r="P7920" s="88"/>
    </row>
    <row r="7921" spans="6:16">
      <c r="F7921" s="81"/>
      <c r="G7921" s="130"/>
      <c r="I7921" s="88"/>
      <c r="N7921" s="130"/>
      <c r="P7921" s="88"/>
    </row>
    <row r="7922" spans="6:16">
      <c r="F7922" s="81"/>
      <c r="G7922" s="130"/>
      <c r="I7922" s="88"/>
      <c r="N7922" s="130"/>
      <c r="P7922" s="88"/>
    </row>
    <row r="7923" spans="6:16">
      <c r="F7923" s="81"/>
      <c r="G7923" s="130"/>
      <c r="I7923" s="88"/>
      <c r="N7923" s="130"/>
      <c r="P7923" s="88"/>
    </row>
    <row r="7924" spans="6:16">
      <c r="F7924" s="81"/>
      <c r="G7924" s="130"/>
      <c r="I7924" s="88"/>
      <c r="N7924" s="130"/>
      <c r="P7924" s="88"/>
    </row>
    <row r="7925" spans="6:16">
      <c r="F7925" s="81"/>
      <c r="G7925" s="130"/>
      <c r="I7925" s="88"/>
      <c r="N7925" s="130"/>
      <c r="P7925" s="88"/>
    </row>
    <row r="7926" spans="6:16">
      <c r="F7926" s="81"/>
      <c r="G7926" s="130"/>
      <c r="I7926" s="88"/>
      <c r="N7926" s="130"/>
      <c r="P7926" s="88"/>
    </row>
    <row r="7927" spans="6:16">
      <c r="F7927" s="81"/>
      <c r="G7927" s="130"/>
      <c r="I7927" s="88"/>
      <c r="N7927" s="130"/>
      <c r="P7927" s="88"/>
    </row>
    <row r="7928" spans="6:16">
      <c r="F7928" s="81"/>
      <c r="G7928" s="130"/>
      <c r="I7928" s="88"/>
      <c r="N7928" s="130"/>
      <c r="P7928" s="88"/>
    </row>
    <row r="7929" spans="6:16">
      <c r="F7929" s="81"/>
      <c r="G7929" s="130"/>
      <c r="I7929" s="88"/>
      <c r="N7929" s="130"/>
      <c r="P7929" s="88"/>
    </row>
    <row r="7930" spans="6:16">
      <c r="F7930" s="81"/>
      <c r="G7930" s="130"/>
      <c r="I7930" s="88"/>
      <c r="N7930" s="130"/>
      <c r="P7930" s="88"/>
    </row>
    <row r="7931" spans="6:16">
      <c r="F7931" s="81"/>
      <c r="G7931" s="130"/>
      <c r="I7931" s="88"/>
      <c r="N7931" s="130"/>
      <c r="P7931" s="88"/>
    </row>
    <row r="7932" spans="6:16">
      <c r="F7932" s="81"/>
      <c r="G7932" s="130"/>
      <c r="I7932" s="88"/>
      <c r="N7932" s="130"/>
      <c r="P7932" s="88"/>
    </row>
    <row r="7933" spans="6:16">
      <c r="F7933" s="81"/>
      <c r="G7933" s="130"/>
      <c r="I7933" s="88"/>
      <c r="N7933" s="130"/>
      <c r="P7933" s="88"/>
    </row>
    <row r="7934" spans="6:16">
      <c r="F7934" s="81"/>
      <c r="G7934" s="130"/>
      <c r="I7934" s="88"/>
      <c r="N7934" s="130"/>
      <c r="P7934" s="88"/>
    </row>
    <row r="7935" spans="6:16">
      <c r="F7935" s="81"/>
      <c r="G7935" s="130"/>
      <c r="I7935" s="88"/>
      <c r="N7935" s="130"/>
      <c r="P7935" s="88"/>
    </row>
    <row r="7936" spans="6:16">
      <c r="F7936" s="81"/>
      <c r="G7936" s="130"/>
      <c r="I7936" s="88"/>
      <c r="N7936" s="130"/>
      <c r="P7936" s="88"/>
    </row>
    <row r="7937" spans="6:16">
      <c r="F7937" s="81"/>
      <c r="G7937" s="130"/>
      <c r="I7937" s="88"/>
      <c r="N7937" s="130"/>
      <c r="P7937" s="88"/>
    </row>
    <row r="7938" spans="6:16">
      <c r="F7938" s="81"/>
      <c r="G7938" s="130"/>
      <c r="I7938" s="88"/>
      <c r="N7938" s="130"/>
      <c r="P7938" s="88"/>
    </row>
    <row r="7939" spans="6:16">
      <c r="F7939" s="81"/>
      <c r="G7939" s="130"/>
      <c r="I7939" s="88"/>
      <c r="N7939" s="130"/>
      <c r="P7939" s="88"/>
    </row>
    <row r="7940" spans="6:16">
      <c r="F7940" s="81"/>
      <c r="G7940" s="130"/>
      <c r="I7940" s="88"/>
      <c r="N7940" s="130"/>
      <c r="P7940" s="88"/>
    </row>
    <row r="7941" spans="6:16">
      <c r="F7941" s="81"/>
      <c r="G7941" s="130"/>
      <c r="I7941" s="88"/>
      <c r="N7941" s="130"/>
      <c r="P7941" s="88"/>
    </row>
    <row r="7942" spans="6:16">
      <c r="F7942" s="81"/>
      <c r="G7942" s="130"/>
      <c r="I7942" s="88"/>
      <c r="N7942" s="130"/>
      <c r="P7942" s="88"/>
    </row>
    <row r="7943" spans="6:16">
      <c r="F7943" s="81"/>
      <c r="G7943" s="130"/>
      <c r="I7943" s="88"/>
      <c r="N7943" s="130"/>
      <c r="P7943" s="88"/>
    </row>
    <row r="7944" spans="6:16">
      <c r="F7944" s="81"/>
      <c r="G7944" s="130"/>
      <c r="I7944" s="88"/>
      <c r="N7944" s="130"/>
      <c r="P7944" s="88"/>
    </row>
    <row r="7945" spans="6:16">
      <c r="F7945" s="81"/>
      <c r="G7945" s="130"/>
      <c r="I7945" s="88"/>
      <c r="N7945" s="130"/>
      <c r="P7945" s="88"/>
    </row>
    <row r="7946" spans="6:16">
      <c r="F7946" s="81"/>
      <c r="G7946" s="130"/>
      <c r="I7946" s="88"/>
      <c r="N7946" s="130"/>
      <c r="P7946" s="88"/>
    </row>
    <row r="7947" spans="6:16">
      <c r="F7947" s="81"/>
      <c r="G7947" s="130"/>
      <c r="I7947" s="88"/>
      <c r="N7947" s="130"/>
      <c r="P7947" s="88"/>
    </row>
    <row r="7948" spans="6:16">
      <c r="F7948" s="81"/>
      <c r="G7948" s="130"/>
      <c r="I7948" s="88"/>
      <c r="N7948" s="130"/>
      <c r="P7948" s="88"/>
    </row>
    <row r="7949" spans="6:16">
      <c r="F7949" s="81"/>
      <c r="G7949" s="130"/>
      <c r="I7949" s="88"/>
      <c r="N7949" s="130"/>
      <c r="P7949" s="88"/>
    </row>
    <row r="7950" spans="6:16">
      <c r="F7950" s="81"/>
      <c r="G7950" s="130"/>
      <c r="I7950" s="88"/>
      <c r="N7950" s="130"/>
      <c r="P7950" s="88"/>
    </row>
    <row r="7951" spans="6:16">
      <c r="F7951" s="81"/>
      <c r="G7951" s="130"/>
      <c r="I7951" s="88"/>
      <c r="N7951" s="130"/>
      <c r="P7951" s="88"/>
    </row>
    <row r="7952" spans="6:16">
      <c r="F7952" s="81"/>
      <c r="G7952" s="130"/>
      <c r="I7952" s="88"/>
      <c r="N7952" s="130"/>
      <c r="P7952" s="88"/>
    </row>
    <row r="7953" spans="6:16">
      <c r="F7953" s="81"/>
      <c r="G7953" s="130"/>
      <c r="I7953" s="88"/>
      <c r="N7953" s="130"/>
      <c r="P7953" s="88"/>
    </row>
    <row r="7954" spans="6:16">
      <c r="F7954" s="81"/>
      <c r="G7954" s="130"/>
      <c r="I7954" s="88"/>
      <c r="N7954" s="130"/>
      <c r="P7954" s="88"/>
    </row>
    <row r="7955" spans="6:16">
      <c r="F7955" s="81"/>
      <c r="G7955" s="130"/>
      <c r="I7955" s="88"/>
      <c r="N7955" s="130"/>
      <c r="P7955" s="88"/>
    </row>
    <row r="7956" spans="6:16">
      <c r="F7956" s="81"/>
      <c r="G7956" s="130"/>
      <c r="I7956" s="88"/>
      <c r="N7956" s="130"/>
      <c r="P7956" s="88"/>
    </row>
    <row r="7957" spans="6:16">
      <c r="F7957" s="81"/>
      <c r="G7957" s="130"/>
      <c r="I7957" s="88"/>
      <c r="N7957" s="130"/>
      <c r="P7957" s="88"/>
    </row>
    <row r="7958" spans="6:16">
      <c r="F7958" s="81"/>
      <c r="G7958" s="130"/>
      <c r="I7958" s="88"/>
      <c r="N7958" s="130"/>
      <c r="P7958" s="88"/>
    </row>
    <row r="7959" spans="6:16">
      <c r="F7959" s="81"/>
      <c r="G7959" s="130"/>
      <c r="I7959" s="88"/>
      <c r="N7959" s="130"/>
      <c r="P7959" s="88"/>
    </row>
    <row r="7960" spans="6:16">
      <c r="F7960" s="81"/>
      <c r="G7960" s="130"/>
      <c r="I7960" s="88"/>
      <c r="N7960" s="130"/>
      <c r="P7960" s="88"/>
    </row>
    <row r="7961" spans="6:16">
      <c r="F7961" s="81"/>
      <c r="G7961" s="130"/>
      <c r="I7961" s="88"/>
      <c r="N7961" s="130"/>
      <c r="P7961" s="88"/>
    </row>
    <row r="7962" spans="6:16">
      <c r="F7962" s="81"/>
      <c r="G7962" s="130"/>
      <c r="I7962" s="88"/>
      <c r="N7962" s="130"/>
      <c r="P7962" s="88"/>
    </row>
    <row r="7963" spans="6:16">
      <c r="F7963" s="81"/>
      <c r="G7963" s="130"/>
      <c r="I7963" s="88"/>
      <c r="N7963" s="130"/>
      <c r="P7963" s="88"/>
    </row>
    <row r="7964" spans="6:16">
      <c r="F7964" s="81"/>
      <c r="G7964" s="130"/>
      <c r="I7964" s="88"/>
      <c r="N7964" s="130"/>
      <c r="P7964" s="88"/>
    </row>
    <row r="7965" spans="6:16">
      <c r="F7965" s="81"/>
      <c r="G7965" s="130"/>
      <c r="I7965" s="88"/>
      <c r="N7965" s="130"/>
      <c r="P7965" s="88"/>
    </row>
    <row r="7966" spans="6:16">
      <c r="F7966" s="81"/>
      <c r="G7966" s="130"/>
      <c r="I7966" s="88"/>
      <c r="N7966" s="130"/>
      <c r="P7966" s="88"/>
    </row>
    <row r="7967" spans="6:16">
      <c r="F7967" s="81"/>
      <c r="G7967" s="130"/>
      <c r="I7967" s="88"/>
      <c r="N7967" s="130"/>
      <c r="P7967" s="88"/>
    </row>
    <row r="7968" spans="6:16">
      <c r="F7968" s="81"/>
      <c r="G7968" s="130"/>
      <c r="I7968" s="88"/>
      <c r="N7968" s="130"/>
      <c r="P7968" s="88"/>
    </row>
    <row r="7969" spans="6:16">
      <c r="F7969" s="81"/>
      <c r="G7969" s="130"/>
      <c r="I7969" s="88"/>
      <c r="N7969" s="130"/>
      <c r="P7969" s="88"/>
    </row>
    <row r="7970" spans="6:16">
      <c r="F7970" s="81"/>
      <c r="G7970" s="130"/>
      <c r="I7970" s="88"/>
      <c r="N7970" s="130"/>
      <c r="P7970" s="88"/>
    </row>
    <row r="7971" spans="6:16">
      <c r="F7971" s="81"/>
      <c r="G7971" s="130"/>
      <c r="I7971" s="88"/>
      <c r="N7971" s="130"/>
      <c r="P7971" s="88"/>
    </row>
    <row r="7972" spans="6:16">
      <c r="F7972" s="81"/>
      <c r="G7972" s="130"/>
      <c r="I7972" s="88"/>
      <c r="N7972" s="130"/>
      <c r="P7972" s="88"/>
    </row>
    <row r="7973" spans="6:16">
      <c r="F7973" s="81"/>
      <c r="G7973" s="130"/>
      <c r="I7973" s="88"/>
      <c r="N7973" s="130"/>
      <c r="P7973" s="88"/>
    </row>
    <row r="7974" spans="6:16">
      <c r="F7974" s="81"/>
      <c r="G7974" s="130"/>
      <c r="I7974" s="88"/>
      <c r="N7974" s="130"/>
      <c r="P7974" s="88"/>
    </row>
    <row r="7975" spans="6:16">
      <c r="F7975" s="81"/>
      <c r="G7975" s="130"/>
      <c r="I7975" s="88"/>
      <c r="N7975" s="130"/>
      <c r="P7975" s="88"/>
    </row>
    <row r="7976" spans="6:16">
      <c r="F7976" s="81"/>
      <c r="G7976" s="130"/>
      <c r="I7976" s="88"/>
      <c r="N7976" s="130"/>
      <c r="P7976" s="88"/>
    </row>
    <row r="7977" spans="6:16">
      <c r="F7977" s="81"/>
      <c r="G7977" s="130"/>
      <c r="I7977" s="88"/>
      <c r="N7977" s="130"/>
      <c r="P7977" s="88"/>
    </row>
    <row r="7978" spans="6:16">
      <c r="F7978" s="81"/>
      <c r="G7978" s="130"/>
      <c r="I7978" s="88"/>
      <c r="N7978" s="130"/>
      <c r="P7978" s="88"/>
    </row>
    <row r="7979" spans="6:16">
      <c r="F7979" s="81"/>
      <c r="G7979" s="130"/>
      <c r="I7979" s="88"/>
      <c r="N7979" s="130"/>
      <c r="P7979" s="88"/>
    </row>
    <row r="7980" spans="6:16">
      <c r="F7980" s="81"/>
      <c r="G7980" s="130"/>
      <c r="I7980" s="88"/>
      <c r="N7980" s="130"/>
      <c r="P7980" s="88"/>
    </row>
    <row r="7981" spans="6:16">
      <c r="F7981" s="81"/>
      <c r="G7981" s="130"/>
      <c r="I7981" s="88"/>
      <c r="N7981" s="130"/>
      <c r="P7981" s="88"/>
    </row>
    <row r="7982" spans="6:16">
      <c r="F7982" s="81"/>
      <c r="G7982" s="130"/>
      <c r="I7982" s="88"/>
      <c r="N7982" s="130"/>
      <c r="P7982" s="88"/>
    </row>
    <row r="7983" spans="6:16">
      <c r="F7983" s="81"/>
      <c r="G7983" s="130"/>
      <c r="I7983" s="88"/>
      <c r="N7983" s="130"/>
      <c r="P7983" s="88"/>
    </row>
    <row r="7984" spans="6:16">
      <c r="F7984" s="81"/>
      <c r="G7984" s="130"/>
      <c r="I7984" s="88"/>
      <c r="N7984" s="130"/>
      <c r="P7984" s="88"/>
    </row>
    <row r="7985" spans="6:16">
      <c r="F7985" s="81"/>
      <c r="G7985" s="130"/>
      <c r="I7985" s="88"/>
      <c r="N7985" s="130"/>
      <c r="P7985" s="88"/>
    </row>
    <row r="7986" spans="6:16">
      <c r="F7986" s="81"/>
      <c r="G7986" s="130"/>
      <c r="I7986" s="88"/>
      <c r="N7986" s="130"/>
      <c r="P7986" s="88"/>
    </row>
    <row r="7987" spans="6:16">
      <c r="F7987" s="81"/>
      <c r="G7987" s="130"/>
      <c r="I7987" s="88"/>
      <c r="N7987" s="130"/>
      <c r="P7987" s="88"/>
    </row>
    <row r="7988" spans="6:16">
      <c r="F7988" s="81"/>
      <c r="G7988" s="130"/>
      <c r="I7988" s="88"/>
      <c r="N7988" s="130"/>
      <c r="P7988" s="88"/>
    </row>
    <row r="7989" spans="6:16">
      <c r="F7989" s="81"/>
      <c r="G7989" s="130"/>
      <c r="I7989" s="88"/>
      <c r="N7989" s="130"/>
      <c r="P7989" s="88"/>
    </row>
    <row r="7990" spans="6:16">
      <c r="F7990" s="81"/>
      <c r="G7990" s="130"/>
      <c r="I7990" s="88"/>
      <c r="N7990" s="130"/>
      <c r="P7990" s="88"/>
    </row>
    <row r="7991" spans="6:16">
      <c r="F7991" s="81"/>
      <c r="G7991" s="130"/>
      <c r="I7991" s="88"/>
      <c r="N7991" s="130"/>
      <c r="P7991" s="88"/>
    </row>
    <row r="7992" spans="6:16">
      <c r="F7992" s="81"/>
      <c r="G7992" s="130"/>
      <c r="I7992" s="88"/>
      <c r="N7992" s="130"/>
      <c r="P7992" s="88"/>
    </row>
    <row r="7993" spans="6:16">
      <c r="F7993" s="81"/>
      <c r="G7993" s="130"/>
      <c r="I7993" s="88"/>
      <c r="N7993" s="130"/>
      <c r="P7993" s="88"/>
    </row>
    <row r="7994" spans="6:16">
      <c r="F7994" s="81"/>
      <c r="G7994" s="130"/>
      <c r="I7994" s="88"/>
      <c r="N7994" s="130"/>
      <c r="P7994" s="88"/>
    </row>
    <row r="7995" spans="6:16">
      <c r="F7995" s="81"/>
      <c r="G7995" s="130"/>
      <c r="I7995" s="88"/>
      <c r="N7995" s="130"/>
      <c r="P7995" s="88"/>
    </row>
    <row r="7996" spans="6:16">
      <c r="F7996" s="81"/>
      <c r="G7996" s="130"/>
      <c r="I7996" s="88"/>
      <c r="N7996" s="130"/>
      <c r="P7996" s="88"/>
    </row>
    <row r="7997" spans="6:16">
      <c r="F7997" s="81"/>
      <c r="G7997" s="130"/>
      <c r="I7997" s="88"/>
      <c r="N7997" s="130"/>
      <c r="P7997" s="88"/>
    </row>
    <row r="7998" spans="6:16">
      <c r="F7998" s="81"/>
      <c r="G7998" s="130"/>
      <c r="I7998" s="88"/>
      <c r="N7998" s="130"/>
      <c r="P7998" s="88"/>
    </row>
    <row r="7999" spans="6:16">
      <c r="F7999" s="81"/>
      <c r="G7999" s="130"/>
      <c r="I7999" s="88"/>
      <c r="N7999" s="130"/>
      <c r="P7999" s="88"/>
    </row>
    <row r="8000" spans="6:16">
      <c r="F8000" s="81"/>
      <c r="G8000" s="130"/>
      <c r="I8000" s="88"/>
      <c r="N8000" s="130"/>
      <c r="P8000" s="88"/>
    </row>
    <row r="8001" spans="6:16">
      <c r="F8001" s="81"/>
      <c r="G8001" s="130"/>
      <c r="I8001" s="88"/>
      <c r="N8001" s="130"/>
      <c r="P8001" s="88"/>
    </row>
    <row r="8002" spans="6:16">
      <c r="F8002" s="81"/>
      <c r="G8002" s="130"/>
      <c r="I8002" s="88"/>
      <c r="N8002" s="130"/>
      <c r="P8002" s="88"/>
    </row>
    <row r="8003" spans="6:16">
      <c r="F8003" s="81"/>
      <c r="G8003" s="130"/>
      <c r="I8003" s="88"/>
      <c r="N8003" s="130"/>
      <c r="P8003" s="88"/>
    </row>
    <row r="8004" spans="6:16">
      <c r="F8004" s="81"/>
      <c r="G8004" s="130"/>
      <c r="I8004" s="88"/>
      <c r="N8004" s="130"/>
      <c r="P8004" s="88"/>
    </row>
    <row r="8005" spans="6:16">
      <c r="F8005" s="81"/>
      <c r="G8005" s="130"/>
      <c r="I8005" s="88"/>
      <c r="N8005" s="130"/>
      <c r="P8005" s="88"/>
    </row>
    <row r="8006" spans="6:16">
      <c r="F8006" s="81"/>
      <c r="G8006" s="130"/>
      <c r="I8006" s="88"/>
      <c r="N8006" s="130"/>
      <c r="P8006" s="88"/>
    </row>
    <row r="8007" spans="6:16">
      <c r="F8007" s="81"/>
      <c r="G8007" s="130"/>
      <c r="I8007" s="88"/>
      <c r="N8007" s="130"/>
      <c r="P8007" s="88"/>
    </row>
    <row r="8008" spans="6:16">
      <c r="F8008" s="81"/>
      <c r="G8008" s="130"/>
      <c r="I8008" s="88"/>
      <c r="N8008" s="130"/>
      <c r="P8008" s="88"/>
    </row>
    <row r="8009" spans="6:16">
      <c r="F8009" s="81"/>
      <c r="G8009" s="130"/>
      <c r="I8009" s="88"/>
      <c r="N8009" s="130"/>
      <c r="P8009" s="88"/>
    </row>
    <row r="8010" spans="6:16">
      <c r="F8010" s="81"/>
      <c r="G8010" s="130"/>
      <c r="I8010" s="88"/>
      <c r="N8010" s="130"/>
      <c r="P8010" s="88"/>
    </row>
    <row r="8011" spans="6:16">
      <c r="F8011" s="81"/>
      <c r="G8011" s="130"/>
      <c r="I8011" s="88"/>
      <c r="N8011" s="130"/>
      <c r="P8011" s="88"/>
    </row>
    <row r="8012" spans="6:16">
      <c r="F8012" s="81"/>
      <c r="G8012" s="130"/>
      <c r="I8012" s="88"/>
      <c r="N8012" s="130"/>
      <c r="P8012" s="88"/>
    </row>
    <row r="8013" spans="6:16">
      <c r="F8013" s="81"/>
      <c r="G8013" s="130"/>
      <c r="I8013" s="88"/>
      <c r="N8013" s="130"/>
      <c r="P8013" s="88"/>
    </row>
    <row r="8014" spans="6:16">
      <c r="F8014" s="81"/>
      <c r="G8014" s="130"/>
      <c r="I8014" s="88"/>
      <c r="N8014" s="130"/>
      <c r="P8014" s="88"/>
    </row>
    <row r="8015" spans="6:16">
      <c r="F8015" s="81"/>
      <c r="G8015" s="130"/>
      <c r="I8015" s="88"/>
      <c r="N8015" s="130"/>
      <c r="P8015" s="88"/>
    </row>
    <row r="8016" spans="6:16">
      <c r="F8016" s="81"/>
      <c r="G8016" s="130"/>
      <c r="I8016" s="88"/>
      <c r="N8016" s="130"/>
      <c r="P8016" s="88"/>
    </row>
    <row r="8017" spans="6:16">
      <c r="F8017" s="81"/>
      <c r="G8017" s="130"/>
      <c r="I8017" s="88"/>
      <c r="N8017" s="130"/>
      <c r="P8017" s="88"/>
    </row>
    <row r="8018" spans="6:16">
      <c r="F8018" s="81"/>
      <c r="G8018" s="130"/>
      <c r="I8018" s="88"/>
      <c r="N8018" s="130"/>
      <c r="P8018" s="88"/>
    </row>
    <row r="8019" spans="6:16">
      <c r="F8019" s="81"/>
      <c r="G8019" s="130"/>
      <c r="I8019" s="88"/>
      <c r="N8019" s="130"/>
      <c r="P8019" s="88"/>
    </row>
    <row r="8020" spans="6:16">
      <c r="F8020" s="81"/>
      <c r="G8020" s="130"/>
      <c r="I8020" s="88"/>
      <c r="N8020" s="130"/>
      <c r="P8020" s="88"/>
    </row>
    <row r="8021" spans="6:16">
      <c r="F8021" s="81"/>
      <c r="G8021" s="130"/>
      <c r="I8021" s="88"/>
      <c r="N8021" s="130"/>
      <c r="P8021" s="88"/>
    </row>
    <row r="8022" spans="6:16">
      <c r="F8022" s="81"/>
      <c r="G8022" s="130"/>
      <c r="I8022" s="88"/>
      <c r="N8022" s="130"/>
      <c r="P8022" s="88"/>
    </row>
    <row r="8023" spans="6:16">
      <c r="F8023" s="81"/>
      <c r="G8023" s="130"/>
      <c r="I8023" s="88"/>
      <c r="N8023" s="130"/>
      <c r="P8023" s="88"/>
    </row>
    <row r="8024" spans="6:16">
      <c r="F8024" s="81"/>
      <c r="G8024" s="130"/>
      <c r="I8024" s="88"/>
      <c r="N8024" s="130"/>
      <c r="P8024" s="88"/>
    </row>
    <row r="8025" spans="6:16">
      <c r="F8025" s="81"/>
      <c r="G8025" s="130"/>
      <c r="I8025" s="88"/>
      <c r="N8025" s="130"/>
      <c r="P8025" s="88"/>
    </row>
    <row r="8026" spans="6:16">
      <c r="F8026" s="81"/>
      <c r="G8026" s="130"/>
      <c r="I8026" s="88"/>
      <c r="N8026" s="130"/>
      <c r="P8026" s="88"/>
    </row>
    <row r="8027" spans="6:16">
      <c r="F8027" s="81"/>
      <c r="G8027" s="130"/>
      <c r="I8027" s="88"/>
      <c r="N8027" s="130"/>
      <c r="P8027" s="88"/>
    </row>
    <row r="8028" spans="6:16">
      <c r="F8028" s="81"/>
      <c r="G8028" s="130"/>
      <c r="I8028" s="88"/>
      <c r="N8028" s="130"/>
      <c r="P8028" s="88"/>
    </row>
    <row r="8029" spans="6:16">
      <c r="F8029" s="81"/>
      <c r="G8029" s="130"/>
      <c r="I8029" s="88"/>
      <c r="N8029" s="130"/>
      <c r="P8029" s="88"/>
    </row>
    <row r="8030" spans="6:16">
      <c r="F8030" s="81"/>
      <c r="G8030" s="130"/>
      <c r="I8030" s="88"/>
      <c r="N8030" s="130"/>
      <c r="P8030" s="88"/>
    </row>
    <row r="8031" spans="6:16">
      <c r="F8031" s="81"/>
      <c r="G8031" s="130"/>
      <c r="I8031" s="88"/>
      <c r="N8031" s="130"/>
      <c r="P8031" s="88"/>
    </row>
    <row r="8032" spans="6:16">
      <c r="F8032" s="81"/>
      <c r="G8032" s="130"/>
      <c r="I8032" s="88"/>
      <c r="N8032" s="130"/>
      <c r="P8032" s="88"/>
    </row>
    <row r="8033" spans="6:16">
      <c r="F8033" s="81"/>
      <c r="G8033" s="130"/>
      <c r="I8033" s="88"/>
      <c r="N8033" s="130"/>
      <c r="P8033" s="88"/>
    </row>
    <row r="8034" spans="6:16">
      <c r="F8034" s="81"/>
      <c r="G8034" s="130"/>
      <c r="I8034" s="88"/>
      <c r="N8034" s="130"/>
      <c r="P8034" s="88"/>
    </row>
    <row r="8035" spans="6:16">
      <c r="F8035" s="81"/>
      <c r="G8035" s="130"/>
      <c r="I8035" s="88"/>
      <c r="N8035" s="130"/>
      <c r="P8035" s="88"/>
    </row>
    <row r="8036" spans="6:16">
      <c r="F8036" s="81"/>
      <c r="G8036" s="130"/>
      <c r="I8036" s="88"/>
      <c r="N8036" s="130"/>
      <c r="P8036" s="88"/>
    </row>
    <row r="8037" spans="6:16">
      <c r="F8037" s="81"/>
      <c r="G8037" s="130"/>
      <c r="I8037" s="88"/>
      <c r="N8037" s="130"/>
      <c r="P8037" s="88"/>
    </row>
    <row r="8038" spans="6:16">
      <c r="F8038" s="81"/>
      <c r="G8038" s="130"/>
      <c r="I8038" s="88"/>
      <c r="N8038" s="130"/>
      <c r="P8038" s="88"/>
    </row>
    <row r="8039" spans="6:16">
      <c r="F8039" s="81"/>
      <c r="G8039" s="130"/>
      <c r="I8039" s="88"/>
      <c r="N8039" s="130"/>
      <c r="P8039" s="88"/>
    </row>
    <row r="8040" spans="6:16">
      <c r="F8040" s="81"/>
      <c r="G8040" s="130"/>
      <c r="I8040" s="88"/>
      <c r="N8040" s="130"/>
      <c r="P8040" s="88"/>
    </row>
    <row r="8041" spans="6:16">
      <c r="F8041" s="81"/>
      <c r="G8041" s="130"/>
      <c r="I8041" s="88"/>
      <c r="N8041" s="130"/>
      <c r="P8041" s="88"/>
    </row>
    <row r="8042" spans="6:16">
      <c r="F8042" s="81"/>
      <c r="G8042" s="130"/>
      <c r="I8042" s="88"/>
      <c r="N8042" s="130"/>
      <c r="P8042" s="88"/>
    </row>
    <row r="8043" spans="6:16">
      <c r="F8043" s="81"/>
      <c r="G8043" s="130"/>
      <c r="I8043" s="88"/>
      <c r="N8043" s="130"/>
      <c r="P8043" s="88"/>
    </row>
    <row r="8044" spans="6:16">
      <c r="F8044" s="81"/>
      <c r="G8044" s="130"/>
      <c r="I8044" s="88"/>
      <c r="N8044" s="130"/>
      <c r="P8044" s="88"/>
    </row>
    <row r="8045" spans="6:16">
      <c r="F8045" s="81"/>
      <c r="G8045" s="130"/>
      <c r="I8045" s="88"/>
      <c r="N8045" s="130"/>
      <c r="P8045" s="88"/>
    </row>
    <row r="8046" spans="6:16">
      <c r="F8046" s="81"/>
      <c r="G8046" s="130"/>
      <c r="I8046" s="88"/>
      <c r="N8046" s="130"/>
      <c r="P8046" s="88"/>
    </row>
    <row r="8047" spans="6:16">
      <c r="F8047" s="81"/>
      <c r="G8047" s="130"/>
      <c r="I8047" s="88"/>
      <c r="N8047" s="130"/>
      <c r="P8047" s="88"/>
    </row>
    <row r="8048" spans="6:16">
      <c r="F8048" s="81"/>
      <c r="G8048" s="130"/>
      <c r="I8048" s="88"/>
      <c r="N8048" s="130"/>
      <c r="P8048" s="88"/>
    </row>
    <row r="8049" spans="6:16">
      <c r="F8049" s="81"/>
      <c r="G8049" s="130"/>
      <c r="I8049" s="88"/>
      <c r="N8049" s="130"/>
      <c r="P8049" s="88"/>
    </row>
    <row r="8050" spans="6:16">
      <c r="F8050" s="81"/>
      <c r="G8050" s="130"/>
      <c r="I8050" s="88"/>
      <c r="N8050" s="130"/>
      <c r="P8050" s="88"/>
    </row>
    <row r="8051" spans="6:16">
      <c r="F8051" s="81"/>
      <c r="G8051" s="130"/>
      <c r="I8051" s="88"/>
      <c r="N8051" s="130"/>
      <c r="P8051" s="88"/>
    </row>
    <row r="8052" spans="6:16">
      <c r="F8052" s="81"/>
      <c r="G8052" s="130"/>
      <c r="I8052" s="88"/>
      <c r="N8052" s="130"/>
      <c r="P8052" s="88"/>
    </row>
    <row r="8053" spans="6:16">
      <c r="F8053" s="81"/>
      <c r="G8053" s="130"/>
      <c r="I8053" s="88"/>
      <c r="N8053" s="130"/>
      <c r="P8053" s="88"/>
    </row>
    <row r="8054" spans="6:16">
      <c r="F8054" s="81"/>
      <c r="G8054" s="130"/>
      <c r="I8054" s="88"/>
      <c r="N8054" s="130"/>
      <c r="P8054" s="88"/>
    </row>
    <row r="8055" spans="6:16">
      <c r="F8055" s="81"/>
      <c r="G8055" s="130"/>
      <c r="I8055" s="88"/>
      <c r="N8055" s="130"/>
      <c r="P8055" s="88"/>
    </row>
    <row r="8056" spans="6:16">
      <c r="F8056" s="81"/>
      <c r="G8056" s="130"/>
      <c r="I8056" s="88"/>
      <c r="N8056" s="130"/>
      <c r="P8056" s="88"/>
    </row>
    <row r="8057" spans="6:16">
      <c r="F8057" s="81"/>
      <c r="G8057" s="130"/>
      <c r="I8057" s="88"/>
      <c r="N8057" s="130"/>
      <c r="P8057" s="88"/>
    </row>
    <row r="8058" spans="6:16">
      <c r="F8058" s="81"/>
      <c r="G8058" s="130"/>
      <c r="I8058" s="88"/>
      <c r="N8058" s="130"/>
      <c r="P8058" s="88"/>
    </row>
    <row r="8059" spans="6:16">
      <c r="F8059" s="81"/>
      <c r="G8059" s="130"/>
      <c r="I8059" s="88"/>
      <c r="N8059" s="130"/>
      <c r="P8059" s="88"/>
    </row>
    <row r="8060" spans="6:16">
      <c r="F8060" s="81"/>
      <c r="G8060" s="130"/>
      <c r="I8060" s="88"/>
      <c r="N8060" s="130"/>
      <c r="P8060" s="88"/>
    </row>
    <row r="8061" spans="6:16">
      <c r="F8061" s="81"/>
      <c r="G8061" s="130"/>
      <c r="I8061" s="88"/>
      <c r="N8061" s="130"/>
      <c r="P8061" s="88"/>
    </row>
    <row r="8062" spans="6:16">
      <c r="F8062" s="81"/>
      <c r="G8062" s="130"/>
      <c r="I8062" s="88"/>
      <c r="N8062" s="130"/>
      <c r="P8062" s="88"/>
    </row>
    <row r="8063" spans="6:16">
      <c r="F8063" s="81"/>
      <c r="G8063" s="130"/>
      <c r="I8063" s="88"/>
      <c r="N8063" s="130"/>
      <c r="P8063" s="88"/>
    </row>
    <row r="8064" spans="6:16">
      <c r="F8064" s="81"/>
      <c r="G8064" s="130"/>
      <c r="I8064" s="88"/>
      <c r="N8064" s="130"/>
      <c r="P8064" s="88"/>
    </row>
    <row r="8065" spans="6:16">
      <c r="F8065" s="81"/>
      <c r="G8065" s="130"/>
      <c r="I8065" s="88"/>
      <c r="N8065" s="130"/>
      <c r="P8065" s="88"/>
    </row>
    <row r="8066" spans="6:16">
      <c r="F8066" s="81"/>
      <c r="G8066" s="130"/>
      <c r="I8066" s="88"/>
      <c r="N8066" s="130"/>
      <c r="P8066" s="88"/>
    </row>
    <row r="8067" spans="6:16">
      <c r="F8067" s="81"/>
      <c r="G8067" s="130"/>
      <c r="I8067" s="88"/>
      <c r="N8067" s="130"/>
      <c r="P8067" s="88"/>
    </row>
    <row r="8068" spans="6:16">
      <c r="F8068" s="81"/>
      <c r="G8068" s="130"/>
      <c r="I8068" s="88"/>
      <c r="N8068" s="130"/>
      <c r="P8068" s="88"/>
    </row>
    <row r="8069" spans="6:16">
      <c r="F8069" s="81"/>
      <c r="G8069" s="130"/>
      <c r="I8069" s="88"/>
      <c r="N8069" s="130"/>
      <c r="P8069" s="88"/>
    </row>
    <row r="8070" spans="6:16">
      <c r="F8070" s="81"/>
      <c r="G8070" s="130"/>
      <c r="I8070" s="88"/>
      <c r="N8070" s="130"/>
      <c r="P8070" s="88"/>
    </row>
    <row r="8071" spans="6:16">
      <c r="F8071" s="81"/>
      <c r="G8071" s="130"/>
      <c r="I8071" s="88"/>
      <c r="N8071" s="130"/>
      <c r="P8071" s="88"/>
    </row>
    <row r="8072" spans="6:16">
      <c r="F8072" s="81"/>
      <c r="G8072" s="130"/>
      <c r="I8072" s="88"/>
      <c r="N8072" s="130"/>
      <c r="P8072" s="88"/>
    </row>
    <row r="8073" spans="6:16">
      <c r="F8073" s="81"/>
      <c r="G8073" s="130"/>
      <c r="I8073" s="88"/>
      <c r="N8073" s="130"/>
      <c r="P8073" s="88"/>
    </row>
    <row r="8074" spans="6:16">
      <c r="F8074" s="81"/>
      <c r="G8074" s="130"/>
      <c r="I8074" s="88"/>
      <c r="N8074" s="130"/>
      <c r="P8074" s="88"/>
    </row>
    <row r="8075" spans="6:16">
      <c r="F8075" s="81"/>
      <c r="G8075" s="130"/>
      <c r="I8075" s="88"/>
      <c r="N8075" s="130"/>
      <c r="P8075" s="88"/>
    </row>
    <row r="8076" spans="6:16">
      <c r="F8076" s="81"/>
      <c r="G8076" s="130"/>
      <c r="I8076" s="88"/>
      <c r="N8076" s="130"/>
      <c r="P8076" s="88"/>
    </row>
    <row r="8077" spans="6:16">
      <c r="F8077" s="81"/>
      <c r="G8077" s="130"/>
      <c r="I8077" s="88"/>
      <c r="N8077" s="130"/>
      <c r="P8077" s="88"/>
    </row>
    <row r="8078" spans="6:16">
      <c r="F8078" s="81"/>
      <c r="G8078" s="130"/>
      <c r="I8078" s="88"/>
      <c r="N8078" s="130"/>
      <c r="P8078" s="88"/>
    </row>
    <row r="8079" spans="6:16">
      <c r="F8079" s="81"/>
      <c r="G8079" s="130"/>
      <c r="I8079" s="88"/>
      <c r="N8079" s="130"/>
      <c r="P8079" s="88"/>
    </row>
    <row r="8080" spans="6:16">
      <c r="F8080" s="81"/>
      <c r="G8080" s="130"/>
      <c r="I8080" s="88"/>
      <c r="N8080" s="130"/>
      <c r="P8080" s="88"/>
    </row>
    <row r="8081" spans="6:16">
      <c r="F8081" s="81"/>
      <c r="G8081" s="130"/>
      <c r="I8081" s="88"/>
      <c r="N8081" s="130"/>
      <c r="P8081" s="88"/>
    </row>
    <row r="8082" spans="6:16">
      <c r="F8082" s="81"/>
      <c r="G8082" s="130"/>
      <c r="I8082" s="88"/>
      <c r="N8082" s="130"/>
      <c r="P8082" s="88"/>
    </row>
    <row r="8083" spans="6:16">
      <c r="F8083" s="81"/>
      <c r="G8083" s="130"/>
      <c r="I8083" s="88"/>
      <c r="N8083" s="130"/>
      <c r="P8083" s="88"/>
    </row>
    <row r="8084" spans="6:16">
      <c r="F8084" s="81"/>
      <c r="G8084" s="130"/>
      <c r="I8084" s="88"/>
      <c r="N8084" s="130"/>
      <c r="P8084" s="88"/>
    </row>
    <row r="8085" spans="6:16">
      <c r="F8085" s="81"/>
      <c r="G8085" s="130"/>
      <c r="I8085" s="88"/>
      <c r="N8085" s="130"/>
      <c r="P8085" s="88"/>
    </row>
    <row r="8086" spans="6:16">
      <c r="F8086" s="81"/>
      <c r="G8086" s="130"/>
      <c r="I8086" s="88"/>
      <c r="N8086" s="130"/>
      <c r="P8086" s="88"/>
    </row>
    <row r="8087" spans="6:16">
      <c r="F8087" s="81"/>
      <c r="G8087" s="130"/>
      <c r="I8087" s="88"/>
      <c r="N8087" s="130"/>
      <c r="P8087" s="88"/>
    </row>
    <row r="8088" spans="6:16">
      <c r="F8088" s="81"/>
      <c r="G8088" s="130"/>
      <c r="I8088" s="88"/>
      <c r="N8088" s="130"/>
      <c r="P8088" s="88"/>
    </row>
    <row r="8089" spans="6:16">
      <c r="F8089" s="81"/>
      <c r="G8089" s="130"/>
      <c r="I8089" s="88"/>
      <c r="N8089" s="130"/>
      <c r="P8089" s="88"/>
    </row>
    <row r="8090" spans="6:16">
      <c r="F8090" s="81"/>
      <c r="G8090" s="130"/>
      <c r="I8090" s="88"/>
      <c r="N8090" s="130"/>
      <c r="P8090" s="88"/>
    </row>
    <row r="8091" spans="6:16">
      <c r="F8091" s="81"/>
      <c r="G8091" s="130"/>
      <c r="I8091" s="88"/>
      <c r="N8091" s="130"/>
      <c r="P8091" s="88"/>
    </row>
    <row r="8092" spans="6:16">
      <c r="F8092" s="81"/>
      <c r="G8092" s="130"/>
      <c r="I8092" s="88"/>
      <c r="N8092" s="130"/>
      <c r="P8092" s="88"/>
    </row>
    <row r="8093" spans="6:16">
      <c r="F8093" s="81"/>
      <c r="G8093" s="130"/>
      <c r="I8093" s="88"/>
      <c r="N8093" s="130"/>
      <c r="P8093" s="88"/>
    </row>
    <row r="8094" spans="6:16">
      <c r="F8094" s="81"/>
      <c r="G8094" s="130"/>
      <c r="I8094" s="88"/>
      <c r="N8094" s="130"/>
      <c r="P8094" s="88"/>
    </row>
    <row r="8095" spans="6:16">
      <c r="F8095" s="81"/>
      <c r="G8095" s="130"/>
      <c r="I8095" s="88"/>
      <c r="N8095" s="130"/>
      <c r="P8095" s="88"/>
    </row>
    <row r="8096" spans="6:16">
      <c r="F8096" s="81"/>
      <c r="G8096" s="130"/>
      <c r="I8096" s="88"/>
      <c r="N8096" s="130"/>
      <c r="P8096" s="88"/>
    </row>
    <row r="8097" spans="6:16">
      <c r="F8097" s="81"/>
      <c r="G8097" s="130"/>
      <c r="I8097" s="88"/>
      <c r="N8097" s="130"/>
      <c r="P8097" s="88"/>
    </row>
    <row r="8098" spans="6:16">
      <c r="F8098" s="81"/>
      <c r="G8098" s="130"/>
      <c r="I8098" s="88"/>
      <c r="N8098" s="130"/>
      <c r="P8098" s="88"/>
    </row>
    <row r="8099" spans="6:16">
      <c r="F8099" s="81"/>
      <c r="G8099" s="130"/>
      <c r="I8099" s="88"/>
      <c r="N8099" s="130"/>
      <c r="P8099" s="88"/>
    </row>
    <row r="8100" spans="6:16">
      <c r="F8100" s="81"/>
      <c r="G8100" s="130"/>
      <c r="I8100" s="88"/>
      <c r="N8100" s="130"/>
      <c r="P8100" s="88"/>
    </row>
    <row r="8101" spans="6:16">
      <c r="F8101" s="81"/>
      <c r="G8101" s="130"/>
      <c r="I8101" s="88"/>
      <c r="N8101" s="130"/>
      <c r="P8101" s="88"/>
    </row>
    <row r="8102" spans="6:16">
      <c r="F8102" s="81"/>
      <c r="G8102" s="130"/>
      <c r="I8102" s="88"/>
      <c r="N8102" s="130"/>
      <c r="P8102" s="88"/>
    </row>
    <row r="8103" spans="6:16">
      <c r="F8103" s="81"/>
      <c r="G8103" s="130"/>
      <c r="I8103" s="88"/>
      <c r="N8103" s="130"/>
      <c r="P8103" s="88"/>
    </row>
    <row r="8104" spans="6:16">
      <c r="F8104" s="81"/>
      <c r="G8104" s="130"/>
      <c r="I8104" s="88"/>
      <c r="N8104" s="130"/>
      <c r="P8104" s="88"/>
    </row>
    <row r="8105" spans="6:16">
      <c r="F8105" s="81"/>
      <c r="G8105" s="130"/>
      <c r="I8105" s="88"/>
      <c r="N8105" s="130"/>
      <c r="P8105" s="88"/>
    </row>
    <row r="8106" spans="6:16">
      <c r="F8106" s="81"/>
      <c r="G8106" s="130"/>
      <c r="I8106" s="88"/>
      <c r="N8106" s="130"/>
      <c r="P8106" s="88"/>
    </row>
    <row r="8107" spans="6:16">
      <c r="F8107" s="81"/>
      <c r="G8107" s="130"/>
      <c r="I8107" s="88"/>
      <c r="N8107" s="130"/>
      <c r="P8107" s="88"/>
    </row>
    <row r="8108" spans="6:16">
      <c r="F8108" s="81"/>
      <c r="G8108" s="130"/>
      <c r="I8108" s="88"/>
      <c r="N8108" s="130"/>
      <c r="P8108" s="88"/>
    </row>
    <row r="8109" spans="6:16">
      <c r="F8109" s="81"/>
      <c r="G8109" s="130"/>
      <c r="I8109" s="88"/>
      <c r="N8109" s="130"/>
      <c r="P8109" s="88"/>
    </row>
    <row r="8110" spans="6:16">
      <c r="F8110" s="81"/>
      <c r="G8110" s="130"/>
      <c r="I8110" s="88"/>
      <c r="N8110" s="130"/>
      <c r="P8110" s="88"/>
    </row>
    <row r="8111" spans="6:16">
      <c r="F8111" s="81"/>
      <c r="G8111" s="130"/>
      <c r="I8111" s="88"/>
      <c r="N8111" s="130"/>
      <c r="P8111" s="88"/>
    </row>
    <row r="8112" spans="6:16">
      <c r="F8112" s="81"/>
      <c r="G8112" s="130"/>
      <c r="I8112" s="88"/>
      <c r="N8112" s="130"/>
      <c r="P8112" s="88"/>
    </row>
    <row r="8113" spans="6:16">
      <c r="F8113" s="81"/>
      <c r="G8113" s="130"/>
      <c r="I8113" s="88"/>
      <c r="N8113" s="130"/>
      <c r="P8113" s="88"/>
    </row>
    <row r="8114" spans="6:16">
      <c r="F8114" s="81"/>
      <c r="G8114" s="130"/>
      <c r="I8114" s="88"/>
      <c r="N8114" s="130"/>
      <c r="P8114" s="88"/>
    </row>
    <row r="8115" spans="6:16">
      <c r="F8115" s="81"/>
      <c r="G8115" s="130"/>
      <c r="I8115" s="88"/>
      <c r="N8115" s="130"/>
      <c r="P8115" s="88"/>
    </row>
    <row r="8116" spans="6:16">
      <c r="F8116" s="81"/>
      <c r="G8116" s="130"/>
      <c r="I8116" s="88"/>
      <c r="N8116" s="130"/>
      <c r="P8116" s="88"/>
    </row>
    <row r="8117" spans="6:16">
      <c r="F8117" s="81"/>
      <c r="G8117" s="130"/>
      <c r="I8117" s="88"/>
      <c r="N8117" s="130"/>
      <c r="P8117" s="88"/>
    </row>
    <row r="8118" spans="6:16">
      <c r="F8118" s="81"/>
      <c r="G8118" s="130"/>
      <c r="I8118" s="88"/>
      <c r="N8118" s="130"/>
      <c r="P8118" s="88"/>
    </row>
    <row r="8119" spans="6:16">
      <c r="F8119" s="81"/>
      <c r="G8119" s="130"/>
      <c r="I8119" s="88"/>
      <c r="N8119" s="130"/>
      <c r="P8119" s="88"/>
    </row>
    <row r="8120" spans="6:16">
      <c r="F8120" s="81"/>
      <c r="G8120" s="130"/>
      <c r="I8120" s="88"/>
      <c r="N8120" s="130"/>
      <c r="P8120" s="88"/>
    </row>
    <row r="8121" spans="6:16">
      <c r="F8121" s="81"/>
      <c r="G8121" s="130"/>
      <c r="I8121" s="88"/>
      <c r="N8121" s="130"/>
      <c r="P8121" s="88"/>
    </row>
    <row r="8122" spans="6:16">
      <c r="F8122" s="81"/>
      <c r="G8122" s="130"/>
      <c r="I8122" s="88"/>
      <c r="N8122" s="130"/>
      <c r="P8122" s="88"/>
    </row>
    <row r="8123" spans="6:16">
      <c r="F8123" s="81"/>
      <c r="G8123" s="130"/>
      <c r="I8123" s="88"/>
      <c r="N8123" s="130"/>
      <c r="P8123" s="88"/>
    </row>
    <row r="8124" spans="6:16">
      <c r="F8124" s="81"/>
      <c r="G8124" s="130"/>
      <c r="I8124" s="88"/>
      <c r="N8124" s="130"/>
      <c r="P8124" s="88"/>
    </row>
    <row r="8125" spans="6:16">
      <c r="F8125" s="81"/>
      <c r="G8125" s="130"/>
      <c r="I8125" s="88"/>
      <c r="N8125" s="130"/>
      <c r="P8125" s="88"/>
    </row>
    <row r="8126" spans="6:16">
      <c r="F8126" s="81"/>
      <c r="G8126" s="130"/>
      <c r="I8126" s="88"/>
      <c r="N8126" s="130"/>
      <c r="P8126" s="88"/>
    </row>
    <row r="8127" spans="6:16">
      <c r="F8127" s="81"/>
      <c r="G8127" s="130"/>
      <c r="I8127" s="88"/>
      <c r="N8127" s="130"/>
      <c r="P8127" s="88"/>
    </row>
    <row r="8128" spans="6:16">
      <c r="F8128" s="81"/>
      <c r="G8128" s="130"/>
      <c r="I8128" s="88"/>
      <c r="N8128" s="130"/>
      <c r="P8128" s="88"/>
    </row>
    <row r="8129" spans="6:16">
      <c r="F8129" s="81"/>
      <c r="G8129" s="130"/>
      <c r="I8129" s="88"/>
      <c r="N8129" s="130"/>
      <c r="P8129" s="88"/>
    </row>
    <row r="8130" spans="6:16">
      <c r="F8130" s="81"/>
      <c r="G8130" s="130"/>
      <c r="I8130" s="88"/>
      <c r="N8130" s="130"/>
      <c r="P8130" s="88"/>
    </row>
    <row r="8131" spans="6:16">
      <c r="F8131" s="81"/>
      <c r="G8131" s="130"/>
      <c r="I8131" s="88"/>
      <c r="N8131" s="130"/>
      <c r="P8131" s="88"/>
    </row>
    <row r="8132" spans="6:16">
      <c r="F8132" s="81"/>
      <c r="G8132" s="130"/>
      <c r="I8132" s="88"/>
      <c r="N8132" s="130"/>
      <c r="P8132" s="88"/>
    </row>
    <row r="8133" spans="6:16">
      <c r="F8133" s="81"/>
      <c r="G8133" s="130"/>
      <c r="I8133" s="88"/>
      <c r="N8133" s="130"/>
      <c r="P8133" s="88"/>
    </row>
    <row r="8134" spans="6:16">
      <c r="F8134" s="81"/>
      <c r="G8134" s="130"/>
      <c r="I8134" s="88"/>
      <c r="N8134" s="130"/>
      <c r="P8134" s="88"/>
    </row>
    <row r="8135" spans="6:16">
      <c r="F8135" s="81"/>
      <c r="G8135" s="130"/>
      <c r="I8135" s="88"/>
      <c r="N8135" s="130"/>
      <c r="P8135" s="88"/>
    </row>
    <row r="8136" spans="6:16">
      <c r="F8136" s="81"/>
      <c r="G8136" s="130"/>
      <c r="I8136" s="88"/>
      <c r="N8136" s="130"/>
      <c r="P8136" s="88"/>
    </row>
    <row r="8137" spans="6:16">
      <c r="F8137" s="81"/>
      <c r="G8137" s="130"/>
      <c r="I8137" s="88"/>
      <c r="N8137" s="130"/>
      <c r="P8137" s="88"/>
    </row>
    <row r="8138" spans="6:16">
      <c r="F8138" s="81"/>
      <c r="G8138" s="130"/>
      <c r="I8138" s="88"/>
      <c r="N8138" s="130"/>
      <c r="P8138" s="88"/>
    </row>
    <row r="8139" spans="6:16">
      <c r="F8139" s="81"/>
      <c r="G8139" s="130"/>
      <c r="I8139" s="88"/>
      <c r="N8139" s="130"/>
      <c r="P8139" s="88"/>
    </row>
    <row r="8140" spans="6:16">
      <c r="F8140" s="81"/>
      <c r="G8140" s="130"/>
      <c r="I8140" s="88"/>
      <c r="N8140" s="130"/>
      <c r="P8140" s="88"/>
    </row>
    <row r="8141" spans="6:16">
      <c r="F8141" s="81"/>
      <c r="G8141" s="130"/>
      <c r="I8141" s="88"/>
      <c r="N8141" s="130"/>
      <c r="P8141" s="88"/>
    </row>
    <row r="8142" spans="6:16">
      <c r="F8142" s="81"/>
      <c r="G8142" s="130"/>
      <c r="I8142" s="88"/>
      <c r="N8142" s="130"/>
      <c r="P8142" s="88"/>
    </row>
    <row r="8143" spans="6:16">
      <c r="F8143" s="81"/>
      <c r="G8143" s="130"/>
      <c r="I8143" s="88"/>
      <c r="N8143" s="130"/>
      <c r="P8143" s="88"/>
    </row>
    <row r="8144" spans="6:16">
      <c r="F8144" s="81"/>
      <c r="G8144" s="130"/>
      <c r="I8144" s="88"/>
      <c r="N8144" s="130"/>
      <c r="P8144" s="88"/>
    </row>
    <row r="8145" spans="6:16">
      <c r="F8145" s="81"/>
      <c r="G8145" s="130"/>
      <c r="I8145" s="88"/>
      <c r="N8145" s="130"/>
      <c r="P8145" s="88"/>
    </row>
    <row r="8146" spans="6:16">
      <c r="F8146" s="81"/>
      <c r="G8146" s="130"/>
      <c r="I8146" s="88"/>
      <c r="N8146" s="130"/>
      <c r="P8146" s="88"/>
    </row>
    <row r="8147" spans="6:16">
      <c r="F8147" s="81"/>
      <c r="G8147" s="130"/>
      <c r="I8147" s="88"/>
      <c r="N8147" s="130"/>
      <c r="P8147" s="88"/>
    </row>
    <row r="8148" spans="6:16">
      <c r="F8148" s="81"/>
      <c r="G8148" s="130"/>
      <c r="I8148" s="88"/>
      <c r="N8148" s="130"/>
      <c r="P8148" s="88"/>
    </row>
    <row r="8149" spans="6:16">
      <c r="F8149" s="81"/>
      <c r="G8149" s="130"/>
      <c r="I8149" s="88"/>
      <c r="N8149" s="130"/>
      <c r="P8149" s="88"/>
    </row>
    <row r="8150" spans="6:16">
      <c r="F8150" s="81"/>
      <c r="G8150" s="130"/>
      <c r="I8150" s="88"/>
      <c r="N8150" s="130"/>
      <c r="P8150" s="88"/>
    </row>
    <row r="8151" spans="6:16">
      <c r="F8151" s="81"/>
      <c r="G8151" s="130"/>
      <c r="I8151" s="88"/>
      <c r="N8151" s="130"/>
      <c r="P8151" s="88"/>
    </row>
    <row r="8152" spans="6:16">
      <c r="F8152" s="81"/>
      <c r="G8152" s="130"/>
      <c r="I8152" s="88"/>
      <c r="N8152" s="130"/>
      <c r="P8152" s="88"/>
    </row>
    <row r="8153" spans="6:16">
      <c r="F8153" s="81"/>
      <c r="G8153" s="130"/>
      <c r="I8153" s="88"/>
      <c r="N8153" s="130"/>
      <c r="P8153" s="88"/>
    </row>
    <row r="8154" spans="6:16">
      <c r="F8154" s="81"/>
      <c r="G8154" s="130"/>
      <c r="I8154" s="88"/>
      <c r="N8154" s="130"/>
      <c r="P8154" s="88"/>
    </row>
    <row r="8155" spans="6:16">
      <c r="F8155" s="81"/>
      <c r="G8155" s="130"/>
      <c r="I8155" s="88"/>
      <c r="N8155" s="130"/>
      <c r="P8155" s="88"/>
    </row>
    <row r="8156" spans="6:16">
      <c r="F8156" s="81"/>
      <c r="G8156" s="130"/>
      <c r="I8156" s="88"/>
      <c r="N8156" s="130"/>
      <c r="P8156" s="88"/>
    </row>
    <row r="8157" spans="6:16">
      <c r="F8157" s="81"/>
      <c r="G8157" s="130"/>
      <c r="I8157" s="88"/>
      <c r="N8157" s="130"/>
      <c r="P8157" s="88"/>
    </row>
    <row r="8158" spans="6:16">
      <c r="F8158" s="81"/>
      <c r="G8158" s="130"/>
      <c r="I8158" s="88"/>
      <c r="N8158" s="130"/>
      <c r="P8158" s="88"/>
    </row>
    <row r="8159" spans="6:16">
      <c r="F8159" s="81"/>
      <c r="G8159" s="130"/>
      <c r="I8159" s="88"/>
      <c r="N8159" s="130"/>
      <c r="P8159" s="88"/>
    </row>
    <row r="8160" spans="6:16">
      <c r="F8160" s="81"/>
      <c r="G8160" s="130"/>
      <c r="I8160" s="88"/>
      <c r="N8160" s="130"/>
      <c r="P8160" s="88"/>
    </row>
    <row r="8161" spans="6:16">
      <c r="F8161" s="81"/>
      <c r="G8161" s="130"/>
      <c r="I8161" s="88"/>
      <c r="N8161" s="130"/>
      <c r="P8161" s="88"/>
    </row>
    <row r="8162" spans="6:16">
      <c r="F8162" s="81"/>
      <c r="G8162" s="130"/>
      <c r="I8162" s="88"/>
      <c r="N8162" s="130"/>
      <c r="P8162" s="88"/>
    </row>
    <row r="8163" spans="6:16">
      <c r="F8163" s="81"/>
      <c r="G8163" s="130"/>
      <c r="I8163" s="88"/>
      <c r="N8163" s="130"/>
      <c r="P8163" s="88"/>
    </row>
    <row r="8164" spans="6:16">
      <c r="F8164" s="81"/>
      <c r="G8164" s="130"/>
      <c r="I8164" s="88"/>
      <c r="N8164" s="130"/>
      <c r="P8164" s="88"/>
    </row>
    <row r="8165" spans="6:16">
      <c r="F8165" s="81"/>
      <c r="G8165" s="130"/>
      <c r="I8165" s="88"/>
      <c r="N8165" s="130"/>
      <c r="P8165" s="88"/>
    </row>
    <row r="8166" spans="6:16">
      <c r="F8166" s="81"/>
      <c r="G8166" s="130"/>
      <c r="I8166" s="88"/>
      <c r="N8166" s="130"/>
      <c r="P8166" s="88"/>
    </row>
    <row r="8167" spans="6:16">
      <c r="F8167" s="81"/>
      <c r="G8167" s="130"/>
      <c r="I8167" s="88"/>
      <c r="N8167" s="130"/>
      <c r="P8167" s="88"/>
    </row>
    <row r="8168" spans="6:16">
      <c r="F8168" s="81"/>
      <c r="G8168" s="130"/>
      <c r="I8168" s="88"/>
      <c r="N8168" s="130"/>
      <c r="P8168" s="88"/>
    </row>
    <row r="8169" spans="6:16">
      <c r="F8169" s="81"/>
      <c r="G8169" s="130"/>
      <c r="I8169" s="88"/>
      <c r="N8169" s="130"/>
      <c r="P8169" s="88"/>
    </row>
    <row r="8170" spans="6:16">
      <c r="F8170" s="81"/>
      <c r="G8170" s="130"/>
      <c r="I8170" s="88"/>
      <c r="N8170" s="130"/>
      <c r="P8170" s="88"/>
    </row>
    <row r="8171" spans="6:16">
      <c r="F8171" s="81"/>
      <c r="G8171" s="130"/>
      <c r="I8171" s="88"/>
      <c r="N8171" s="130"/>
      <c r="P8171" s="88"/>
    </row>
    <row r="8172" spans="6:16">
      <c r="F8172" s="81"/>
      <c r="G8172" s="130"/>
      <c r="I8172" s="88"/>
      <c r="N8172" s="130"/>
      <c r="P8172" s="88"/>
    </row>
    <row r="8173" spans="6:16">
      <c r="F8173" s="81"/>
      <c r="G8173" s="130"/>
      <c r="I8173" s="88"/>
      <c r="N8173" s="130"/>
      <c r="P8173" s="88"/>
    </row>
    <row r="8174" spans="6:16">
      <c r="F8174" s="81"/>
      <c r="G8174" s="130"/>
      <c r="I8174" s="88"/>
      <c r="N8174" s="130"/>
      <c r="P8174" s="88"/>
    </row>
    <row r="8175" spans="6:16">
      <c r="F8175" s="81"/>
      <c r="G8175" s="130"/>
      <c r="I8175" s="88"/>
      <c r="N8175" s="130"/>
      <c r="P8175" s="88"/>
    </row>
    <row r="8176" spans="6:16">
      <c r="F8176" s="81"/>
      <c r="G8176" s="130"/>
      <c r="I8176" s="88"/>
      <c r="N8176" s="130"/>
      <c r="P8176" s="88"/>
    </row>
    <row r="8177" spans="6:16">
      <c r="F8177" s="81"/>
      <c r="G8177" s="130"/>
      <c r="I8177" s="88"/>
      <c r="N8177" s="130"/>
      <c r="P8177" s="88"/>
    </row>
    <row r="8178" spans="6:16">
      <c r="F8178" s="81"/>
      <c r="G8178" s="130"/>
      <c r="I8178" s="88"/>
      <c r="N8178" s="130"/>
      <c r="P8178" s="88"/>
    </row>
    <row r="8179" spans="6:16">
      <c r="F8179" s="81"/>
      <c r="G8179" s="130"/>
      <c r="I8179" s="88"/>
      <c r="N8179" s="130"/>
      <c r="P8179" s="88"/>
    </row>
    <row r="8180" spans="6:16">
      <c r="F8180" s="81"/>
      <c r="G8180" s="130"/>
      <c r="I8180" s="88"/>
      <c r="N8180" s="130"/>
      <c r="P8180" s="88"/>
    </row>
    <row r="8181" spans="6:16">
      <c r="F8181" s="81"/>
      <c r="G8181" s="130"/>
      <c r="I8181" s="88"/>
      <c r="N8181" s="130"/>
      <c r="P8181" s="88"/>
    </row>
    <row r="8182" spans="6:16">
      <c r="F8182" s="81"/>
      <c r="G8182" s="130"/>
      <c r="I8182" s="88"/>
      <c r="N8182" s="130"/>
      <c r="P8182" s="88"/>
    </row>
    <row r="8183" spans="6:16">
      <c r="F8183" s="81"/>
      <c r="G8183" s="130"/>
      <c r="I8183" s="88"/>
      <c r="N8183" s="130"/>
      <c r="P8183" s="88"/>
    </row>
    <row r="8184" spans="6:16">
      <c r="F8184" s="81"/>
      <c r="G8184" s="130"/>
      <c r="I8184" s="88"/>
      <c r="N8184" s="130"/>
      <c r="P8184" s="88"/>
    </row>
    <row r="8185" spans="6:16">
      <c r="F8185" s="81"/>
      <c r="G8185" s="130"/>
      <c r="I8185" s="88"/>
      <c r="N8185" s="130"/>
      <c r="P8185" s="88"/>
    </row>
    <row r="8186" spans="6:16">
      <c r="F8186" s="81"/>
      <c r="G8186" s="130"/>
      <c r="I8186" s="88"/>
      <c r="N8186" s="130"/>
      <c r="P8186" s="88"/>
    </row>
    <row r="8187" spans="6:16">
      <c r="F8187" s="81"/>
      <c r="G8187" s="130"/>
      <c r="I8187" s="88"/>
      <c r="N8187" s="130"/>
      <c r="P8187" s="88"/>
    </row>
    <row r="8188" spans="6:16">
      <c r="F8188" s="81"/>
      <c r="G8188" s="130"/>
      <c r="I8188" s="88"/>
      <c r="N8188" s="130"/>
      <c r="P8188" s="88"/>
    </row>
    <row r="8189" spans="6:16">
      <c r="F8189" s="81"/>
      <c r="G8189" s="130"/>
      <c r="I8189" s="88"/>
      <c r="N8189" s="130"/>
      <c r="P8189" s="88"/>
    </row>
    <row r="8190" spans="6:16">
      <c r="F8190" s="81"/>
      <c r="G8190" s="130"/>
      <c r="I8190" s="88"/>
      <c r="N8190" s="130"/>
      <c r="P8190" s="88"/>
    </row>
    <row r="8191" spans="6:16">
      <c r="F8191" s="81"/>
      <c r="G8191" s="130"/>
      <c r="I8191" s="88"/>
      <c r="N8191" s="130"/>
      <c r="P8191" s="88"/>
    </row>
    <row r="8192" spans="6:16">
      <c r="F8192" s="81"/>
      <c r="G8192" s="130"/>
      <c r="I8192" s="88"/>
      <c r="N8192" s="130"/>
      <c r="P8192" s="88"/>
    </row>
    <row r="8193" spans="6:16">
      <c r="F8193" s="81"/>
      <c r="G8193" s="130"/>
      <c r="I8193" s="88"/>
      <c r="N8193" s="130"/>
      <c r="P8193" s="88"/>
    </row>
    <row r="8194" spans="6:16">
      <c r="F8194" s="81"/>
      <c r="G8194" s="130"/>
      <c r="I8194" s="88"/>
      <c r="N8194" s="130"/>
      <c r="P8194" s="88"/>
    </row>
    <row r="8195" spans="6:16">
      <c r="F8195" s="81"/>
      <c r="G8195" s="130"/>
      <c r="I8195" s="88"/>
      <c r="N8195" s="130"/>
      <c r="P8195" s="88"/>
    </row>
    <row r="8196" spans="6:16">
      <c r="F8196" s="81"/>
      <c r="G8196" s="130"/>
      <c r="I8196" s="88"/>
      <c r="N8196" s="130"/>
      <c r="P8196" s="88"/>
    </row>
    <row r="8197" spans="6:16">
      <c r="F8197" s="81"/>
      <c r="G8197" s="130"/>
      <c r="I8197" s="88"/>
      <c r="N8197" s="130"/>
      <c r="P8197" s="88"/>
    </row>
    <row r="8198" spans="6:16">
      <c r="F8198" s="81"/>
      <c r="G8198" s="130"/>
      <c r="I8198" s="88"/>
      <c r="N8198" s="130"/>
      <c r="P8198" s="88"/>
    </row>
    <row r="8199" spans="6:16">
      <c r="F8199" s="81"/>
      <c r="G8199" s="130"/>
      <c r="I8199" s="88"/>
      <c r="N8199" s="130"/>
      <c r="P8199" s="88"/>
    </row>
    <row r="8200" spans="6:16">
      <c r="F8200" s="81"/>
      <c r="G8200" s="130"/>
      <c r="I8200" s="88"/>
      <c r="N8200" s="130"/>
      <c r="P8200" s="88"/>
    </row>
    <row r="8201" spans="6:16">
      <c r="F8201" s="81"/>
      <c r="G8201" s="130"/>
      <c r="I8201" s="88"/>
      <c r="N8201" s="130"/>
      <c r="P8201" s="88"/>
    </row>
    <row r="8202" spans="6:16">
      <c r="F8202" s="81"/>
      <c r="G8202" s="130"/>
      <c r="I8202" s="88"/>
      <c r="N8202" s="130"/>
      <c r="P8202" s="88"/>
    </row>
    <row r="8203" spans="6:16">
      <c r="F8203" s="81"/>
      <c r="G8203" s="130"/>
      <c r="I8203" s="88"/>
      <c r="N8203" s="130"/>
      <c r="P8203" s="88"/>
    </row>
    <row r="8204" spans="6:16">
      <c r="F8204" s="81"/>
      <c r="G8204" s="130"/>
      <c r="I8204" s="88"/>
      <c r="N8204" s="130"/>
      <c r="P8204" s="88"/>
    </row>
    <row r="8205" spans="6:16">
      <c r="F8205" s="81"/>
      <c r="G8205" s="130"/>
      <c r="I8205" s="88"/>
      <c r="N8205" s="130"/>
      <c r="P8205" s="88"/>
    </row>
    <row r="8206" spans="6:16">
      <c r="F8206" s="81"/>
      <c r="G8206" s="130"/>
      <c r="I8206" s="88"/>
      <c r="N8206" s="130"/>
      <c r="P8206" s="88"/>
    </row>
    <row r="8207" spans="6:16">
      <c r="F8207" s="81"/>
      <c r="G8207" s="130"/>
      <c r="I8207" s="88"/>
      <c r="N8207" s="130"/>
      <c r="P8207" s="88"/>
    </row>
    <row r="8208" spans="6:16">
      <c r="F8208" s="81"/>
      <c r="G8208" s="130"/>
      <c r="I8208" s="88"/>
      <c r="N8208" s="130"/>
      <c r="P8208" s="88"/>
    </row>
    <row r="8209" spans="6:16">
      <c r="F8209" s="81"/>
      <c r="G8209" s="130"/>
      <c r="I8209" s="88"/>
      <c r="N8209" s="130"/>
      <c r="P8209" s="88"/>
    </row>
    <row r="8210" spans="6:16">
      <c r="F8210" s="81"/>
      <c r="G8210" s="130"/>
      <c r="I8210" s="88"/>
      <c r="N8210" s="130"/>
      <c r="P8210" s="88"/>
    </row>
    <row r="8211" spans="6:16">
      <c r="F8211" s="81"/>
      <c r="G8211" s="130"/>
      <c r="I8211" s="88"/>
      <c r="N8211" s="130"/>
      <c r="P8211" s="88"/>
    </row>
    <row r="8212" spans="6:16">
      <c r="F8212" s="81"/>
      <c r="G8212" s="130"/>
      <c r="I8212" s="88"/>
      <c r="N8212" s="130"/>
      <c r="P8212" s="88"/>
    </row>
    <row r="8213" spans="6:16">
      <c r="F8213" s="81"/>
      <c r="G8213" s="130"/>
      <c r="I8213" s="88"/>
      <c r="N8213" s="130"/>
      <c r="P8213" s="88"/>
    </row>
    <row r="8214" spans="6:16">
      <c r="F8214" s="81"/>
      <c r="G8214" s="130"/>
      <c r="I8214" s="88"/>
      <c r="N8214" s="130"/>
      <c r="P8214" s="88"/>
    </row>
    <row r="8215" spans="6:16">
      <c r="F8215" s="81"/>
      <c r="G8215" s="130"/>
      <c r="I8215" s="88"/>
      <c r="N8215" s="130"/>
      <c r="P8215" s="88"/>
    </row>
    <row r="8216" spans="6:16">
      <c r="F8216" s="81"/>
      <c r="G8216" s="130"/>
      <c r="I8216" s="88"/>
      <c r="N8216" s="130"/>
      <c r="P8216" s="88"/>
    </row>
    <row r="8217" spans="6:16">
      <c r="F8217" s="81"/>
      <c r="G8217" s="130"/>
      <c r="I8217" s="88"/>
      <c r="N8217" s="130"/>
      <c r="P8217" s="88"/>
    </row>
    <row r="8218" spans="6:16">
      <c r="F8218" s="81"/>
      <c r="G8218" s="130"/>
      <c r="I8218" s="88"/>
      <c r="N8218" s="130"/>
      <c r="P8218" s="88"/>
    </row>
    <row r="8219" spans="6:16">
      <c r="F8219" s="81"/>
      <c r="G8219" s="130"/>
      <c r="I8219" s="88"/>
      <c r="N8219" s="130"/>
      <c r="P8219" s="88"/>
    </row>
    <row r="8220" spans="6:16">
      <c r="F8220" s="81"/>
      <c r="G8220" s="130"/>
      <c r="I8220" s="88"/>
      <c r="N8220" s="130"/>
      <c r="P8220" s="88"/>
    </row>
    <row r="8221" spans="6:16">
      <c r="F8221" s="81"/>
      <c r="G8221" s="130"/>
      <c r="I8221" s="88"/>
      <c r="N8221" s="130"/>
      <c r="P8221" s="88"/>
    </row>
    <row r="8222" spans="6:16">
      <c r="F8222" s="81"/>
      <c r="G8222" s="130"/>
      <c r="I8222" s="88"/>
      <c r="N8222" s="130"/>
      <c r="P8222" s="88"/>
    </row>
    <row r="8223" spans="6:16">
      <c r="F8223" s="81"/>
      <c r="G8223" s="130"/>
      <c r="I8223" s="88"/>
      <c r="N8223" s="130"/>
      <c r="P8223" s="88"/>
    </row>
    <row r="8224" spans="6:16">
      <c r="F8224" s="81"/>
      <c r="G8224" s="130"/>
      <c r="I8224" s="88"/>
      <c r="N8224" s="130"/>
      <c r="P8224" s="88"/>
    </row>
    <row r="8225" spans="6:16">
      <c r="F8225" s="81"/>
      <c r="G8225" s="130"/>
      <c r="I8225" s="88"/>
      <c r="N8225" s="130"/>
      <c r="P8225" s="88"/>
    </row>
    <row r="8226" spans="6:16">
      <c r="F8226" s="81"/>
      <c r="G8226" s="130"/>
      <c r="I8226" s="88"/>
      <c r="N8226" s="130"/>
      <c r="P8226" s="88"/>
    </row>
    <row r="8227" spans="6:16">
      <c r="F8227" s="81"/>
      <c r="G8227" s="130"/>
      <c r="I8227" s="88"/>
      <c r="N8227" s="130"/>
      <c r="P8227" s="88"/>
    </row>
    <row r="8228" spans="6:16">
      <c r="F8228" s="81"/>
      <c r="G8228" s="130"/>
      <c r="I8228" s="88"/>
      <c r="N8228" s="130"/>
      <c r="P8228" s="88"/>
    </row>
    <row r="8229" spans="6:16">
      <c r="F8229" s="81"/>
      <c r="G8229" s="130"/>
      <c r="I8229" s="88"/>
      <c r="N8229" s="130"/>
      <c r="P8229" s="88"/>
    </row>
    <row r="8230" spans="6:16">
      <c r="F8230" s="81"/>
      <c r="G8230" s="130"/>
      <c r="I8230" s="88"/>
      <c r="N8230" s="130"/>
      <c r="P8230" s="88"/>
    </row>
    <row r="8231" spans="6:16">
      <c r="F8231" s="81"/>
      <c r="G8231" s="130"/>
      <c r="I8231" s="88"/>
      <c r="N8231" s="130"/>
      <c r="P8231" s="88"/>
    </row>
    <row r="8232" spans="6:16">
      <c r="F8232" s="81"/>
      <c r="G8232" s="130"/>
      <c r="I8232" s="88"/>
      <c r="N8232" s="130"/>
      <c r="P8232" s="88"/>
    </row>
    <row r="8233" spans="6:16">
      <c r="F8233" s="81"/>
      <c r="G8233" s="130"/>
      <c r="I8233" s="88"/>
      <c r="N8233" s="130"/>
      <c r="P8233" s="88"/>
    </row>
    <row r="8234" spans="6:16">
      <c r="F8234" s="81"/>
      <c r="G8234" s="130"/>
      <c r="I8234" s="88"/>
      <c r="N8234" s="130"/>
      <c r="P8234" s="88"/>
    </row>
    <row r="8235" spans="6:16">
      <c r="F8235" s="81"/>
      <c r="G8235" s="130"/>
      <c r="I8235" s="88"/>
      <c r="N8235" s="130"/>
      <c r="P8235" s="88"/>
    </row>
    <row r="8236" spans="6:16">
      <c r="F8236" s="81"/>
      <c r="G8236" s="130"/>
      <c r="I8236" s="88"/>
      <c r="N8236" s="130"/>
      <c r="P8236" s="88"/>
    </row>
    <row r="8237" spans="6:16">
      <c r="F8237" s="81"/>
      <c r="G8237" s="130"/>
      <c r="I8237" s="88"/>
      <c r="N8237" s="130"/>
      <c r="P8237" s="88"/>
    </row>
    <row r="8238" spans="6:16">
      <c r="F8238" s="81"/>
      <c r="G8238" s="130"/>
      <c r="I8238" s="88"/>
      <c r="N8238" s="130"/>
      <c r="P8238" s="88"/>
    </row>
    <row r="8239" spans="6:16">
      <c r="F8239" s="81"/>
      <c r="G8239" s="130"/>
      <c r="I8239" s="88"/>
      <c r="N8239" s="130"/>
      <c r="P8239" s="88"/>
    </row>
    <row r="8240" spans="6:16">
      <c r="F8240" s="81"/>
      <c r="G8240" s="130"/>
      <c r="I8240" s="88"/>
      <c r="N8240" s="130"/>
      <c r="P8240" s="88"/>
    </row>
    <row r="8241" spans="6:16">
      <c r="F8241" s="81"/>
      <c r="G8241" s="130"/>
      <c r="I8241" s="88"/>
      <c r="N8241" s="130"/>
      <c r="P8241" s="88"/>
    </row>
    <row r="8242" spans="6:16">
      <c r="F8242" s="81"/>
      <c r="G8242" s="130"/>
      <c r="I8242" s="88"/>
      <c r="N8242" s="130"/>
      <c r="P8242" s="88"/>
    </row>
    <row r="8243" spans="6:16">
      <c r="F8243" s="81"/>
      <c r="G8243" s="130"/>
      <c r="I8243" s="88"/>
      <c r="N8243" s="130"/>
      <c r="P8243" s="88"/>
    </row>
    <row r="8244" spans="6:16">
      <c r="F8244" s="81"/>
      <c r="G8244" s="130"/>
      <c r="I8244" s="88"/>
      <c r="N8244" s="130"/>
      <c r="P8244" s="88"/>
    </row>
    <row r="8245" spans="6:16">
      <c r="F8245" s="81"/>
      <c r="G8245" s="130"/>
      <c r="I8245" s="88"/>
      <c r="N8245" s="130"/>
      <c r="P8245" s="88"/>
    </row>
    <row r="8246" spans="6:16">
      <c r="F8246" s="81"/>
      <c r="G8246" s="130"/>
      <c r="I8246" s="88"/>
      <c r="N8246" s="130"/>
      <c r="P8246" s="88"/>
    </row>
    <row r="8247" spans="6:16">
      <c r="F8247" s="81"/>
      <c r="G8247" s="130"/>
      <c r="I8247" s="88"/>
      <c r="N8247" s="130"/>
      <c r="P8247" s="88"/>
    </row>
    <row r="8248" spans="6:16">
      <c r="F8248" s="81"/>
      <c r="G8248" s="130"/>
      <c r="I8248" s="88"/>
      <c r="N8248" s="130"/>
      <c r="P8248" s="88"/>
    </row>
    <row r="8249" spans="6:16">
      <c r="F8249" s="81"/>
      <c r="G8249" s="130"/>
      <c r="I8249" s="88"/>
      <c r="N8249" s="130"/>
      <c r="P8249" s="88"/>
    </row>
    <row r="8250" spans="6:16">
      <c r="F8250" s="81"/>
      <c r="G8250" s="130"/>
      <c r="I8250" s="88"/>
      <c r="N8250" s="130"/>
      <c r="P8250" s="88"/>
    </row>
    <row r="8251" spans="6:16">
      <c r="F8251" s="81"/>
      <c r="G8251" s="130"/>
      <c r="I8251" s="88"/>
      <c r="N8251" s="130"/>
      <c r="P8251" s="88"/>
    </row>
    <row r="8252" spans="6:16">
      <c r="F8252" s="81"/>
      <c r="G8252" s="130"/>
      <c r="I8252" s="88"/>
      <c r="N8252" s="130"/>
      <c r="P8252" s="88"/>
    </row>
    <row r="8253" spans="6:16">
      <c r="F8253" s="81"/>
      <c r="G8253" s="130"/>
      <c r="I8253" s="88"/>
      <c r="N8253" s="130"/>
      <c r="P8253" s="88"/>
    </row>
    <row r="8254" spans="6:16">
      <c r="F8254" s="81"/>
      <c r="G8254" s="130"/>
      <c r="I8254" s="88"/>
      <c r="N8254" s="130"/>
      <c r="P8254" s="88"/>
    </row>
    <row r="8255" spans="6:16">
      <c r="F8255" s="81"/>
      <c r="G8255" s="130"/>
      <c r="I8255" s="88"/>
      <c r="N8255" s="130"/>
      <c r="P8255" s="88"/>
    </row>
    <row r="8256" spans="6:16">
      <c r="F8256" s="81"/>
      <c r="G8256" s="130"/>
      <c r="I8256" s="88"/>
      <c r="N8256" s="130"/>
      <c r="P8256" s="88"/>
    </row>
    <row r="8257" spans="6:16">
      <c r="F8257" s="81"/>
      <c r="G8257" s="130"/>
      <c r="I8257" s="88"/>
      <c r="N8257" s="130"/>
      <c r="P8257" s="88"/>
    </row>
    <row r="8258" spans="6:16">
      <c r="F8258" s="81"/>
      <c r="G8258" s="130"/>
      <c r="I8258" s="88"/>
      <c r="N8258" s="130"/>
      <c r="P8258" s="88"/>
    </row>
    <row r="8259" spans="6:16">
      <c r="F8259" s="81"/>
      <c r="G8259" s="130"/>
      <c r="I8259" s="88"/>
      <c r="N8259" s="130"/>
      <c r="P8259" s="88"/>
    </row>
    <row r="8260" spans="6:16">
      <c r="F8260" s="81"/>
      <c r="G8260" s="130"/>
      <c r="I8260" s="88"/>
      <c r="N8260" s="130"/>
      <c r="P8260" s="88"/>
    </row>
    <row r="8261" spans="6:16">
      <c r="F8261" s="81"/>
      <c r="G8261" s="130"/>
      <c r="I8261" s="88"/>
      <c r="N8261" s="130"/>
      <c r="P8261" s="88"/>
    </row>
    <row r="8262" spans="6:16">
      <c r="F8262" s="81"/>
      <c r="G8262" s="130"/>
      <c r="I8262" s="88"/>
      <c r="N8262" s="130"/>
      <c r="P8262" s="88"/>
    </row>
    <row r="8263" spans="6:16">
      <c r="F8263" s="81"/>
      <c r="G8263" s="130"/>
      <c r="I8263" s="88"/>
      <c r="N8263" s="130"/>
      <c r="P8263" s="88"/>
    </row>
    <row r="8264" spans="6:16">
      <c r="F8264" s="81"/>
      <c r="G8264" s="130"/>
      <c r="I8264" s="88"/>
      <c r="N8264" s="130"/>
      <c r="P8264" s="88"/>
    </row>
    <row r="8265" spans="6:16">
      <c r="F8265" s="81"/>
      <c r="G8265" s="130"/>
      <c r="I8265" s="88"/>
      <c r="N8265" s="130"/>
      <c r="P8265" s="88"/>
    </row>
    <row r="8266" spans="6:16">
      <c r="F8266" s="81"/>
      <c r="G8266" s="130"/>
      <c r="I8266" s="88"/>
      <c r="N8266" s="130"/>
      <c r="P8266" s="88"/>
    </row>
    <row r="8267" spans="6:16">
      <c r="F8267" s="81"/>
      <c r="G8267" s="130"/>
      <c r="I8267" s="88"/>
      <c r="N8267" s="130"/>
      <c r="P8267" s="88"/>
    </row>
    <row r="8268" spans="6:16">
      <c r="F8268" s="81"/>
      <c r="G8268" s="130"/>
      <c r="I8268" s="88"/>
      <c r="N8268" s="130"/>
      <c r="P8268" s="88"/>
    </row>
    <row r="8269" spans="6:16">
      <c r="F8269" s="81"/>
      <c r="G8269" s="130"/>
      <c r="I8269" s="88"/>
      <c r="N8269" s="130"/>
      <c r="P8269" s="88"/>
    </row>
    <row r="8270" spans="6:16">
      <c r="F8270" s="81"/>
      <c r="G8270" s="130"/>
      <c r="I8270" s="88"/>
      <c r="N8270" s="130"/>
      <c r="P8270" s="88"/>
    </row>
    <row r="8271" spans="6:16">
      <c r="F8271" s="81"/>
      <c r="G8271" s="130"/>
      <c r="I8271" s="88"/>
      <c r="N8271" s="130"/>
      <c r="P8271" s="88"/>
    </row>
    <row r="8272" spans="6:16">
      <c r="F8272" s="81"/>
      <c r="G8272" s="130"/>
      <c r="I8272" s="88"/>
      <c r="N8272" s="130"/>
      <c r="P8272" s="88"/>
    </row>
    <row r="8273" spans="6:16">
      <c r="F8273" s="81"/>
      <c r="G8273" s="130"/>
      <c r="I8273" s="88"/>
      <c r="N8273" s="130"/>
      <c r="P8273" s="88"/>
    </row>
    <row r="8274" spans="6:16">
      <c r="F8274" s="81"/>
      <c r="G8274" s="130"/>
      <c r="I8274" s="88"/>
      <c r="N8274" s="130"/>
      <c r="P8274" s="88"/>
    </row>
    <row r="8275" spans="6:16">
      <c r="F8275" s="81"/>
      <c r="G8275" s="130"/>
      <c r="I8275" s="88"/>
      <c r="N8275" s="130"/>
      <c r="P8275" s="88"/>
    </row>
    <row r="8276" spans="6:16">
      <c r="F8276" s="81"/>
      <c r="G8276" s="130"/>
      <c r="I8276" s="88"/>
      <c r="N8276" s="130"/>
      <c r="P8276" s="88"/>
    </row>
    <row r="8277" spans="6:16">
      <c r="F8277" s="81"/>
      <c r="G8277" s="130"/>
      <c r="I8277" s="88"/>
      <c r="N8277" s="130"/>
      <c r="P8277" s="88"/>
    </row>
    <row r="8278" spans="6:16">
      <c r="F8278" s="81"/>
      <c r="G8278" s="130"/>
      <c r="I8278" s="88"/>
      <c r="N8278" s="130"/>
      <c r="P8278" s="88"/>
    </row>
    <row r="8279" spans="6:16">
      <c r="F8279" s="81"/>
      <c r="G8279" s="130"/>
      <c r="I8279" s="88"/>
      <c r="N8279" s="130"/>
      <c r="P8279" s="88"/>
    </row>
    <row r="8280" spans="6:16">
      <c r="F8280" s="81"/>
      <c r="G8280" s="130"/>
      <c r="I8280" s="88"/>
      <c r="N8280" s="130"/>
      <c r="P8280" s="88"/>
    </row>
    <row r="8281" spans="6:16">
      <c r="F8281" s="81"/>
      <c r="G8281" s="130"/>
      <c r="I8281" s="88"/>
      <c r="N8281" s="130"/>
      <c r="P8281" s="88"/>
    </row>
    <row r="8282" spans="6:16">
      <c r="F8282" s="81"/>
      <c r="G8282" s="130"/>
      <c r="I8282" s="88"/>
      <c r="N8282" s="130"/>
      <c r="P8282" s="88"/>
    </row>
    <row r="8283" spans="6:16">
      <c r="F8283" s="81"/>
      <c r="G8283" s="130"/>
      <c r="I8283" s="88"/>
      <c r="N8283" s="130"/>
      <c r="P8283" s="88"/>
    </row>
    <row r="8284" spans="6:16">
      <c r="F8284" s="81"/>
      <c r="G8284" s="130"/>
      <c r="I8284" s="88"/>
      <c r="N8284" s="130"/>
      <c r="P8284" s="88"/>
    </row>
    <row r="8285" spans="6:16">
      <c r="F8285" s="81"/>
      <c r="G8285" s="130"/>
      <c r="I8285" s="88"/>
      <c r="N8285" s="130"/>
      <c r="P8285" s="88"/>
    </row>
    <row r="8286" spans="6:16">
      <c r="F8286" s="81"/>
      <c r="G8286" s="130"/>
      <c r="I8286" s="88"/>
      <c r="N8286" s="130"/>
      <c r="P8286" s="88"/>
    </row>
    <row r="8287" spans="6:16">
      <c r="F8287" s="81"/>
      <c r="G8287" s="130"/>
      <c r="I8287" s="88"/>
      <c r="N8287" s="130"/>
      <c r="P8287" s="88"/>
    </row>
    <row r="8288" spans="6:16">
      <c r="F8288" s="81"/>
      <c r="G8288" s="130"/>
      <c r="I8288" s="88"/>
      <c r="N8288" s="130"/>
      <c r="P8288" s="88"/>
    </row>
    <row r="8289" spans="6:16">
      <c r="F8289" s="81"/>
      <c r="G8289" s="130"/>
      <c r="I8289" s="88"/>
      <c r="N8289" s="130"/>
      <c r="P8289" s="88"/>
    </row>
    <row r="8290" spans="6:16">
      <c r="F8290" s="81"/>
      <c r="G8290" s="130"/>
      <c r="I8290" s="88"/>
      <c r="N8290" s="130"/>
      <c r="P8290" s="88"/>
    </row>
    <row r="8291" spans="6:16">
      <c r="F8291" s="81"/>
      <c r="G8291" s="130"/>
      <c r="I8291" s="88"/>
      <c r="N8291" s="130"/>
      <c r="P8291" s="88"/>
    </row>
    <row r="8292" spans="6:16">
      <c r="F8292" s="81"/>
      <c r="G8292" s="130"/>
      <c r="I8292" s="88"/>
      <c r="N8292" s="130"/>
      <c r="P8292" s="88"/>
    </row>
    <row r="8293" spans="6:16">
      <c r="F8293" s="81"/>
      <c r="G8293" s="130"/>
      <c r="I8293" s="88"/>
      <c r="N8293" s="130"/>
      <c r="P8293" s="88"/>
    </row>
    <row r="8294" spans="6:16">
      <c r="F8294" s="81"/>
      <c r="G8294" s="130"/>
      <c r="I8294" s="88"/>
      <c r="N8294" s="130"/>
      <c r="P8294" s="88"/>
    </row>
    <row r="8295" spans="6:16">
      <c r="F8295" s="81"/>
      <c r="G8295" s="130"/>
      <c r="I8295" s="88"/>
      <c r="N8295" s="130"/>
      <c r="P8295" s="88"/>
    </row>
    <row r="8296" spans="6:16">
      <c r="F8296" s="81"/>
      <c r="G8296" s="130"/>
      <c r="I8296" s="88"/>
      <c r="N8296" s="130"/>
      <c r="P8296" s="88"/>
    </row>
    <row r="8297" spans="6:16">
      <c r="F8297" s="81"/>
      <c r="G8297" s="130"/>
      <c r="I8297" s="88"/>
      <c r="N8297" s="130"/>
      <c r="P8297" s="88"/>
    </row>
    <row r="8298" spans="6:16">
      <c r="F8298" s="81"/>
      <c r="G8298" s="130"/>
      <c r="I8298" s="88"/>
      <c r="N8298" s="130"/>
      <c r="P8298" s="88"/>
    </row>
    <row r="8299" spans="6:16">
      <c r="F8299" s="81"/>
      <c r="G8299" s="130"/>
      <c r="I8299" s="88"/>
      <c r="N8299" s="130"/>
      <c r="P8299" s="88"/>
    </row>
    <row r="8300" spans="6:16">
      <c r="F8300" s="81"/>
      <c r="G8300" s="130"/>
      <c r="I8300" s="88"/>
      <c r="N8300" s="130"/>
      <c r="P8300" s="88"/>
    </row>
    <row r="8301" spans="6:16">
      <c r="F8301" s="81"/>
      <c r="G8301" s="130"/>
      <c r="I8301" s="88"/>
      <c r="N8301" s="130"/>
      <c r="P8301" s="88"/>
    </row>
    <row r="8302" spans="6:16">
      <c r="F8302" s="81"/>
      <c r="G8302" s="130"/>
      <c r="I8302" s="88"/>
      <c r="N8302" s="130"/>
      <c r="P8302" s="88"/>
    </row>
    <row r="8303" spans="6:16">
      <c r="F8303" s="81"/>
      <c r="G8303" s="130"/>
      <c r="I8303" s="88"/>
      <c r="N8303" s="130"/>
      <c r="P8303" s="88"/>
    </row>
    <row r="8304" spans="6:16">
      <c r="F8304" s="81"/>
      <c r="G8304" s="130"/>
      <c r="I8304" s="88"/>
      <c r="N8304" s="130"/>
      <c r="P8304" s="88"/>
    </row>
    <row r="8305" spans="6:16">
      <c r="F8305" s="81"/>
      <c r="G8305" s="130"/>
      <c r="I8305" s="88"/>
      <c r="N8305" s="130"/>
      <c r="P8305" s="88"/>
    </row>
    <row r="8306" spans="6:16">
      <c r="F8306" s="81"/>
      <c r="G8306" s="130"/>
      <c r="I8306" s="88"/>
      <c r="N8306" s="130"/>
      <c r="P8306" s="88"/>
    </row>
    <row r="8307" spans="6:16">
      <c r="F8307" s="81"/>
      <c r="G8307" s="130"/>
      <c r="I8307" s="88"/>
      <c r="N8307" s="130"/>
      <c r="P8307" s="88"/>
    </row>
    <row r="8308" spans="6:16">
      <c r="F8308" s="81"/>
      <c r="G8308" s="130"/>
      <c r="I8308" s="88"/>
      <c r="N8308" s="130"/>
      <c r="P8308" s="88"/>
    </row>
    <row r="8309" spans="6:16">
      <c r="F8309" s="81"/>
      <c r="G8309" s="130"/>
      <c r="I8309" s="88"/>
      <c r="N8309" s="130"/>
      <c r="P8309" s="88"/>
    </row>
    <row r="8310" spans="6:16">
      <c r="F8310" s="81"/>
      <c r="G8310" s="130"/>
      <c r="I8310" s="88"/>
      <c r="N8310" s="130"/>
      <c r="P8310" s="88"/>
    </row>
    <row r="8311" spans="6:16">
      <c r="F8311" s="81"/>
      <c r="G8311" s="130"/>
      <c r="I8311" s="88"/>
      <c r="N8311" s="130"/>
      <c r="P8311" s="88"/>
    </row>
    <row r="8312" spans="6:16">
      <c r="F8312" s="81"/>
      <c r="G8312" s="130"/>
      <c r="I8312" s="88"/>
      <c r="N8312" s="130"/>
      <c r="P8312" s="88"/>
    </row>
    <row r="8313" spans="6:16">
      <c r="F8313" s="81"/>
      <c r="G8313" s="130"/>
      <c r="I8313" s="88"/>
      <c r="N8313" s="130"/>
      <c r="P8313" s="88"/>
    </row>
    <row r="8314" spans="6:16">
      <c r="F8314" s="81"/>
      <c r="G8314" s="130"/>
      <c r="I8314" s="88"/>
      <c r="N8314" s="130"/>
      <c r="P8314" s="88"/>
    </row>
    <row r="8315" spans="6:16">
      <c r="F8315" s="81"/>
      <c r="G8315" s="130"/>
      <c r="I8315" s="88"/>
      <c r="N8315" s="130"/>
      <c r="P8315" s="88"/>
    </row>
    <row r="8316" spans="6:16">
      <c r="F8316" s="81"/>
      <c r="G8316" s="130"/>
      <c r="I8316" s="88"/>
      <c r="N8316" s="130"/>
      <c r="P8316" s="88"/>
    </row>
    <row r="8317" spans="6:16">
      <c r="F8317" s="81"/>
      <c r="G8317" s="130"/>
      <c r="I8317" s="88"/>
      <c r="N8317" s="130"/>
      <c r="P8317" s="88"/>
    </row>
    <row r="8318" spans="6:16">
      <c r="F8318" s="81"/>
      <c r="G8318" s="130"/>
      <c r="I8318" s="88"/>
      <c r="N8318" s="130"/>
      <c r="P8318" s="88"/>
    </row>
    <row r="8319" spans="6:16">
      <c r="F8319" s="81"/>
      <c r="G8319" s="130"/>
      <c r="I8319" s="88"/>
      <c r="N8319" s="130"/>
      <c r="P8319" s="88"/>
    </row>
    <row r="8320" spans="6:16">
      <c r="F8320" s="81"/>
      <c r="G8320" s="130"/>
      <c r="I8320" s="88"/>
      <c r="N8320" s="130"/>
      <c r="P8320" s="88"/>
    </row>
    <row r="8321" spans="6:16">
      <c r="F8321" s="81"/>
      <c r="G8321" s="130"/>
      <c r="I8321" s="88"/>
      <c r="N8321" s="130"/>
      <c r="P8321" s="88"/>
    </row>
    <row r="8322" spans="6:16">
      <c r="F8322" s="81"/>
      <c r="G8322" s="130"/>
      <c r="I8322" s="88"/>
      <c r="N8322" s="130"/>
      <c r="P8322" s="88"/>
    </row>
    <row r="8323" spans="6:16">
      <c r="F8323" s="81"/>
      <c r="G8323" s="130"/>
      <c r="I8323" s="88"/>
      <c r="N8323" s="130"/>
      <c r="P8323" s="88"/>
    </row>
    <row r="8324" spans="6:16">
      <c r="F8324" s="81"/>
      <c r="G8324" s="130"/>
      <c r="I8324" s="88"/>
      <c r="N8324" s="130"/>
      <c r="P8324" s="88"/>
    </row>
    <row r="8325" spans="6:16">
      <c r="F8325" s="81"/>
      <c r="G8325" s="130"/>
      <c r="I8325" s="88"/>
      <c r="N8325" s="130"/>
      <c r="P8325" s="88"/>
    </row>
    <row r="8326" spans="6:16">
      <c r="F8326" s="81"/>
      <c r="G8326" s="130"/>
      <c r="I8326" s="88"/>
      <c r="N8326" s="130"/>
      <c r="P8326" s="88"/>
    </row>
    <row r="8327" spans="6:16">
      <c r="F8327" s="81"/>
      <c r="G8327" s="130"/>
      <c r="I8327" s="88"/>
      <c r="N8327" s="130"/>
      <c r="P8327" s="88"/>
    </row>
    <row r="8328" spans="6:16">
      <c r="F8328" s="81"/>
      <c r="G8328" s="130"/>
      <c r="I8328" s="88"/>
      <c r="N8328" s="130"/>
      <c r="P8328" s="88"/>
    </row>
    <row r="8329" spans="6:16">
      <c r="F8329" s="81"/>
      <c r="G8329" s="130"/>
      <c r="I8329" s="88"/>
      <c r="N8329" s="130"/>
      <c r="P8329" s="88"/>
    </row>
    <row r="8330" spans="6:16">
      <c r="F8330" s="81"/>
      <c r="G8330" s="130"/>
      <c r="I8330" s="88"/>
      <c r="N8330" s="130"/>
      <c r="P8330" s="88"/>
    </row>
    <row r="8331" spans="6:16">
      <c r="F8331" s="81"/>
      <c r="G8331" s="130"/>
      <c r="I8331" s="88"/>
      <c r="N8331" s="130"/>
      <c r="P8331" s="88"/>
    </row>
    <row r="8332" spans="6:16">
      <c r="F8332" s="81"/>
      <c r="G8332" s="130"/>
      <c r="I8332" s="88"/>
      <c r="N8332" s="130"/>
      <c r="P8332" s="88"/>
    </row>
    <row r="8333" spans="6:16">
      <c r="F8333" s="81"/>
      <c r="G8333" s="130"/>
      <c r="I8333" s="88"/>
      <c r="N8333" s="130"/>
      <c r="P8333" s="88"/>
    </row>
    <row r="8334" spans="6:16">
      <c r="F8334" s="81"/>
      <c r="G8334" s="130"/>
      <c r="I8334" s="88"/>
      <c r="N8334" s="130"/>
      <c r="P8334" s="88"/>
    </row>
    <row r="8335" spans="6:16">
      <c r="F8335" s="81"/>
      <c r="G8335" s="130"/>
      <c r="I8335" s="88"/>
      <c r="N8335" s="130"/>
      <c r="P8335" s="88"/>
    </row>
    <row r="8336" spans="6:16">
      <c r="F8336" s="81"/>
      <c r="G8336" s="130"/>
      <c r="I8336" s="88"/>
      <c r="N8336" s="130"/>
      <c r="P8336" s="88"/>
    </row>
    <row r="8337" spans="6:16">
      <c r="F8337" s="81"/>
      <c r="G8337" s="130"/>
      <c r="I8337" s="88"/>
      <c r="N8337" s="130"/>
      <c r="P8337" s="88"/>
    </row>
    <row r="8338" spans="6:16">
      <c r="F8338" s="81"/>
      <c r="G8338" s="130"/>
      <c r="I8338" s="88"/>
      <c r="N8338" s="130"/>
      <c r="P8338" s="88"/>
    </row>
    <row r="8339" spans="6:16">
      <c r="F8339" s="81"/>
      <c r="G8339" s="130"/>
      <c r="I8339" s="88"/>
      <c r="N8339" s="130"/>
      <c r="P8339" s="88"/>
    </row>
    <row r="8340" spans="6:16">
      <c r="F8340" s="81"/>
      <c r="G8340" s="130"/>
      <c r="I8340" s="88"/>
      <c r="N8340" s="130"/>
      <c r="P8340" s="88"/>
    </row>
    <row r="8341" spans="6:16">
      <c r="F8341" s="81"/>
      <c r="G8341" s="130"/>
      <c r="I8341" s="88"/>
      <c r="N8341" s="130"/>
      <c r="P8341" s="88"/>
    </row>
    <row r="8342" spans="6:16">
      <c r="F8342" s="81"/>
      <c r="G8342" s="130"/>
      <c r="I8342" s="88"/>
      <c r="N8342" s="130"/>
      <c r="P8342" s="88"/>
    </row>
    <row r="8343" spans="6:16">
      <c r="F8343" s="81"/>
      <c r="G8343" s="130"/>
      <c r="I8343" s="88"/>
      <c r="N8343" s="130"/>
      <c r="P8343" s="88"/>
    </row>
    <row r="8344" spans="6:16">
      <c r="F8344" s="81"/>
      <c r="G8344" s="130"/>
      <c r="I8344" s="88"/>
      <c r="N8344" s="130"/>
      <c r="P8344" s="88"/>
    </row>
    <row r="8345" spans="6:16">
      <c r="F8345" s="81"/>
      <c r="G8345" s="130"/>
      <c r="I8345" s="88"/>
      <c r="N8345" s="130"/>
      <c r="P8345" s="88"/>
    </row>
    <row r="8346" spans="6:16">
      <c r="F8346" s="81"/>
      <c r="G8346" s="130"/>
      <c r="I8346" s="88"/>
      <c r="N8346" s="130"/>
      <c r="P8346" s="88"/>
    </row>
    <row r="8347" spans="6:16">
      <c r="F8347" s="81"/>
      <c r="G8347" s="130"/>
      <c r="I8347" s="88"/>
      <c r="N8347" s="130"/>
      <c r="P8347" s="88"/>
    </row>
    <row r="8348" spans="6:16">
      <c r="F8348" s="81"/>
      <c r="G8348" s="130"/>
      <c r="I8348" s="88"/>
      <c r="N8348" s="130"/>
      <c r="P8348" s="88"/>
    </row>
    <row r="8349" spans="6:16">
      <c r="F8349" s="81"/>
      <c r="G8349" s="130"/>
      <c r="I8349" s="88"/>
      <c r="N8349" s="130"/>
      <c r="P8349" s="88"/>
    </row>
    <row r="8350" spans="6:16">
      <c r="F8350" s="81"/>
      <c r="G8350" s="130"/>
      <c r="I8350" s="88"/>
      <c r="N8350" s="130"/>
      <c r="P8350" s="88"/>
    </row>
    <row r="8351" spans="6:16">
      <c r="F8351" s="81"/>
      <c r="G8351" s="130"/>
      <c r="I8351" s="88"/>
      <c r="N8351" s="130"/>
      <c r="P8351" s="88"/>
    </row>
    <row r="8352" spans="6:16">
      <c r="F8352" s="81"/>
      <c r="G8352" s="130"/>
      <c r="I8352" s="88"/>
      <c r="N8352" s="130"/>
      <c r="P8352" s="88"/>
    </row>
    <row r="8353" spans="6:16">
      <c r="F8353" s="81"/>
      <c r="G8353" s="130"/>
      <c r="I8353" s="88"/>
      <c r="N8353" s="130"/>
      <c r="P8353" s="88"/>
    </row>
    <row r="8354" spans="6:16">
      <c r="F8354" s="81"/>
      <c r="G8354" s="130"/>
      <c r="I8354" s="88"/>
      <c r="N8354" s="130"/>
      <c r="P8354" s="88"/>
    </row>
    <row r="8355" spans="6:16">
      <c r="F8355" s="81"/>
      <c r="G8355" s="130"/>
      <c r="I8355" s="88"/>
      <c r="N8355" s="130"/>
      <c r="P8355" s="88"/>
    </row>
    <row r="8356" spans="6:16">
      <c r="F8356" s="81"/>
      <c r="G8356" s="130"/>
      <c r="I8356" s="88"/>
      <c r="N8356" s="130"/>
      <c r="P8356" s="88"/>
    </row>
    <row r="8357" spans="6:16">
      <c r="F8357" s="81"/>
      <c r="G8357" s="130"/>
      <c r="I8357" s="88"/>
      <c r="N8357" s="130"/>
      <c r="P8357" s="88"/>
    </row>
    <row r="8358" spans="6:16">
      <c r="F8358" s="81"/>
      <c r="G8358" s="130"/>
      <c r="I8358" s="88"/>
      <c r="N8358" s="130"/>
      <c r="P8358" s="88"/>
    </row>
    <row r="8359" spans="6:16">
      <c r="F8359" s="81"/>
      <c r="G8359" s="130"/>
      <c r="I8359" s="88"/>
      <c r="N8359" s="130"/>
      <c r="P8359" s="88"/>
    </row>
    <row r="8360" spans="6:16">
      <c r="F8360" s="81"/>
      <c r="G8360" s="130"/>
      <c r="I8360" s="88"/>
      <c r="N8360" s="130"/>
      <c r="P8360" s="88"/>
    </row>
    <row r="8361" spans="6:16">
      <c r="F8361" s="81"/>
      <c r="G8361" s="130"/>
      <c r="I8361" s="88"/>
      <c r="N8361" s="130"/>
      <c r="P8361" s="88"/>
    </row>
    <row r="8362" spans="6:16">
      <c r="F8362" s="81"/>
      <c r="G8362" s="130"/>
      <c r="I8362" s="88"/>
      <c r="N8362" s="130"/>
      <c r="P8362" s="88"/>
    </row>
    <row r="8363" spans="6:16">
      <c r="F8363" s="81"/>
      <c r="G8363" s="130"/>
      <c r="I8363" s="88"/>
      <c r="N8363" s="130"/>
      <c r="P8363" s="88"/>
    </row>
    <row r="8364" spans="6:16">
      <c r="F8364" s="81"/>
      <c r="G8364" s="130"/>
      <c r="I8364" s="88"/>
      <c r="N8364" s="130"/>
      <c r="P8364" s="88"/>
    </row>
    <row r="8365" spans="6:16">
      <c r="F8365" s="81"/>
      <c r="G8365" s="130"/>
      <c r="I8365" s="88"/>
      <c r="N8365" s="130"/>
      <c r="P8365" s="88"/>
    </row>
    <row r="8366" spans="6:16">
      <c r="F8366" s="81"/>
      <c r="G8366" s="130"/>
      <c r="I8366" s="88"/>
      <c r="N8366" s="130"/>
      <c r="P8366" s="88"/>
    </row>
    <row r="8367" spans="6:16">
      <c r="F8367" s="81"/>
      <c r="G8367" s="130"/>
      <c r="I8367" s="88"/>
      <c r="N8367" s="130"/>
      <c r="P8367" s="88"/>
    </row>
    <row r="8368" spans="6:16">
      <c r="F8368" s="81"/>
      <c r="G8368" s="130"/>
      <c r="I8368" s="88"/>
      <c r="N8368" s="130"/>
      <c r="P8368" s="88"/>
    </row>
    <row r="8369" spans="6:16">
      <c r="F8369" s="81"/>
      <c r="G8369" s="130"/>
      <c r="I8369" s="88"/>
      <c r="N8369" s="130"/>
      <c r="P8369" s="88"/>
    </row>
    <row r="8370" spans="6:16">
      <c r="F8370" s="81"/>
      <c r="G8370" s="130"/>
      <c r="I8370" s="88"/>
      <c r="N8370" s="130"/>
      <c r="P8370" s="88"/>
    </row>
    <row r="8371" spans="6:16">
      <c r="F8371" s="81"/>
      <c r="G8371" s="130"/>
      <c r="I8371" s="88"/>
      <c r="N8371" s="130"/>
      <c r="P8371" s="88"/>
    </row>
    <row r="8372" spans="6:16">
      <c r="F8372" s="81"/>
      <c r="G8372" s="130"/>
      <c r="I8372" s="88"/>
      <c r="N8372" s="130"/>
      <c r="P8372" s="88"/>
    </row>
    <row r="8373" spans="6:16">
      <c r="F8373" s="81"/>
      <c r="G8373" s="130"/>
      <c r="I8373" s="88"/>
      <c r="N8373" s="130"/>
      <c r="P8373" s="88"/>
    </row>
    <row r="8374" spans="6:16">
      <c r="F8374" s="81"/>
      <c r="G8374" s="130"/>
      <c r="I8374" s="88"/>
      <c r="N8374" s="130"/>
      <c r="P8374" s="88"/>
    </row>
    <row r="8375" spans="6:16">
      <c r="F8375" s="81"/>
      <c r="G8375" s="130"/>
      <c r="I8375" s="88"/>
      <c r="N8375" s="130"/>
      <c r="P8375" s="88"/>
    </row>
    <row r="8376" spans="6:16">
      <c r="F8376" s="81"/>
      <c r="G8376" s="130"/>
      <c r="I8376" s="88"/>
      <c r="N8376" s="130"/>
      <c r="P8376" s="88"/>
    </row>
    <row r="8377" spans="6:16">
      <c r="F8377" s="81"/>
      <c r="G8377" s="130"/>
      <c r="I8377" s="88"/>
      <c r="N8377" s="130"/>
      <c r="P8377" s="88"/>
    </row>
    <row r="8378" spans="6:16">
      <c r="F8378" s="81"/>
      <c r="G8378" s="130"/>
      <c r="I8378" s="88"/>
      <c r="N8378" s="130"/>
      <c r="P8378" s="88"/>
    </row>
    <row r="8379" spans="6:16">
      <c r="F8379" s="81"/>
      <c r="G8379" s="130"/>
      <c r="I8379" s="88"/>
      <c r="N8379" s="130"/>
      <c r="P8379" s="88"/>
    </row>
    <row r="8380" spans="6:16">
      <c r="F8380" s="81"/>
      <c r="G8380" s="130"/>
      <c r="I8380" s="88"/>
      <c r="N8380" s="130"/>
      <c r="P8380" s="88"/>
    </row>
    <row r="8381" spans="6:16">
      <c r="F8381" s="81"/>
      <c r="G8381" s="130"/>
      <c r="I8381" s="88"/>
      <c r="N8381" s="130"/>
      <c r="P8381" s="88"/>
    </row>
    <row r="8382" spans="6:16">
      <c r="F8382" s="81"/>
      <c r="G8382" s="130"/>
      <c r="I8382" s="88"/>
      <c r="N8382" s="130"/>
      <c r="P8382" s="88"/>
    </row>
    <row r="8383" spans="6:16">
      <c r="F8383" s="81"/>
      <c r="G8383" s="130"/>
      <c r="I8383" s="88"/>
      <c r="N8383" s="130"/>
      <c r="P8383" s="88"/>
    </row>
    <row r="8384" spans="6:16">
      <c r="F8384" s="81"/>
      <c r="G8384" s="130"/>
      <c r="I8384" s="88"/>
      <c r="N8384" s="130"/>
      <c r="P8384" s="88"/>
    </row>
    <row r="8385" spans="6:16">
      <c r="F8385" s="81"/>
      <c r="G8385" s="130"/>
      <c r="I8385" s="88"/>
      <c r="N8385" s="130"/>
      <c r="P8385" s="88"/>
    </row>
    <row r="8386" spans="6:16">
      <c r="F8386" s="81"/>
      <c r="G8386" s="130"/>
      <c r="I8386" s="88"/>
      <c r="N8386" s="130"/>
      <c r="P8386" s="88"/>
    </row>
    <row r="8387" spans="6:16">
      <c r="F8387" s="81"/>
      <c r="G8387" s="130"/>
      <c r="I8387" s="88"/>
      <c r="N8387" s="130"/>
      <c r="P8387" s="88"/>
    </row>
    <row r="8388" spans="6:16">
      <c r="F8388" s="81"/>
      <c r="G8388" s="130"/>
      <c r="I8388" s="88"/>
      <c r="N8388" s="130"/>
      <c r="P8388" s="88"/>
    </row>
    <row r="8389" spans="6:16">
      <c r="F8389" s="81"/>
      <c r="G8389" s="130"/>
      <c r="I8389" s="88"/>
      <c r="N8389" s="130"/>
      <c r="P8389" s="88"/>
    </row>
    <row r="8390" spans="6:16">
      <c r="F8390" s="81"/>
      <c r="G8390" s="130"/>
      <c r="I8390" s="88"/>
      <c r="N8390" s="130"/>
      <c r="P8390" s="88"/>
    </row>
    <row r="8391" spans="6:16">
      <c r="F8391" s="81"/>
      <c r="G8391" s="130"/>
      <c r="I8391" s="88"/>
      <c r="N8391" s="130"/>
      <c r="P8391" s="88"/>
    </row>
    <row r="8392" spans="6:16">
      <c r="F8392" s="81"/>
      <c r="G8392" s="130"/>
      <c r="I8392" s="88"/>
      <c r="N8392" s="130"/>
      <c r="P8392" s="88"/>
    </row>
    <row r="8393" spans="6:16">
      <c r="F8393" s="81"/>
      <c r="G8393" s="130"/>
      <c r="I8393" s="88"/>
      <c r="N8393" s="130"/>
      <c r="P8393" s="88"/>
    </row>
    <row r="8394" spans="6:16">
      <c r="F8394" s="81"/>
      <c r="G8394" s="130"/>
      <c r="I8394" s="88"/>
      <c r="N8394" s="130"/>
      <c r="P8394" s="88"/>
    </row>
    <row r="8395" spans="6:16">
      <c r="F8395" s="81"/>
      <c r="G8395" s="130"/>
      <c r="I8395" s="88"/>
      <c r="N8395" s="130"/>
      <c r="P8395" s="88"/>
    </row>
    <row r="8396" spans="6:16">
      <c r="F8396" s="81"/>
      <c r="G8396" s="130"/>
      <c r="I8396" s="88"/>
      <c r="N8396" s="130"/>
      <c r="P8396" s="88"/>
    </row>
    <row r="8397" spans="6:16">
      <c r="F8397" s="81"/>
      <c r="G8397" s="130"/>
      <c r="I8397" s="88"/>
      <c r="N8397" s="130"/>
      <c r="P8397" s="88"/>
    </row>
    <row r="8398" spans="6:16">
      <c r="F8398" s="81"/>
      <c r="G8398" s="130"/>
      <c r="I8398" s="88"/>
      <c r="N8398" s="130"/>
      <c r="P8398" s="88"/>
    </row>
    <row r="8399" spans="6:16">
      <c r="F8399" s="81"/>
      <c r="G8399" s="130"/>
      <c r="I8399" s="88"/>
      <c r="N8399" s="130"/>
      <c r="P8399" s="88"/>
    </row>
    <row r="8400" spans="6:16">
      <c r="F8400" s="81"/>
      <c r="G8400" s="130"/>
      <c r="I8400" s="88"/>
      <c r="N8400" s="130"/>
      <c r="P8400" s="88"/>
    </row>
    <row r="8401" spans="6:16">
      <c r="F8401" s="81"/>
      <c r="G8401" s="130"/>
      <c r="I8401" s="88"/>
      <c r="N8401" s="130"/>
      <c r="P8401" s="88"/>
    </row>
    <row r="8402" spans="6:16">
      <c r="F8402" s="81"/>
      <c r="G8402" s="130"/>
      <c r="I8402" s="88"/>
      <c r="N8402" s="130"/>
      <c r="P8402" s="88"/>
    </row>
    <row r="8403" spans="6:16">
      <c r="F8403" s="81"/>
      <c r="G8403" s="130"/>
      <c r="I8403" s="88"/>
      <c r="N8403" s="130"/>
      <c r="P8403" s="88"/>
    </row>
    <row r="8404" spans="6:16">
      <c r="F8404" s="81"/>
      <c r="G8404" s="130"/>
      <c r="I8404" s="88"/>
      <c r="N8404" s="130"/>
      <c r="P8404" s="88"/>
    </row>
    <row r="8405" spans="6:16">
      <c r="F8405" s="81"/>
      <c r="G8405" s="130"/>
      <c r="I8405" s="88"/>
      <c r="N8405" s="130"/>
      <c r="P8405" s="88"/>
    </row>
    <row r="8406" spans="6:16">
      <c r="F8406" s="81"/>
      <c r="G8406" s="130"/>
      <c r="I8406" s="88"/>
      <c r="N8406" s="130"/>
      <c r="P8406" s="88"/>
    </row>
    <row r="8407" spans="6:16">
      <c r="F8407" s="81"/>
      <c r="G8407" s="130"/>
      <c r="I8407" s="88"/>
      <c r="N8407" s="130"/>
      <c r="P8407" s="88"/>
    </row>
    <row r="8408" spans="6:16">
      <c r="F8408" s="81"/>
      <c r="G8408" s="130"/>
      <c r="I8408" s="88"/>
      <c r="N8408" s="130"/>
      <c r="P8408" s="88"/>
    </row>
    <row r="8409" spans="6:16">
      <c r="F8409" s="81"/>
      <c r="G8409" s="130"/>
      <c r="I8409" s="88"/>
      <c r="N8409" s="130"/>
      <c r="P8409" s="88"/>
    </row>
    <row r="8410" spans="6:16">
      <c r="F8410" s="81"/>
      <c r="G8410" s="130"/>
      <c r="I8410" s="88"/>
      <c r="N8410" s="130"/>
      <c r="P8410" s="88"/>
    </row>
    <row r="8411" spans="6:16">
      <c r="F8411" s="81"/>
      <c r="G8411" s="130"/>
      <c r="I8411" s="88"/>
      <c r="N8411" s="130"/>
      <c r="P8411" s="88"/>
    </row>
    <row r="8412" spans="6:16">
      <c r="F8412" s="81"/>
      <c r="G8412" s="130"/>
      <c r="I8412" s="88"/>
      <c r="N8412" s="130"/>
      <c r="P8412" s="88"/>
    </row>
    <row r="8413" spans="6:16">
      <c r="F8413" s="81"/>
      <c r="G8413" s="130"/>
      <c r="I8413" s="88"/>
      <c r="N8413" s="130"/>
      <c r="P8413" s="88"/>
    </row>
    <row r="8414" spans="6:16">
      <c r="F8414" s="81"/>
      <c r="G8414" s="130"/>
      <c r="I8414" s="88"/>
      <c r="N8414" s="130"/>
      <c r="P8414" s="88"/>
    </row>
    <row r="8415" spans="6:16">
      <c r="F8415" s="81"/>
      <c r="G8415" s="130"/>
      <c r="I8415" s="88"/>
      <c r="N8415" s="130"/>
      <c r="P8415" s="88"/>
    </row>
    <row r="8416" spans="6:16">
      <c r="F8416" s="81"/>
      <c r="G8416" s="130"/>
      <c r="I8416" s="88"/>
      <c r="N8416" s="130"/>
      <c r="P8416" s="88"/>
    </row>
    <row r="8417" spans="6:16">
      <c r="F8417" s="81"/>
      <c r="G8417" s="130"/>
      <c r="I8417" s="88"/>
      <c r="N8417" s="130"/>
      <c r="P8417" s="88"/>
    </row>
    <row r="8418" spans="6:16">
      <c r="F8418" s="81"/>
      <c r="G8418" s="130"/>
      <c r="I8418" s="88"/>
      <c r="N8418" s="130"/>
      <c r="P8418" s="88"/>
    </row>
    <row r="8419" spans="6:16">
      <c r="F8419" s="81"/>
      <c r="G8419" s="130"/>
      <c r="I8419" s="88"/>
      <c r="N8419" s="130"/>
      <c r="P8419" s="88"/>
    </row>
    <row r="8420" spans="6:16">
      <c r="F8420" s="81"/>
      <c r="G8420" s="130"/>
      <c r="I8420" s="88"/>
      <c r="N8420" s="130"/>
      <c r="P8420" s="88"/>
    </row>
    <row r="8421" spans="6:16">
      <c r="F8421" s="81"/>
      <c r="G8421" s="130"/>
      <c r="I8421" s="88"/>
      <c r="N8421" s="130"/>
      <c r="P8421" s="88"/>
    </row>
    <row r="8422" spans="6:16">
      <c r="F8422" s="81"/>
      <c r="G8422" s="130"/>
      <c r="I8422" s="88"/>
      <c r="N8422" s="130"/>
      <c r="P8422" s="88"/>
    </row>
    <row r="8423" spans="6:16">
      <c r="F8423" s="81"/>
      <c r="G8423" s="130"/>
      <c r="I8423" s="88"/>
      <c r="N8423" s="130"/>
      <c r="P8423" s="88"/>
    </row>
    <row r="8424" spans="6:16">
      <c r="F8424" s="81"/>
      <c r="G8424" s="130"/>
      <c r="I8424" s="88"/>
      <c r="N8424" s="130"/>
      <c r="P8424" s="88"/>
    </row>
    <row r="8425" spans="6:16">
      <c r="F8425" s="81"/>
      <c r="G8425" s="130"/>
      <c r="I8425" s="88"/>
      <c r="N8425" s="130"/>
      <c r="P8425" s="88"/>
    </row>
    <row r="8426" spans="6:16">
      <c r="F8426" s="81"/>
      <c r="G8426" s="130"/>
      <c r="I8426" s="88"/>
      <c r="N8426" s="130"/>
      <c r="P8426" s="88"/>
    </row>
    <row r="8427" spans="6:16">
      <c r="F8427" s="81"/>
      <c r="G8427" s="130"/>
      <c r="I8427" s="88"/>
      <c r="N8427" s="130"/>
      <c r="P8427" s="88"/>
    </row>
    <row r="8428" spans="6:16">
      <c r="F8428" s="81"/>
      <c r="G8428" s="130"/>
      <c r="I8428" s="88"/>
      <c r="N8428" s="130"/>
      <c r="P8428" s="88"/>
    </row>
    <row r="8429" spans="6:16">
      <c r="F8429" s="81"/>
      <c r="G8429" s="130"/>
      <c r="I8429" s="88"/>
      <c r="N8429" s="130"/>
      <c r="P8429" s="88"/>
    </row>
    <row r="8430" spans="6:16">
      <c r="F8430" s="81"/>
      <c r="G8430" s="130"/>
      <c r="I8430" s="88"/>
      <c r="N8430" s="130"/>
      <c r="P8430" s="88"/>
    </row>
    <row r="8431" spans="6:16">
      <c r="F8431" s="81"/>
      <c r="G8431" s="130"/>
      <c r="I8431" s="88"/>
      <c r="N8431" s="130"/>
      <c r="P8431" s="88"/>
    </row>
    <row r="8432" spans="6:16">
      <c r="F8432" s="81"/>
      <c r="G8432" s="130"/>
      <c r="I8432" s="88"/>
      <c r="N8432" s="130"/>
      <c r="P8432" s="88"/>
    </row>
    <row r="8433" spans="6:16">
      <c r="F8433" s="81"/>
      <c r="G8433" s="130"/>
      <c r="I8433" s="88"/>
      <c r="N8433" s="130"/>
      <c r="P8433" s="88"/>
    </row>
    <row r="8434" spans="6:16">
      <c r="F8434" s="81"/>
      <c r="G8434" s="130"/>
      <c r="I8434" s="88"/>
      <c r="N8434" s="130"/>
      <c r="P8434" s="88"/>
    </row>
    <row r="8435" spans="6:16">
      <c r="F8435" s="81"/>
      <c r="G8435" s="130"/>
      <c r="I8435" s="88"/>
      <c r="N8435" s="130"/>
      <c r="P8435" s="88"/>
    </row>
    <row r="8436" spans="6:16">
      <c r="F8436" s="81"/>
      <c r="G8436" s="130"/>
      <c r="I8436" s="88"/>
      <c r="N8436" s="130"/>
      <c r="P8436" s="88"/>
    </row>
    <row r="8437" spans="6:16">
      <c r="F8437" s="81"/>
      <c r="G8437" s="130"/>
      <c r="I8437" s="88"/>
      <c r="N8437" s="130"/>
      <c r="P8437" s="88"/>
    </row>
    <row r="8438" spans="6:16">
      <c r="F8438" s="81"/>
      <c r="G8438" s="130"/>
      <c r="I8438" s="88"/>
      <c r="N8438" s="130"/>
      <c r="P8438" s="88"/>
    </row>
    <row r="8439" spans="6:16">
      <c r="F8439" s="81"/>
      <c r="G8439" s="130"/>
      <c r="I8439" s="88"/>
      <c r="N8439" s="130"/>
      <c r="P8439" s="88"/>
    </row>
    <row r="8440" spans="6:16">
      <c r="F8440" s="81"/>
      <c r="G8440" s="130"/>
      <c r="I8440" s="88"/>
      <c r="N8440" s="130"/>
      <c r="P8440" s="88"/>
    </row>
    <row r="8441" spans="6:16">
      <c r="F8441" s="81"/>
      <c r="G8441" s="130"/>
      <c r="I8441" s="88"/>
      <c r="N8441" s="130"/>
      <c r="P8441" s="88"/>
    </row>
    <row r="8442" spans="6:16">
      <c r="F8442" s="81"/>
      <c r="G8442" s="130"/>
      <c r="I8442" s="88"/>
      <c r="N8442" s="130"/>
      <c r="P8442" s="88"/>
    </row>
    <row r="8443" spans="6:16">
      <c r="F8443" s="81"/>
      <c r="G8443" s="130"/>
      <c r="I8443" s="88"/>
      <c r="N8443" s="130"/>
      <c r="P8443" s="88"/>
    </row>
    <row r="8444" spans="6:16">
      <c r="F8444" s="81"/>
      <c r="G8444" s="130"/>
      <c r="I8444" s="88"/>
      <c r="N8444" s="130"/>
      <c r="P8444" s="88"/>
    </row>
    <row r="8445" spans="6:16">
      <c r="F8445" s="81"/>
      <c r="G8445" s="130"/>
      <c r="I8445" s="88"/>
      <c r="N8445" s="130"/>
      <c r="P8445" s="88"/>
    </row>
    <row r="8446" spans="6:16">
      <c r="F8446" s="81"/>
      <c r="G8446" s="130"/>
      <c r="I8446" s="88"/>
      <c r="N8446" s="130"/>
      <c r="P8446" s="88"/>
    </row>
    <row r="8447" spans="6:16">
      <c r="F8447" s="81"/>
      <c r="G8447" s="130"/>
      <c r="I8447" s="88"/>
      <c r="N8447" s="130"/>
      <c r="P8447" s="88"/>
    </row>
    <row r="8448" spans="6:16">
      <c r="F8448" s="81"/>
      <c r="G8448" s="130"/>
      <c r="I8448" s="88"/>
      <c r="N8448" s="130"/>
      <c r="P8448" s="88"/>
    </row>
    <row r="8449" spans="6:16">
      <c r="F8449" s="81"/>
      <c r="G8449" s="130"/>
      <c r="I8449" s="88"/>
      <c r="N8449" s="130"/>
      <c r="P8449" s="88"/>
    </row>
    <row r="8450" spans="6:16">
      <c r="F8450" s="81"/>
      <c r="G8450" s="130"/>
      <c r="I8450" s="88"/>
      <c r="N8450" s="130"/>
      <c r="P8450" s="88"/>
    </row>
    <row r="8451" spans="6:16">
      <c r="F8451" s="81"/>
      <c r="G8451" s="130"/>
      <c r="I8451" s="88"/>
      <c r="N8451" s="130"/>
      <c r="P8451" s="88"/>
    </row>
    <row r="8452" spans="6:16">
      <c r="F8452" s="81"/>
      <c r="G8452" s="130"/>
      <c r="I8452" s="88"/>
      <c r="N8452" s="130"/>
      <c r="P8452" s="88"/>
    </row>
    <row r="8453" spans="6:16">
      <c r="F8453" s="81"/>
      <c r="G8453" s="130"/>
      <c r="I8453" s="88"/>
      <c r="N8453" s="130"/>
      <c r="P8453" s="88"/>
    </row>
    <row r="8454" spans="6:16">
      <c r="F8454" s="81"/>
      <c r="G8454" s="130"/>
      <c r="I8454" s="88"/>
      <c r="N8454" s="130"/>
      <c r="P8454" s="88"/>
    </row>
    <row r="8455" spans="6:16">
      <c r="F8455" s="81"/>
      <c r="G8455" s="130"/>
      <c r="I8455" s="88"/>
      <c r="N8455" s="130"/>
      <c r="P8455" s="88"/>
    </row>
    <row r="8456" spans="6:16">
      <c r="F8456" s="81"/>
      <c r="G8456" s="130"/>
      <c r="I8456" s="88"/>
      <c r="N8456" s="130"/>
      <c r="P8456" s="88"/>
    </row>
    <row r="8457" spans="6:16">
      <c r="F8457" s="81"/>
      <c r="G8457" s="130"/>
      <c r="I8457" s="88"/>
      <c r="N8457" s="130"/>
      <c r="P8457" s="88"/>
    </row>
    <row r="8458" spans="6:16">
      <c r="F8458" s="81"/>
      <c r="G8458" s="130"/>
      <c r="I8458" s="88"/>
      <c r="N8458" s="130"/>
      <c r="P8458" s="88"/>
    </row>
    <row r="8459" spans="6:16">
      <c r="F8459" s="81"/>
      <c r="G8459" s="130"/>
      <c r="I8459" s="88"/>
      <c r="N8459" s="130"/>
      <c r="P8459" s="88"/>
    </row>
    <row r="8460" spans="6:16">
      <c r="F8460" s="81"/>
      <c r="G8460" s="130"/>
      <c r="I8460" s="88"/>
      <c r="N8460" s="130"/>
      <c r="P8460" s="88"/>
    </row>
    <row r="8461" spans="6:16">
      <c r="F8461" s="81"/>
      <c r="G8461" s="130"/>
      <c r="I8461" s="88"/>
      <c r="N8461" s="130"/>
      <c r="P8461" s="88"/>
    </row>
    <row r="8462" spans="6:16">
      <c r="F8462" s="81"/>
      <c r="G8462" s="130"/>
      <c r="I8462" s="88"/>
      <c r="N8462" s="130"/>
      <c r="P8462" s="88"/>
    </row>
    <row r="8463" spans="6:16">
      <c r="F8463" s="81"/>
      <c r="G8463" s="130"/>
      <c r="I8463" s="88"/>
      <c r="N8463" s="130"/>
      <c r="P8463" s="88"/>
    </row>
    <row r="8464" spans="6:16">
      <c r="F8464" s="81"/>
      <c r="G8464" s="130"/>
      <c r="I8464" s="88"/>
      <c r="N8464" s="130"/>
      <c r="P8464" s="88"/>
    </row>
    <row r="8465" spans="6:16">
      <c r="F8465" s="81"/>
      <c r="G8465" s="130"/>
      <c r="I8465" s="88"/>
      <c r="N8465" s="130"/>
      <c r="P8465" s="88"/>
    </row>
    <row r="8466" spans="6:16">
      <c r="F8466" s="81"/>
      <c r="G8466" s="130"/>
      <c r="I8466" s="88"/>
      <c r="N8466" s="130"/>
      <c r="P8466" s="88"/>
    </row>
    <row r="8467" spans="6:16">
      <c r="F8467" s="81"/>
      <c r="G8467" s="130"/>
      <c r="I8467" s="88"/>
      <c r="N8467" s="130"/>
      <c r="P8467" s="88"/>
    </row>
    <row r="8468" spans="6:16">
      <c r="F8468" s="81"/>
      <c r="G8468" s="130"/>
      <c r="I8468" s="88"/>
      <c r="N8468" s="130"/>
      <c r="P8468" s="88"/>
    </row>
    <row r="8469" spans="6:16">
      <c r="F8469" s="81"/>
      <c r="G8469" s="130"/>
      <c r="I8469" s="88"/>
      <c r="N8469" s="130"/>
      <c r="P8469" s="88"/>
    </row>
    <row r="8470" spans="6:16">
      <c r="F8470" s="81"/>
      <c r="G8470" s="130"/>
      <c r="I8470" s="88"/>
      <c r="N8470" s="130"/>
      <c r="P8470" s="88"/>
    </row>
    <row r="8471" spans="6:16">
      <c r="F8471" s="81"/>
      <c r="G8471" s="130"/>
      <c r="I8471" s="88"/>
      <c r="N8471" s="130"/>
      <c r="P8471" s="88"/>
    </row>
    <row r="8472" spans="6:16">
      <c r="F8472" s="81"/>
      <c r="G8472" s="130"/>
      <c r="I8472" s="88"/>
      <c r="N8472" s="130"/>
      <c r="P8472" s="88"/>
    </row>
    <row r="8473" spans="6:16">
      <c r="F8473" s="81"/>
      <c r="G8473" s="130"/>
      <c r="I8473" s="88"/>
      <c r="N8473" s="130"/>
      <c r="P8473" s="88"/>
    </row>
    <row r="8474" spans="6:16">
      <c r="F8474" s="81"/>
      <c r="G8474" s="130"/>
      <c r="I8474" s="88"/>
      <c r="N8474" s="130"/>
      <c r="P8474" s="88"/>
    </row>
    <row r="8475" spans="6:16">
      <c r="F8475" s="81"/>
      <c r="G8475" s="130"/>
      <c r="I8475" s="88"/>
      <c r="N8475" s="130"/>
      <c r="P8475" s="88"/>
    </row>
    <row r="8476" spans="6:16">
      <c r="F8476" s="81"/>
      <c r="G8476" s="130"/>
      <c r="I8476" s="88"/>
      <c r="N8476" s="130"/>
      <c r="P8476" s="88"/>
    </row>
    <row r="8477" spans="6:16">
      <c r="F8477" s="81"/>
      <c r="G8477" s="130"/>
      <c r="I8477" s="88"/>
      <c r="N8477" s="130"/>
      <c r="P8477" s="88"/>
    </row>
    <row r="8478" spans="6:16">
      <c r="F8478" s="81"/>
      <c r="G8478" s="130"/>
      <c r="I8478" s="88"/>
      <c r="N8478" s="130"/>
      <c r="P8478" s="88"/>
    </row>
    <row r="8479" spans="6:16">
      <c r="F8479" s="81"/>
      <c r="G8479" s="130"/>
      <c r="I8479" s="88"/>
      <c r="N8479" s="130"/>
      <c r="P8479" s="88"/>
    </row>
    <row r="8480" spans="6:16">
      <c r="F8480" s="81"/>
      <c r="G8480" s="130"/>
      <c r="I8480" s="88"/>
      <c r="N8480" s="130"/>
      <c r="P8480" s="88"/>
    </row>
    <row r="8481" spans="6:16">
      <c r="F8481" s="81"/>
      <c r="G8481" s="130"/>
      <c r="I8481" s="88"/>
      <c r="N8481" s="130"/>
      <c r="P8481" s="88"/>
    </row>
    <row r="8482" spans="6:16">
      <c r="F8482" s="81"/>
      <c r="G8482" s="130"/>
      <c r="I8482" s="88"/>
      <c r="N8482" s="130"/>
      <c r="P8482" s="88"/>
    </row>
    <row r="8483" spans="6:16">
      <c r="F8483" s="81"/>
      <c r="G8483" s="130"/>
      <c r="I8483" s="88"/>
      <c r="N8483" s="130"/>
      <c r="P8483" s="88"/>
    </row>
    <row r="8484" spans="6:16">
      <c r="F8484" s="81"/>
      <c r="G8484" s="130"/>
      <c r="I8484" s="88"/>
      <c r="N8484" s="130"/>
      <c r="P8484" s="88"/>
    </row>
    <row r="8485" spans="6:16">
      <c r="F8485" s="81"/>
      <c r="G8485" s="130"/>
      <c r="I8485" s="88"/>
      <c r="N8485" s="130"/>
      <c r="P8485" s="88"/>
    </row>
    <row r="8486" spans="6:16">
      <c r="F8486" s="81"/>
      <c r="G8486" s="130"/>
      <c r="I8486" s="88"/>
      <c r="N8486" s="130"/>
      <c r="P8486" s="88"/>
    </row>
    <row r="8487" spans="6:16">
      <c r="F8487" s="81"/>
      <c r="G8487" s="130"/>
      <c r="I8487" s="88"/>
      <c r="N8487" s="130"/>
      <c r="P8487" s="88"/>
    </row>
    <row r="8488" spans="6:16">
      <c r="F8488" s="81"/>
      <c r="G8488" s="130"/>
      <c r="I8488" s="88"/>
      <c r="N8488" s="130"/>
      <c r="P8488" s="88"/>
    </row>
    <row r="8489" spans="6:16">
      <c r="F8489" s="81"/>
      <c r="G8489" s="130"/>
      <c r="I8489" s="88"/>
      <c r="N8489" s="130"/>
      <c r="P8489" s="88"/>
    </row>
    <row r="8490" spans="6:16">
      <c r="F8490" s="81"/>
      <c r="G8490" s="130"/>
      <c r="I8490" s="88"/>
      <c r="N8490" s="130"/>
      <c r="P8490" s="88"/>
    </row>
    <row r="8491" spans="6:16">
      <c r="F8491" s="81"/>
      <c r="G8491" s="130"/>
      <c r="I8491" s="88"/>
      <c r="N8491" s="130"/>
      <c r="P8491" s="88"/>
    </row>
    <row r="8492" spans="6:16">
      <c r="F8492" s="81"/>
      <c r="G8492" s="130"/>
      <c r="I8492" s="88"/>
      <c r="N8492" s="130"/>
      <c r="P8492" s="88"/>
    </row>
    <row r="8493" spans="6:16">
      <c r="F8493" s="81"/>
      <c r="G8493" s="130"/>
      <c r="I8493" s="88"/>
      <c r="N8493" s="130"/>
      <c r="P8493" s="88"/>
    </row>
    <row r="8494" spans="6:16">
      <c r="F8494" s="81"/>
      <c r="G8494" s="130"/>
      <c r="I8494" s="88"/>
      <c r="N8494" s="130"/>
      <c r="P8494" s="88"/>
    </row>
    <row r="8495" spans="6:16">
      <c r="F8495" s="81"/>
      <c r="G8495" s="130"/>
      <c r="I8495" s="88"/>
      <c r="N8495" s="130"/>
      <c r="P8495" s="88"/>
    </row>
    <row r="8496" spans="6:16">
      <c r="F8496" s="81"/>
      <c r="G8496" s="130"/>
      <c r="I8496" s="88"/>
      <c r="N8496" s="130"/>
      <c r="P8496" s="88"/>
    </row>
    <row r="8497" spans="6:16">
      <c r="F8497" s="81"/>
      <c r="G8497" s="130"/>
      <c r="I8497" s="88"/>
      <c r="N8497" s="130"/>
      <c r="P8497" s="88"/>
    </row>
    <row r="8498" spans="6:16">
      <c r="F8498" s="81"/>
      <c r="G8498" s="130"/>
      <c r="I8498" s="88"/>
      <c r="N8498" s="130"/>
      <c r="P8498" s="88"/>
    </row>
    <row r="8499" spans="6:16">
      <c r="F8499" s="81"/>
      <c r="G8499" s="130"/>
      <c r="I8499" s="88"/>
      <c r="N8499" s="130"/>
      <c r="P8499" s="88"/>
    </row>
    <row r="8500" spans="6:16">
      <c r="F8500" s="81"/>
      <c r="G8500" s="130"/>
      <c r="I8500" s="88"/>
      <c r="N8500" s="130"/>
      <c r="P8500" s="88"/>
    </row>
    <row r="8501" spans="6:16">
      <c r="F8501" s="81"/>
      <c r="G8501" s="130"/>
      <c r="I8501" s="88"/>
      <c r="N8501" s="130"/>
      <c r="P8501" s="88"/>
    </row>
    <row r="8502" spans="6:16">
      <c r="F8502" s="81"/>
      <c r="G8502" s="130"/>
      <c r="I8502" s="88"/>
      <c r="N8502" s="130"/>
      <c r="P8502" s="88"/>
    </row>
    <row r="8503" spans="6:16">
      <c r="F8503" s="81"/>
      <c r="G8503" s="130"/>
      <c r="I8503" s="88"/>
      <c r="N8503" s="130"/>
      <c r="P8503" s="88"/>
    </row>
    <row r="8504" spans="6:16">
      <c r="F8504" s="81"/>
      <c r="G8504" s="130"/>
      <c r="I8504" s="88"/>
      <c r="N8504" s="130"/>
      <c r="P8504" s="88"/>
    </row>
    <row r="8505" spans="6:16">
      <c r="F8505" s="81"/>
      <c r="G8505" s="130"/>
      <c r="I8505" s="88"/>
      <c r="N8505" s="130"/>
      <c r="P8505" s="88"/>
    </row>
    <row r="8506" spans="6:16">
      <c r="F8506" s="81"/>
      <c r="G8506" s="130"/>
      <c r="I8506" s="88"/>
      <c r="N8506" s="130"/>
      <c r="P8506" s="88"/>
    </row>
    <row r="8507" spans="6:16">
      <c r="F8507" s="81"/>
      <c r="G8507" s="130"/>
      <c r="I8507" s="88"/>
      <c r="N8507" s="130"/>
      <c r="P8507" s="88"/>
    </row>
    <row r="8508" spans="6:16">
      <c r="F8508" s="81"/>
      <c r="G8508" s="130"/>
      <c r="I8508" s="88"/>
      <c r="N8508" s="130"/>
      <c r="P8508" s="88"/>
    </row>
    <row r="8509" spans="6:16">
      <c r="F8509" s="81"/>
      <c r="G8509" s="130"/>
      <c r="I8509" s="88"/>
      <c r="N8509" s="130"/>
      <c r="P8509" s="88"/>
    </row>
    <row r="8510" spans="6:16">
      <c r="F8510" s="81"/>
      <c r="G8510" s="130"/>
      <c r="I8510" s="88"/>
      <c r="N8510" s="130"/>
      <c r="P8510" s="88"/>
    </row>
    <row r="8511" spans="6:16">
      <c r="F8511" s="81"/>
      <c r="G8511" s="130"/>
      <c r="I8511" s="88"/>
      <c r="N8511" s="130"/>
      <c r="P8511" s="88"/>
    </row>
    <row r="8512" spans="6:16">
      <c r="F8512" s="81"/>
      <c r="G8512" s="130"/>
      <c r="I8512" s="88"/>
      <c r="N8512" s="130"/>
      <c r="P8512" s="88"/>
    </row>
    <row r="8513" spans="6:16">
      <c r="F8513" s="81"/>
      <c r="G8513" s="130"/>
      <c r="I8513" s="88"/>
      <c r="N8513" s="130"/>
      <c r="P8513" s="88"/>
    </row>
    <row r="8514" spans="6:16">
      <c r="F8514" s="81"/>
      <c r="G8514" s="130"/>
      <c r="I8514" s="88"/>
      <c r="N8514" s="130"/>
      <c r="P8514" s="88"/>
    </row>
    <row r="8515" spans="6:16">
      <c r="F8515" s="81"/>
      <c r="G8515" s="130"/>
      <c r="I8515" s="88"/>
      <c r="N8515" s="130"/>
      <c r="P8515" s="88"/>
    </row>
    <row r="8516" spans="6:16">
      <c r="F8516" s="81"/>
      <c r="G8516" s="130"/>
      <c r="I8516" s="88"/>
      <c r="N8516" s="130"/>
      <c r="P8516" s="88"/>
    </row>
    <row r="8517" spans="6:16">
      <c r="F8517" s="81"/>
      <c r="G8517" s="130"/>
      <c r="I8517" s="88"/>
      <c r="N8517" s="130"/>
      <c r="P8517" s="88"/>
    </row>
    <row r="8518" spans="6:16">
      <c r="F8518" s="81"/>
      <c r="G8518" s="130"/>
      <c r="I8518" s="88"/>
      <c r="N8518" s="130"/>
      <c r="P8518" s="88"/>
    </row>
    <row r="8519" spans="6:16">
      <c r="F8519" s="81"/>
      <c r="G8519" s="130"/>
      <c r="I8519" s="88"/>
      <c r="N8519" s="130"/>
      <c r="P8519" s="88"/>
    </row>
    <row r="8520" spans="6:16">
      <c r="F8520" s="81"/>
      <c r="G8520" s="130"/>
      <c r="I8520" s="88"/>
      <c r="N8520" s="130"/>
      <c r="P8520" s="88"/>
    </row>
    <row r="8521" spans="6:16">
      <c r="F8521" s="81"/>
      <c r="G8521" s="130"/>
      <c r="I8521" s="88"/>
      <c r="N8521" s="130"/>
      <c r="P8521" s="88"/>
    </row>
    <row r="8522" spans="6:16">
      <c r="F8522" s="81"/>
      <c r="G8522" s="130"/>
      <c r="I8522" s="88"/>
      <c r="N8522" s="130"/>
      <c r="P8522" s="88"/>
    </row>
    <row r="8523" spans="6:16">
      <c r="F8523" s="81"/>
      <c r="G8523" s="130"/>
      <c r="I8523" s="88"/>
      <c r="N8523" s="130"/>
      <c r="P8523" s="88"/>
    </row>
    <row r="8524" spans="6:16">
      <c r="F8524" s="81"/>
      <c r="G8524" s="130"/>
      <c r="I8524" s="88"/>
      <c r="N8524" s="130"/>
      <c r="P8524" s="88"/>
    </row>
    <row r="8525" spans="6:16">
      <c r="F8525" s="81"/>
      <c r="G8525" s="130"/>
      <c r="I8525" s="88"/>
      <c r="N8525" s="130"/>
      <c r="P8525" s="88"/>
    </row>
    <row r="8526" spans="6:16">
      <c r="F8526" s="81"/>
      <c r="G8526" s="130"/>
      <c r="I8526" s="88"/>
      <c r="N8526" s="130"/>
      <c r="P8526" s="88"/>
    </row>
    <row r="8527" spans="6:16">
      <c r="F8527" s="81"/>
      <c r="G8527" s="130"/>
      <c r="I8527" s="88"/>
      <c r="N8527" s="130"/>
      <c r="P8527" s="88"/>
    </row>
    <row r="8528" spans="6:16">
      <c r="F8528" s="81"/>
      <c r="G8528" s="130"/>
      <c r="I8528" s="88"/>
      <c r="N8528" s="130"/>
      <c r="P8528" s="88"/>
    </row>
    <row r="8529" spans="6:16">
      <c r="F8529" s="81"/>
      <c r="G8529" s="130"/>
      <c r="I8529" s="88"/>
      <c r="N8529" s="130"/>
      <c r="P8529" s="88"/>
    </row>
    <row r="8530" spans="6:16">
      <c r="F8530" s="81"/>
      <c r="G8530" s="130"/>
      <c r="I8530" s="88"/>
      <c r="N8530" s="130"/>
      <c r="P8530" s="88"/>
    </row>
    <row r="8531" spans="6:16">
      <c r="F8531" s="81"/>
      <c r="G8531" s="130"/>
      <c r="I8531" s="88"/>
      <c r="N8531" s="130"/>
      <c r="P8531" s="88"/>
    </row>
    <row r="8532" spans="6:16">
      <c r="F8532" s="81"/>
      <c r="G8532" s="130"/>
      <c r="I8532" s="88"/>
      <c r="N8532" s="130"/>
      <c r="P8532" s="88"/>
    </row>
    <row r="8533" spans="6:16">
      <c r="F8533" s="81"/>
      <c r="G8533" s="130"/>
      <c r="I8533" s="88"/>
      <c r="N8533" s="130"/>
      <c r="P8533" s="88"/>
    </row>
    <row r="8534" spans="6:16">
      <c r="F8534" s="81"/>
      <c r="G8534" s="130"/>
      <c r="I8534" s="88"/>
      <c r="N8534" s="130"/>
      <c r="P8534" s="88"/>
    </row>
    <row r="8535" spans="6:16">
      <c r="F8535" s="81"/>
      <c r="G8535" s="130"/>
      <c r="I8535" s="88"/>
      <c r="N8535" s="130"/>
      <c r="P8535" s="88"/>
    </row>
    <row r="8536" spans="6:16">
      <c r="F8536" s="81"/>
      <c r="G8536" s="130"/>
      <c r="I8536" s="88"/>
      <c r="N8536" s="130"/>
      <c r="P8536" s="88"/>
    </row>
    <row r="8537" spans="6:16">
      <c r="F8537" s="81"/>
      <c r="G8537" s="130"/>
      <c r="I8537" s="88"/>
      <c r="N8537" s="130"/>
      <c r="P8537" s="88"/>
    </row>
    <row r="8538" spans="6:16">
      <c r="F8538" s="81"/>
      <c r="G8538" s="130"/>
      <c r="I8538" s="88"/>
      <c r="N8538" s="130"/>
      <c r="P8538" s="88"/>
    </row>
    <row r="8539" spans="6:16">
      <c r="F8539" s="81"/>
      <c r="G8539" s="130"/>
      <c r="I8539" s="88"/>
      <c r="N8539" s="130"/>
      <c r="P8539" s="88"/>
    </row>
    <row r="8540" spans="6:16">
      <c r="F8540" s="81"/>
      <c r="G8540" s="130"/>
      <c r="I8540" s="88"/>
      <c r="N8540" s="130"/>
      <c r="P8540" s="88"/>
    </row>
    <row r="8541" spans="6:16">
      <c r="F8541" s="81"/>
      <c r="G8541" s="130"/>
      <c r="I8541" s="88"/>
      <c r="N8541" s="130"/>
      <c r="P8541" s="88"/>
    </row>
    <row r="8542" spans="6:16">
      <c r="F8542" s="81"/>
      <c r="G8542" s="130"/>
      <c r="I8542" s="88"/>
      <c r="N8542" s="130"/>
      <c r="P8542" s="88"/>
    </row>
    <row r="8543" spans="6:16">
      <c r="F8543" s="81"/>
      <c r="G8543" s="130"/>
      <c r="I8543" s="88"/>
      <c r="N8543" s="130"/>
      <c r="P8543" s="88"/>
    </row>
    <row r="8544" spans="6:16">
      <c r="F8544" s="81"/>
      <c r="G8544" s="130"/>
      <c r="I8544" s="88"/>
      <c r="N8544" s="130"/>
      <c r="P8544" s="88"/>
    </row>
    <row r="8545" spans="6:16">
      <c r="F8545" s="81"/>
      <c r="G8545" s="130"/>
      <c r="I8545" s="88"/>
      <c r="N8545" s="130"/>
      <c r="P8545" s="88"/>
    </row>
    <row r="8546" spans="6:16">
      <c r="F8546" s="81"/>
      <c r="G8546" s="130"/>
      <c r="I8546" s="88"/>
      <c r="N8546" s="130"/>
      <c r="P8546" s="88"/>
    </row>
    <row r="8547" spans="6:16">
      <c r="F8547" s="81"/>
      <c r="G8547" s="130"/>
      <c r="I8547" s="88"/>
      <c r="N8547" s="130"/>
      <c r="P8547" s="88"/>
    </row>
    <row r="8548" spans="6:16">
      <c r="F8548" s="81"/>
      <c r="G8548" s="130"/>
      <c r="I8548" s="88"/>
      <c r="N8548" s="130"/>
      <c r="P8548" s="88"/>
    </row>
    <row r="8549" spans="6:16">
      <c r="F8549" s="81"/>
      <c r="G8549" s="130"/>
      <c r="I8549" s="88"/>
      <c r="N8549" s="130"/>
      <c r="P8549" s="88"/>
    </row>
    <row r="8550" spans="6:16">
      <c r="F8550" s="81"/>
      <c r="G8550" s="130"/>
      <c r="I8550" s="88"/>
      <c r="N8550" s="130"/>
      <c r="P8550" s="88"/>
    </row>
    <row r="8551" spans="6:16">
      <c r="F8551" s="81"/>
      <c r="G8551" s="130"/>
      <c r="I8551" s="88"/>
      <c r="N8551" s="130"/>
      <c r="P8551" s="88"/>
    </row>
    <row r="8552" spans="6:16">
      <c r="F8552" s="81"/>
      <c r="G8552" s="130"/>
      <c r="I8552" s="88"/>
      <c r="N8552" s="130"/>
      <c r="P8552" s="88"/>
    </row>
    <row r="8553" spans="6:16">
      <c r="F8553" s="81"/>
      <c r="G8553" s="130"/>
      <c r="I8553" s="88"/>
      <c r="N8553" s="130"/>
      <c r="P8553" s="88"/>
    </row>
    <row r="8554" spans="6:16">
      <c r="F8554" s="81"/>
      <c r="G8554" s="130"/>
      <c r="I8554" s="88"/>
      <c r="N8554" s="130"/>
      <c r="P8554" s="88"/>
    </row>
    <row r="8555" spans="6:16">
      <c r="F8555" s="81"/>
      <c r="G8555" s="130"/>
      <c r="I8555" s="88"/>
      <c r="N8555" s="130"/>
      <c r="P8555" s="88"/>
    </row>
    <row r="8556" spans="6:16">
      <c r="F8556" s="81"/>
      <c r="G8556" s="130"/>
      <c r="I8556" s="88"/>
      <c r="N8556" s="130"/>
      <c r="P8556" s="88"/>
    </row>
    <row r="8557" spans="6:16">
      <c r="F8557" s="81"/>
      <c r="G8557" s="130"/>
      <c r="I8557" s="88"/>
      <c r="N8557" s="130"/>
      <c r="P8557" s="88"/>
    </row>
    <row r="8558" spans="6:16">
      <c r="F8558" s="81"/>
      <c r="G8558" s="130"/>
      <c r="I8558" s="88"/>
      <c r="N8558" s="130"/>
      <c r="P8558" s="88"/>
    </row>
    <row r="8559" spans="6:16">
      <c r="F8559" s="81"/>
      <c r="G8559" s="130"/>
      <c r="I8559" s="88"/>
      <c r="N8559" s="130"/>
      <c r="P8559" s="88"/>
    </row>
    <row r="8560" spans="6:16">
      <c r="F8560" s="81"/>
      <c r="G8560" s="130"/>
      <c r="I8560" s="88"/>
      <c r="N8560" s="130"/>
      <c r="P8560" s="88"/>
    </row>
    <row r="8561" spans="6:16">
      <c r="F8561" s="81"/>
      <c r="G8561" s="130"/>
      <c r="I8561" s="88"/>
      <c r="N8561" s="130"/>
      <c r="P8561" s="88"/>
    </row>
    <row r="8562" spans="6:16">
      <c r="F8562" s="81"/>
      <c r="G8562" s="130"/>
      <c r="I8562" s="88"/>
      <c r="N8562" s="130"/>
      <c r="P8562" s="88"/>
    </row>
    <row r="8563" spans="6:16">
      <c r="F8563" s="81"/>
      <c r="G8563" s="130"/>
      <c r="I8563" s="88"/>
      <c r="N8563" s="130"/>
      <c r="P8563" s="88"/>
    </row>
    <row r="8564" spans="6:16">
      <c r="F8564" s="81"/>
      <c r="G8564" s="130"/>
      <c r="I8564" s="88"/>
      <c r="N8564" s="130"/>
      <c r="P8564" s="88"/>
    </row>
    <row r="8565" spans="6:16">
      <c r="F8565" s="81"/>
      <c r="G8565" s="130"/>
      <c r="I8565" s="88"/>
      <c r="N8565" s="130"/>
      <c r="P8565" s="88"/>
    </row>
    <row r="8566" spans="6:16">
      <c r="F8566" s="81"/>
      <c r="G8566" s="130"/>
      <c r="I8566" s="88"/>
      <c r="N8566" s="130"/>
      <c r="P8566" s="88"/>
    </row>
    <row r="8567" spans="6:16">
      <c r="F8567" s="81"/>
      <c r="G8567" s="130"/>
      <c r="I8567" s="88"/>
      <c r="N8567" s="130"/>
      <c r="P8567" s="88"/>
    </row>
    <row r="8568" spans="6:16">
      <c r="F8568" s="81"/>
      <c r="G8568" s="130"/>
      <c r="I8568" s="88"/>
      <c r="N8568" s="130"/>
      <c r="P8568" s="88"/>
    </row>
    <row r="8569" spans="6:16">
      <c r="F8569" s="81"/>
      <c r="G8569" s="130"/>
      <c r="I8569" s="88"/>
      <c r="N8569" s="130"/>
      <c r="P8569" s="88"/>
    </row>
    <row r="8570" spans="6:16">
      <c r="F8570" s="81"/>
      <c r="G8570" s="130"/>
      <c r="I8570" s="88"/>
      <c r="N8570" s="130"/>
      <c r="P8570" s="88"/>
    </row>
    <row r="8571" spans="6:16">
      <c r="F8571" s="81"/>
      <c r="G8571" s="130"/>
      <c r="I8571" s="88"/>
      <c r="N8571" s="130"/>
      <c r="P8571" s="88"/>
    </row>
    <row r="8572" spans="6:16">
      <c r="F8572" s="81"/>
      <c r="G8572" s="130"/>
      <c r="I8572" s="88"/>
      <c r="N8572" s="130"/>
      <c r="P8572" s="88"/>
    </row>
    <row r="8573" spans="6:16">
      <c r="F8573" s="81"/>
      <c r="G8573" s="130"/>
      <c r="I8573" s="88"/>
      <c r="N8573" s="130"/>
      <c r="P8573" s="88"/>
    </row>
    <row r="8574" spans="6:16">
      <c r="F8574" s="81"/>
      <c r="G8574" s="130"/>
      <c r="I8574" s="88"/>
      <c r="N8574" s="130"/>
      <c r="P8574" s="88"/>
    </row>
    <row r="8575" spans="6:16">
      <c r="F8575" s="81"/>
      <c r="G8575" s="130"/>
      <c r="I8575" s="88"/>
      <c r="N8575" s="130"/>
      <c r="P8575" s="88"/>
    </row>
    <row r="8576" spans="6:16">
      <c r="F8576" s="81"/>
      <c r="G8576" s="130"/>
      <c r="I8576" s="88"/>
      <c r="N8576" s="130"/>
      <c r="P8576" s="88"/>
    </row>
    <row r="8577" spans="6:16">
      <c r="F8577" s="81"/>
      <c r="G8577" s="130"/>
      <c r="I8577" s="88"/>
      <c r="N8577" s="130"/>
      <c r="P8577" s="88"/>
    </row>
    <row r="8578" spans="6:16">
      <c r="F8578" s="81"/>
      <c r="G8578" s="130"/>
      <c r="I8578" s="88"/>
      <c r="N8578" s="130"/>
      <c r="P8578" s="88"/>
    </row>
    <row r="8579" spans="6:16">
      <c r="F8579" s="81"/>
      <c r="G8579" s="130"/>
      <c r="I8579" s="88"/>
      <c r="N8579" s="130"/>
      <c r="P8579" s="88"/>
    </row>
    <row r="8580" spans="6:16">
      <c r="F8580" s="81"/>
      <c r="G8580" s="130"/>
      <c r="I8580" s="88"/>
      <c r="N8580" s="130"/>
      <c r="P8580" s="88"/>
    </row>
    <row r="8581" spans="6:16">
      <c r="F8581" s="81"/>
      <c r="G8581" s="130"/>
      <c r="I8581" s="88"/>
      <c r="N8581" s="130"/>
      <c r="P8581" s="88"/>
    </row>
    <row r="8582" spans="6:16">
      <c r="F8582" s="81"/>
      <c r="G8582" s="130"/>
      <c r="I8582" s="88"/>
      <c r="N8582" s="130"/>
      <c r="P8582" s="88"/>
    </row>
    <row r="8583" spans="6:16">
      <c r="F8583" s="81"/>
      <c r="G8583" s="130"/>
      <c r="I8583" s="88"/>
      <c r="N8583" s="130"/>
      <c r="P8583" s="88"/>
    </row>
    <row r="8584" spans="6:16">
      <c r="F8584" s="81"/>
      <c r="G8584" s="130"/>
      <c r="I8584" s="88"/>
      <c r="N8584" s="130"/>
      <c r="P8584" s="88"/>
    </row>
    <row r="8585" spans="6:16">
      <c r="F8585" s="81"/>
      <c r="G8585" s="130"/>
      <c r="I8585" s="88"/>
      <c r="N8585" s="130"/>
      <c r="P8585" s="88"/>
    </row>
    <row r="8586" spans="6:16">
      <c r="F8586" s="81"/>
      <c r="G8586" s="130"/>
      <c r="I8586" s="88"/>
      <c r="N8586" s="130"/>
      <c r="P8586" s="88"/>
    </row>
    <row r="8587" spans="6:16">
      <c r="F8587" s="81"/>
      <c r="G8587" s="130"/>
      <c r="I8587" s="88"/>
      <c r="N8587" s="130"/>
      <c r="P8587" s="88"/>
    </row>
    <row r="8588" spans="6:16">
      <c r="F8588" s="81"/>
      <c r="G8588" s="130"/>
      <c r="I8588" s="88"/>
      <c r="N8588" s="130"/>
      <c r="P8588" s="88"/>
    </row>
    <row r="8589" spans="6:16">
      <c r="F8589" s="81"/>
      <c r="G8589" s="130"/>
      <c r="I8589" s="88"/>
      <c r="N8589" s="130"/>
      <c r="P8589" s="88"/>
    </row>
    <row r="8590" spans="6:16">
      <c r="F8590" s="81"/>
      <c r="G8590" s="130"/>
      <c r="I8590" s="88"/>
      <c r="N8590" s="130"/>
      <c r="P8590" s="88"/>
    </row>
    <row r="8591" spans="6:16">
      <c r="F8591" s="81"/>
      <c r="G8591" s="130"/>
      <c r="I8591" s="88"/>
      <c r="N8591" s="130"/>
      <c r="P8591" s="88"/>
    </row>
    <row r="8592" spans="6:16">
      <c r="F8592" s="81"/>
      <c r="G8592" s="130"/>
      <c r="I8592" s="88"/>
      <c r="N8592" s="130"/>
      <c r="P8592" s="88"/>
    </row>
    <row r="8593" spans="6:16">
      <c r="F8593" s="81"/>
      <c r="G8593" s="130"/>
      <c r="I8593" s="88"/>
      <c r="N8593" s="130"/>
      <c r="P8593" s="88"/>
    </row>
    <row r="8594" spans="6:16">
      <c r="F8594" s="81"/>
      <c r="G8594" s="130"/>
      <c r="I8594" s="88"/>
      <c r="N8594" s="130"/>
      <c r="P8594" s="88"/>
    </row>
    <row r="8595" spans="6:16">
      <c r="F8595" s="81"/>
      <c r="G8595" s="130"/>
      <c r="I8595" s="88"/>
      <c r="N8595" s="130"/>
      <c r="P8595" s="88"/>
    </row>
    <row r="8596" spans="6:16">
      <c r="F8596" s="81"/>
      <c r="G8596" s="130"/>
      <c r="I8596" s="88"/>
      <c r="N8596" s="130"/>
      <c r="P8596" s="88"/>
    </row>
    <row r="8597" spans="6:16">
      <c r="F8597" s="81"/>
      <c r="G8597" s="130"/>
      <c r="I8597" s="88"/>
      <c r="N8597" s="130"/>
      <c r="P8597" s="88"/>
    </row>
    <row r="8598" spans="6:16">
      <c r="F8598" s="81"/>
      <c r="G8598" s="130"/>
      <c r="I8598" s="88"/>
      <c r="N8598" s="130"/>
      <c r="P8598" s="88"/>
    </row>
    <row r="8599" spans="6:16">
      <c r="F8599" s="81"/>
      <c r="G8599" s="130"/>
      <c r="I8599" s="88"/>
      <c r="N8599" s="130"/>
      <c r="P8599" s="88"/>
    </row>
    <row r="8600" spans="6:16">
      <c r="F8600" s="81"/>
      <c r="G8600" s="130"/>
      <c r="I8600" s="88"/>
      <c r="N8600" s="130"/>
      <c r="P8600" s="88"/>
    </row>
    <row r="8601" spans="6:16">
      <c r="F8601" s="81"/>
      <c r="G8601" s="130"/>
      <c r="I8601" s="88"/>
      <c r="N8601" s="130"/>
      <c r="P8601" s="88"/>
    </row>
    <row r="8602" spans="6:16">
      <c r="F8602" s="81"/>
      <c r="G8602" s="130"/>
      <c r="I8602" s="88"/>
      <c r="N8602" s="130"/>
      <c r="P8602" s="88"/>
    </row>
    <row r="8603" spans="6:16">
      <c r="F8603" s="81"/>
      <c r="G8603" s="130"/>
      <c r="I8603" s="88"/>
      <c r="N8603" s="130"/>
      <c r="P8603" s="88"/>
    </row>
    <row r="8604" spans="6:16">
      <c r="F8604" s="81"/>
      <c r="G8604" s="130"/>
      <c r="I8604" s="88"/>
      <c r="N8604" s="130"/>
      <c r="P8604" s="88"/>
    </row>
    <row r="8605" spans="6:16">
      <c r="F8605" s="81"/>
      <c r="G8605" s="130"/>
      <c r="I8605" s="88"/>
      <c r="N8605" s="130"/>
      <c r="P8605" s="88"/>
    </row>
    <row r="8606" spans="6:16">
      <c r="F8606" s="81"/>
      <c r="G8606" s="130"/>
      <c r="I8606" s="88"/>
      <c r="N8606" s="130"/>
      <c r="P8606" s="88"/>
    </row>
    <row r="8607" spans="6:16">
      <c r="F8607" s="81"/>
      <c r="G8607" s="130"/>
      <c r="I8607" s="88"/>
      <c r="N8607" s="130"/>
      <c r="P8607" s="88"/>
    </row>
    <row r="8608" spans="6:16">
      <c r="F8608" s="81"/>
      <c r="G8608" s="130"/>
      <c r="I8608" s="88"/>
      <c r="N8608" s="130"/>
      <c r="P8608" s="88"/>
    </row>
    <row r="8609" spans="6:16">
      <c r="F8609" s="81"/>
      <c r="G8609" s="130"/>
      <c r="I8609" s="88"/>
      <c r="N8609" s="130"/>
      <c r="P8609" s="88"/>
    </row>
    <row r="8610" spans="6:16">
      <c r="F8610" s="81"/>
      <c r="G8610" s="130"/>
      <c r="I8610" s="88"/>
      <c r="N8610" s="130"/>
      <c r="P8610" s="88"/>
    </row>
    <row r="8611" spans="6:16">
      <c r="F8611" s="81"/>
      <c r="G8611" s="130"/>
      <c r="I8611" s="88"/>
      <c r="N8611" s="130"/>
      <c r="P8611" s="88"/>
    </row>
    <row r="8612" spans="6:16">
      <c r="F8612" s="81"/>
      <c r="G8612" s="130"/>
      <c r="I8612" s="88"/>
      <c r="N8612" s="130"/>
      <c r="P8612" s="88"/>
    </row>
    <row r="8613" spans="6:16">
      <c r="F8613" s="81"/>
      <c r="G8613" s="130"/>
      <c r="I8613" s="88"/>
      <c r="N8613" s="130"/>
      <c r="P8613" s="88"/>
    </row>
    <row r="8614" spans="6:16">
      <c r="F8614" s="81"/>
      <c r="G8614" s="130"/>
      <c r="I8614" s="88"/>
      <c r="N8614" s="130"/>
      <c r="P8614" s="88"/>
    </row>
    <row r="8615" spans="6:16">
      <c r="F8615" s="81"/>
      <c r="G8615" s="130"/>
      <c r="I8615" s="88"/>
      <c r="N8615" s="130"/>
      <c r="P8615" s="88"/>
    </row>
    <row r="8616" spans="6:16">
      <c r="F8616" s="81"/>
      <c r="G8616" s="130"/>
      <c r="I8616" s="88"/>
      <c r="N8616" s="130"/>
      <c r="P8616" s="88"/>
    </row>
    <row r="8617" spans="6:16">
      <c r="F8617" s="81"/>
      <c r="G8617" s="130"/>
      <c r="I8617" s="88"/>
      <c r="N8617" s="130"/>
      <c r="P8617" s="88"/>
    </row>
    <row r="8618" spans="6:16">
      <c r="F8618" s="81"/>
      <c r="G8618" s="130"/>
      <c r="I8618" s="88"/>
      <c r="N8618" s="130"/>
      <c r="P8618" s="88"/>
    </row>
    <row r="8619" spans="6:16">
      <c r="F8619" s="81"/>
      <c r="G8619" s="130"/>
      <c r="I8619" s="88"/>
      <c r="N8619" s="130"/>
      <c r="P8619" s="88"/>
    </row>
    <row r="8620" spans="6:16">
      <c r="F8620" s="81"/>
      <c r="G8620" s="130"/>
      <c r="I8620" s="88"/>
      <c r="N8620" s="130"/>
      <c r="P8620" s="88"/>
    </row>
    <row r="8621" spans="6:16">
      <c r="F8621" s="81"/>
      <c r="G8621" s="130"/>
      <c r="I8621" s="88"/>
      <c r="N8621" s="130"/>
      <c r="P8621" s="88"/>
    </row>
    <row r="8622" spans="6:16">
      <c r="F8622" s="81"/>
      <c r="G8622" s="130"/>
      <c r="I8622" s="88"/>
      <c r="N8622" s="130"/>
      <c r="P8622" s="88"/>
    </row>
    <row r="8623" spans="6:16">
      <c r="F8623" s="81"/>
      <c r="G8623" s="130"/>
      <c r="I8623" s="88"/>
      <c r="N8623" s="130"/>
      <c r="P8623" s="88"/>
    </row>
    <row r="8624" spans="6:16">
      <c r="F8624" s="81"/>
      <c r="G8624" s="130"/>
      <c r="I8624" s="88"/>
      <c r="N8624" s="130"/>
      <c r="P8624" s="88"/>
    </row>
    <row r="8625" spans="6:16">
      <c r="F8625" s="81"/>
      <c r="G8625" s="130"/>
      <c r="I8625" s="88"/>
      <c r="N8625" s="130"/>
      <c r="P8625" s="88"/>
    </row>
    <row r="8626" spans="6:16">
      <c r="F8626" s="81"/>
      <c r="G8626" s="130"/>
      <c r="I8626" s="88"/>
      <c r="N8626" s="130"/>
      <c r="P8626" s="88"/>
    </row>
    <row r="8627" spans="6:16">
      <c r="F8627" s="81"/>
      <c r="G8627" s="130"/>
      <c r="I8627" s="88"/>
      <c r="N8627" s="130"/>
      <c r="P8627" s="88"/>
    </row>
    <row r="8628" spans="6:16">
      <c r="F8628" s="81"/>
      <c r="G8628" s="130"/>
      <c r="I8628" s="88"/>
      <c r="N8628" s="130"/>
      <c r="P8628" s="88"/>
    </row>
    <row r="8629" spans="6:16">
      <c r="F8629" s="81"/>
      <c r="G8629" s="130"/>
      <c r="I8629" s="88"/>
      <c r="N8629" s="130"/>
      <c r="P8629" s="88"/>
    </row>
    <row r="8630" spans="6:16">
      <c r="F8630" s="81"/>
      <c r="G8630" s="130"/>
      <c r="I8630" s="88"/>
      <c r="N8630" s="130"/>
      <c r="P8630" s="88"/>
    </row>
    <row r="8631" spans="6:16">
      <c r="F8631" s="81"/>
      <c r="G8631" s="130"/>
      <c r="I8631" s="88"/>
      <c r="N8631" s="130"/>
      <c r="P8631" s="88"/>
    </row>
    <row r="8632" spans="6:16">
      <c r="F8632" s="81"/>
      <c r="G8632" s="130"/>
      <c r="I8632" s="88"/>
      <c r="N8632" s="130"/>
      <c r="P8632" s="88"/>
    </row>
    <row r="8633" spans="6:16">
      <c r="F8633" s="81"/>
      <c r="G8633" s="130"/>
      <c r="I8633" s="88"/>
      <c r="N8633" s="130"/>
      <c r="P8633" s="88"/>
    </row>
    <row r="8634" spans="6:16">
      <c r="F8634" s="81"/>
      <c r="G8634" s="130"/>
      <c r="I8634" s="88"/>
      <c r="N8634" s="130"/>
      <c r="P8634" s="88"/>
    </row>
    <row r="8635" spans="6:16">
      <c r="F8635" s="81"/>
      <c r="G8635" s="130"/>
      <c r="I8635" s="88"/>
      <c r="N8635" s="130"/>
      <c r="P8635" s="88"/>
    </row>
    <row r="8636" spans="6:16">
      <c r="F8636" s="81"/>
      <c r="G8636" s="130"/>
      <c r="I8636" s="88"/>
      <c r="N8636" s="130"/>
      <c r="P8636" s="88"/>
    </row>
    <row r="8637" spans="6:16">
      <c r="F8637" s="81"/>
      <c r="G8637" s="130"/>
      <c r="I8637" s="88"/>
      <c r="N8637" s="130"/>
      <c r="P8637" s="88"/>
    </row>
    <row r="8638" spans="6:16">
      <c r="F8638" s="81"/>
      <c r="G8638" s="130"/>
      <c r="I8638" s="88"/>
      <c r="N8638" s="130"/>
      <c r="P8638" s="88"/>
    </row>
    <row r="8639" spans="6:16">
      <c r="F8639" s="81"/>
      <c r="G8639" s="130"/>
      <c r="I8639" s="88"/>
      <c r="N8639" s="130"/>
      <c r="P8639" s="88"/>
    </row>
    <row r="8640" spans="6:16">
      <c r="F8640" s="81"/>
      <c r="G8640" s="130"/>
      <c r="I8640" s="88"/>
      <c r="N8640" s="130"/>
      <c r="P8640" s="88"/>
    </row>
    <row r="8641" spans="6:16">
      <c r="F8641" s="81"/>
      <c r="G8641" s="130"/>
      <c r="I8641" s="88"/>
      <c r="N8641" s="130"/>
      <c r="P8641" s="88"/>
    </row>
    <row r="8642" spans="6:16">
      <c r="F8642" s="81"/>
      <c r="G8642" s="130"/>
      <c r="I8642" s="88"/>
      <c r="N8642" s="130"/>
      <c r="P8642" s="88"/>
    </row>
    <row r="8643" spans="6:16">
      <c r="F8643" s="81"/>
      <c r="G8643" s="130"/>
      <c r="I8643" s="88"/>
      <c r="N8643" s="130"/>
      <c r="P8643" s="88"/>
    </row>
    <row r="8644" spans="6:16">
      <c r="F8644" s="81"/>
      <c r="G8644" s="130"/>
      <c r="I8644" s="88"/>
      <c r="N8644" s="130"/>
      <c r="P8644" s="88"/>
    </row>
    <row r="8645" spans="6:16">
      <c r="F8645" s="81"/>
      <c r="G8645" s="130"/>
      <c r="I8645" s="88"/>
      <c r="N8645" s="130"/>
      <c r="P8645" s="88"/>
    </row>
    <row r="8646" spans="6:16">
      <c r="F8646" s="81"/>
      <c r="G8646" s="130"/>
      <c r="I8646" s="88"/>
      <c r="N8646" s="130"/>
      <c r="P8646" s="88"/>
    </row>
    <row r="8647" spans="6:16">
      <c r="F8647" s="81"/>
      <c r="G8647" s="130"/>
      <c r="I8647" s="88"/>
      <c r="N8647" s="130"/>
      <c r="P8647" s="88"/>
    </row>
    <row r="8648" spans="6:16">
      <c r="F8648" s="81"/>
      <c r="G8648" s="130"/>
      <c r="I8648" s="88"/>
      <c r="N8648" s="130"/>
      <c r="P8648" s="88"/>
    </row>
    <row r="8649" spans="6:16">
      <c r="F8649" s="81"/>
      <c r="G8649" s="130"/>
      <c r="I8649" s="88"/>
      <c r="N8649" s="130"/>
      <c r="P8649" s="88"/>
    </row>
    <row r="8650" spans="6:16">
      <c r="F8650" s="81"/>
      <c r="G8650" s="130"/>
      <c r="I8650" s="88"/>
      <c r="N8650" s="130"/>
      <c r="P8650" s="88"/>
    </row>
    <row r="8651" spans="6:16">
      <c r="F8651" s="81"/>
      <c r="G8651" s="130"/>
      <c r="I8651" s="88"/>
      <c r="N8651" s="130"/>
      <c r="P8651" s="88"/>
    </row>
    <row r="8652" spans="6:16">
      <c r="F8652" s="81"/>
      <c r="G8652" s="130"/>
      <c r="I8652" s="88"/>
      <c r="N8652" s="130"/>
      <c r="P8652" s="88"/>
    </row>
    <row r="8653" spans="6:16">
      <c r="F8653" s="81"/>
      <c r="G8653" s="130"/>
      <c r="I8653" s="88"/>
      <c r="N8653" s="130"/>
      <c r="P8653" s="88"/>
    </row>
    <row r="8654" spans="6:16">
      <c r="F8654" s="81"/>
      <c r="G8654" s="130"/>
      <c r="I8654" s="88"/>
      <c r="N8654" s="130"/>
      <c r="P8654" s="88"/>
    </row>
    <row r="8655" spans="6:16">
      <c r="F8655" s="81"/>
      <c r="G8655" s="130"/>
      <c r="I8655" s="88"/>
      <c r="N8655" s="130"/>
      <c r="P8655" s="88"/>
    </row>
    <row r="8656" spans="6:16">
      <c r="F8656" s="81"/>
      <c r="G8656" s="130"/>
      <c r="I8656" s="88"/>
      <c r="N8656" s="130"/>
      <c r="P8656" s="88"/>
    </row>
    <row r="8657" spans="6:16">
      <c r="F8657" s="81"/>
      <c r="G8657" s="130"/>
      <c r="I8657" s="88"/>
      <c r="N8657" s="130"/>
      <c r="P8657" s="88"/>
    </row>
    <row r="8658" spans="6:16">
      <c r="F8658" s="81"/>
      <c r="G8658" s="130"/>
      <c r="I8658" s="88"/>
      <c r="N8658" s="130"/>
      <c r="P8658" s="88"/>
    </row>
    <row r="8659" spans="6:16">
      <c r="F8659" s="81"/>
      <c r="G8659" s="130"/>
      <c r="I8659" s="88"/>
      <c r="N8659" s="130"/>
      <c r="P8659" s="88"/>
    </row>
    <row r="8660" spans="6:16">
      <c r="F8660" s="81"/>
      <c r="G8660" s="130"/>
      <c r="I8660" s="88"/>
      <c r="N8660" s="130"/>
      <c r="P8660" s="88"/>
    </row>
    <row r="8661" spans="6:16">
      <c r="F8661" s="81"/>
      <c r="G8661" s="130"/>
      <c r="I8661" s="88"/>
      <c r="N8661" s="130"/>
      <c r="P8661" s="88"/>
    </row>
    <row r="8662" spans="6:16">
      <c r="F8662" s="81"/>
      <c r="G8662" s="130"/>
      <c r="I8662" s="88"/>
      <c r="N8662" s="130"/>
      <c r="P8662" s="88"/>
    </row>
    <row r="8663" spans="6:16">
      <c r="F8663" s="81"/>
      <c r="G8663" s="130"/>
      <c r="I8663" s="88"/>
      <c r="N8663" s="130"/>
      <c r="P8663" s="88"/>
    </row>
    <row r="8664" spans="6:16">
      <c r="F8664" s="81"/>
      <c r="G8664" s="130"/>
      <c r="I8664" s="88"/>
      <c r="N8664" s="130"/>
      <c r="P8664" s="88"/>
    </row>
    <row r="8665" spans="6:16">
      <c r="F8665" s="81"/>
      <c r="G8665" s="130"/>
      <c r="I8665" s="88"/>
      <c r="N8665" s="130"/>
      <c r="P8665" s="88"/>
    </row>
    <row r="8666" spans="6:16">
      <c r="F8666" s="81"/>
      <c r="G8666" s="130"/>
      <c r="I8666" s="88"/>
      <c r="N8666" s="130"/>
      <c r="P8666" s="88"/>
    </row>
    <row r="8667" spans="6:16">
      <c r="F8667" s="81"/>
      <c r="G8667" s="130"/>
      <c r="I8667" s="88"/>
      <c r="N8667" s="130"/>
      <c r="P8667" s="88"/>
    </row>
    <row r="8668" spans="6:16">
      <c r="F8668" s="81"/>
      <c r="G8668" s="130"/>
      <c r="I8668" s="88"/>
      <c r="N8668" s="130"/>
      <c r="P8668" s="88"/>
    </row>
    <row r="8669" spans="6:16">
      <c r="F8669" s="81"/>
      <c r="G8669" s="130"/>
      <c r="I8669" s="88"/>
      <c r="N8669" s="130"/>
      <c r="P8669" s="88"/>
    </row>
    <row r="8670" spans="6:16">
      <c r="F8670" s="81"/>
      <c r="G8670" s="130"/>
      <c r="I8670" s="88"/>
      <c r="N8670" s="130"/>
      <c r="P8670" s="88"/>
    </row>
    <row r="8671" spans="6:16">
      <c r="F8671" s="81"/>
      <c r="G8671" s="130"/>
      <c r="I8671" s="88"/>
      <c r="N8671" s="130"/>
      <c r="P8671" s="88"/>
    </row>
    <row r="8672" spans="6:16">
      <c r="F8672" s="81"/>
      <c r="G8672" s="130"/>
      <c r="I8672" s="88"/>
      <c r="N8672" s="130"/>
      <c r="P8672" s="88"/>
    </row>
    <row r="8673" spans="6:16">
      <c r="F8673" s="81"/>
      <c r="G8673" s="130"/>
      <c r="I8673" s="88"/>
      <c r="N8673" s="130"/>
      <c r="P8673" s="88"/>
    </row>
    <row r="8674" spans="6:16">
      <c r="F8674" s="81"/>
      <c r="G8674" s="130"/>
      <c r="I8674" s="88"/>
      <c r="N8674" s="130"/>
      <c r="P8674" s="88"/>
    </row>
    <row r="8675" spans="6:16">
      <c r="F8675" s="81"/>
      <c r="G8675" s="130"/>
      <c r="I8675" s="88"/>
      <c r="N8675" s="130"/>
      <c r="P8675" s="88"/>
    </row>
    <row r="8676" spans="6:16">
      <c r="F8676" s="81"/>
      <c r="G8676" s="130"/>
      <c r="I8676" s="88"/>
      <c r="N8676" s="130"/>
      <c r="P8676" s="88"/>
    </row>
    <row r="8677" spans="6:16">
      <c r="F8677" s="81"/>
      <c r="G8677" s="130"/>
      <c r="I8677" s="88"/>
      <c r="N8677" s="130"/>
      <c r="P8677" s="88"/>
    </row>
    <row r="8678" spans="6:16">
      <c r="F8678" s="81"/>
      <c r="G8678" s="130"/>
      <c r="I8678" s="88"/>
      <c r="N8678" s="130"/>
      <c r="P8678" s="88"/>
    </row>
    <row r="8679" spans="6:16">
      <c r="F8679" s="81"/>
      <c r="G8679" s="130"/>
      <c r="I8679" s="88"/>
      <c r="N8679" s="130"/>
      <c r="P8679" s="88"/>
    </row>
    <row r="8680" spans="6:16">
      <c r="F8680" s="81"/>
      <c r="G8680" s="130"/>
      <c r="I8680" s="88"/>
      <c r="N8680" s="130"/>
      <c r="P8680" s="88"/>
    </row>
    <row r="8681" spans="6:16">
      <c r="F8681" s="81"/>
      <c r="G8681" s="130"/>
      <c r="I8681" s="88"/>
      <c r="N8681" s="130"/>
      <c r="P8681" s="88"/>
    </row>
    <row r="8682" spans="6:16">
      <c r="F8682" s="81"/>
      <c r="G8682" s="130"/>
      <c r="I8682" s="88"/>
      <c r="N8682" s="130"/>
      <c r="P8682" s="88"/>
    </row>
    <row r="8683" spans="6:16">
      <c r="F8683" s="81"/>
      <c r="G8683" s="130"/>
      <c r="I8683" s="88"/>
      <c r="N8683" s="130"/>
      <c r="P8683" s="88"/>
    </row>
    <row r="8684" spans="6:16">
      <c r="F8684" s="81"/>
      <c r="G8684" s="130"/>
      <c r="I8684" s="88"/>
      <c r="N8684" s="130"/>
      <c r="P8684" s="88"/>
    </row>
    <row r="8685" spans="6:16">
      <c r="F8685" s="81"/>
      <c r="G8685" s="130"/>
      <c r="I8685" s="88"/>
      <c r="N8685" s="130"/>
      <c r="P8685" s="88"/>
    </row>
    <row r="8686" spans="6:16">
      <c r="F8686" s="81"/>
      <c r="G8686" s="130"/>
      <c r="I8686" s="88"/>
      <c r="N8686" s="130"/>
      <c r="P8686" s="88"/>
    </row>
    <row r="8687" spans="6:16">
      <c r="F8687" s="81"/>
      <c r="G8687" s="130"/>
      <c r="I8687" s="88"/>
      <c r="N8687" s="130"/>
      <c r="P8687" s="88"/>
    </row>
    <row r="8688" spans="6:16">
      <c r="F8688" s="81"/>
      <c r="G8688" s="130"/>
      <c r="I8688" s="88"/>
      <c r="N8688" s="130"/>
      <c r="P8688" s="88"/>
    </row>
    <row r="8689" spans="6:16">
      <c r="F8689" s="81"/>
      <c r="G8689" s="130"/>
      <c r="I8689" s="88"/>
      <c r="N8689" s="130"/>
      <c r="P8689" s="88"/>
    </row>
    <row r="8690" spans="6:16">
      <c r="F8690" s="81"/>
      <c r="G8690" s="130"/>
      <c r="I8690" s="88"/>
      <c r="N8690" s="130"/>
      <c r="P8690" s="88"/>
    </row>
    <row r="8691" spans="6:16">
      <c r="F8691" s="81"/>
      <c r="G8691" s="130"/>
      <c r="I8691" s="88"/>
      <c r="N8691" s="130"/>
      <c r="P8691" s="88"/>
    </row>
    <row r="8692" spans="6:16">
      <c r="F8692" s="81"/>
      <c r="G8692" s="130"/>
      <c r="I8692" s="88"/>
      <c r="N8692" s="130"/>
      <c r="P8692" s="88"/>
    </row>
    <row r="8693" spans="6:16">
      <c r="F8693" s="81"/>
      <c r="G8693" s="130"/>
      <c r="I8693" s="88"/>
      <c r="N8693" s="130"/>
      <c r="P8693" s="88"/>
    </row>
    <row r="8694" spans="6:16">
      <c r="F8694" s="81"/>
      <c r="G8694" s="130"/>
      <c r="I8694" s="88"/>
      <c r="N8694" s="130"/>
      <c r="P8694" s="88"/>
    </row>
    <row r="8695" spans="6:16">
      <c r="F8695" s="81"/>
      <c r="G8695" s="130"/>
      <c r="I8695" s="88"/>
      <c r="N8695" s="130"/>
      <c r="P8695" s="88"/>
    </row>
    <row r="8696" spans="6:16">
      <c r="F8696" s="81"/>
      <c r="G8696" s="130"/>
      <c r="I8696" s="88"/>
      <c r="N8696" s="130"/>
      <c r="P8696" s="88"/>
    </row>
    <row r="8697" spans="6:16">
      <c r="F8697" s="81"/>
      <c r="G8697" s="130"/>
      <c r="I8697" s="88"/>
      <c r="N8697" s="130"/>
      <c r="P8697" s="88"/>
    </row>
    <row r="8698" spans="6:16">
      <c r="F8698" s="81"/>
      <c r="G8698" s="130"/>
      <c r="I8698" s="88"/>
      <c r="N8698" s="130"/>
      <c r="P8698" s="88"/>
    </row>
    <row r="8699" spans="6:16">
      <c r="F8699" s="81"/>
      <c r="G8699" s="130"/>
      <c r="I8699" s="88"/>
      <c r="N8699" s="130"/>
      <c r="P8699" s="88"/>
    </row>
    <row r="8700" spans="6:16">
      <c r="F8700" s="81"/>
      <c r="G8700" s="130"/>
      <c r="I8700" s="88"/>
      <c r="N8700" s="130"/>
      <c r="P8700" s="88"/>
    </row>
    <row r="8701" spans="6:16">
      <c r="F8701" s="81"/>
      <c r="G8701" s="130"/>
      <c r="I8701" s="88"/>
      <c r="N8701" s="130"/>
      <c r="P8701" s="88"/>
    </row>
    <row r="8702" spans="6:16">
      <c r="F8702" s="81"/>
      <c r="G8702" s="130"/>
      <c r="I8702" s="88"/>
      <c r="N8702" s="130"/>
      <c r="P8702" s="88"/>
    </row>
    <row r="8703" spans="6:16">
      <c r="F8703" s="81"/>
      <c r="G8703" s="130"/>
      <c r="I8703" s="88"/>
      <c r="N8703" s="130"/>
      <c r="P8703" s="88"/>
    </row>
    <row r="8704" spans="6:16">
      <c r="F8704" s="81"/>
      <c r="G8704" s="130"/>
      <c r="I8704" s="88"/>
      <c r="N8704" s="130"/>
      <c r="P8704" s="88"/>
    </row>
    <row r="8705" spans="6:16">
      <c r="F8705" s="81"/>
      <c r="G8705" s="130"/>
      <c r="I8705" s="88"/>
      <c r="N8705" s="130"/>
      <c r="P8705" s="88"/>
    </row>
    <row r="8706" spans="6:16">
      <c r="F8706" s="81"/>
      <c r="G8706" s="130"/>
      <c r="I8706" s="88"/>
      <c r="N8706" s="130"/>
      <c r="P8706" s="88"/>
    </row>
    <row r="8707" spans="6:16">
      <c r="F8707" s="81"/>
      <c r="G8707" s="130"/>
      <c r="I8707" s="88"/>
      <c r="N8707" s="130"/>
      <c r="P8707" s="88"/>
    </row>
    <row r="8708" spans="6:16">
      <c r="F8708" s="81"/>
      <c r="G8708" s="130"/>
      <c r="I8708" s="88"/>
      <c r="N8708" s="130"/>
      <c r="P8708" s="88"/>
    </row>
    <row r="8709" spans="6:16">
      <c r="F8709" s="81"/>
      <c r="G8709" s="130"/>
      <c r="I8709" s="88"/>
      <c r="N8709" s="130"/>
      <c r="P8709" s="88"/>
    </row>
    <row r="8710" spans="6:16">
      <c r="F8710" s="81"/>
      <c r="G8710" s="130"/>
      <c r="I8710" s="88"/>
      <c r="N8710" s="130"/>
      <c r="P8710" s="88"/>
    </row>
    <row r="8711" spans="6:16">
      <c r="F8711" s="81"/>
      <c r="G8711" s="130"/>
      <c r="I8711" s="88"/>
      <c r="N8711" s="130"/>
      <c r="P8711" s="88"/>
    </row>
    <row r="8712" spans="6:16">
      <c r="F8712" s="81"/>
      <c r="G8712" s="130"/>
      <c r="I8712" s="88"/>
      <c r="N8712" s="130"/>
      <c r="P8712" s="88"/>
    </row>
    <row r="8713" spans="6:16">
      <c r="F8713" s="81"/>
      <c r="G8713" s="130"/>
      <c r="I8713" s="88"/>
      <c r="N8713" s="130"/>
      <c r="P8713" s="88"/>
    </row>
    <row r="8714" spans="6:16">
      <c r="F8714" s="81"/>
      <c r="G8714" s="130"/>
      <c r="I8714" s="88"/>
      <c r="N8714" s="130"/>
      <c r="P8714" s="88"/>
    </row>
    <row r="8715" spans="6:16">
      <c r="F8715" s="81"/>
      <c r="G8715" s="130"/>
      <c r="I8715" s="88"/>
      <c r="N8715" s="130"/>
      <c r="P8715" s="88"/>
    </row>
    <row r="8716" spans="6:16">
      <c r="F8716" s="81"/>
      <c r="G8716" s="130"/>
      <c r="I8716" s="88"/>
      <c r="N8716" s="130"/>
      <c r="P8716" s="88"/>
    </row>
    <row r="8717" spans="6:16">
      <c r="F8717" s="81"/>
      <c r="G8717" s="130"/>
      <c r="I8717" s="88"/>
      <c r="N8717" s="130"/>
      <c r="P8717" s="88"/>
    </row>
    <row r="8718" spans="6:16">
      <c r="F8718" s="81"/>
      <c r="G8718" s="130"/>
      <c r="I8718" s="88"/>
      <c r="N8718" s="130"/>
      <c r="P8718" s="88"/>
    </row>
    <row r="8719" spans="6:16">
      <c r="F8719" s="81"/>
      <c r="G8719" s="130"/>
      <c r="I8719" s="88"/>
      <c r="N8719" s="130"/>
      <c r="P8719" s="88"/>
    </row>
    <row r="8720" spans="6:16">
      <c r="F8720" s="81"/>
      <c r="G8720" s="130"/>
      <c r="I8720" s="88"/>
      <c r="N8720" s="130"/>
      <c r="P8720" s="88"/>
    </row>
    <row r="8721" spans="6:16">
      <c r="F8721" s="81"/>
      <c r="G8721" s="130"/>
      <c r="I8721" s="88"/>
      <c r="N8721" s="130"/>
      <c r="P8721" s="88"/>
    </row>
    <row r="8722" spans="6:16">
      <c r="F8722" s="81"/>
      <c r="G8722" s="130"/>
      <c r="I8722" s="88"/>
      <c r="N8722" s="130"/>
      <c r="P8722" s="88"/>
    </row>
    <row r="8723" spans="6:16">
      <c r="F8723" s="81"/>
      <c r="G8723" s="130"/>
      <c r="I8723" s="88"/>
      <c r="N8723" s="130"/>
      <c r="P8723" s="88"/>
    </row>
    <row r="8724" spans="6:16">
      <c r="F8724" s="81"/>
      <c r="G8724" s="130"/>
      <c r="I8724" s="88"/>
      <c r="N8724" s="130"/>
      <c r="P8724" s="88"/>
    </row>
    <row r="8725" spans="6:16">
      <c r="F8725" s="81"/>
      <c r="G8725" s="130"/>
      <c r="I8725" s="88"/>
      <c r="N8725" s="130"/>
      <c r="P8725" s="88"/>
    </row>
    <row r="8726" spans="6:16">
      <c r="F8726" s="81"/>
      <c r="G8726" s="130"/>
      <c r="I8726" s="88"/>
      <c r="N8726" s="130"/>
      <c r="P8726" s="88"/>
    </row>
    <row r="8727" spans="6:16">
      <c r="F8727" s="81"/>
      <c r="G8727" s="130"/>
      <c r="I8727" s="88"/>
      <c r="N8727" s="130"/>
      <c r="P8727" s="88"/>
    </row>
    <row r="8728" spans="6:16">
      <c r="F8728" s="81"/>
      <c r="G8728" s="130"/>
      <c r="I8728" s="88"/>
      <c r="N8728" s="130"/>
      <c r="P8728" s="88"/>
    </row>
    <row r="8729" spans="6:16">
      <c r="F8729" s="81"/>
      <c r="G8729" s="130"/>
      <c r="I8729" s="88"/>
      <c r="N8729" s="130"/>
      <c r="P8729" s="88"/>
    </row>
    <row r="8730" spans="6:16">
      <c r="F8730" s="81"/>
      <c r="G8730" s="130"/>
      <c r="I8730" s="88"/>
      <c r="N8730" s="130"/>
      <c r="P8730" s="88"/>
    </row>
    <row r="8731" spans="6:16">
      <c r="F8731" s="81"/>
      <c r="G8731" s="130"/>
      <c r="I8731" s="88"/>
      <c r="N8731" s="130"/>
      <c r="P8731" s="88"/>
    </row>
    <row r="8732" spans="6:16">
      <c r="F8732" s="81"/>
      <c r="G8732" s="130"/>
      <c r="I8732" s="88"/>
      <c r="N8732" s="130"/>
      <c r="P8732" s="88"/>
    </row>
    <row r="8733" spans="6:16">
      <c r="F8733" s="81"/>
      <c r="G8733" s="130"/>
      <c r="I8733" s="88"/>
      <c r="N8733" s="130"/>
      <c r="P8733" s="88"/>
    </row>
    <row r="8734" spans="6:16">
      <c r="F8734" s="81"/>
      <c r="G8734" s="130"/>
      <c r="I8734" s="88"/>
      <c r="N8734" s="130"/>
      <c r="P8734" s="88"/>
    </row>
    <row r="8735" spans="6:16">
      <c r="F8735" s="81"/>
      <c r="G8735" s="130"/>
      <c r="I8735" s="88"/>
      <c r="N8735" s="130"/>
      <c r="P8735" s="88"/>
    </row>
    <row r="8736" spans="6:16">
      <c r="F8736" s="81"/>
      <c r="G8736" s="130"/>
      <c r="I8736" s="88"/>
      <c r="N8736" s="130"/>
      <c r="P8736" s="88"/>
    </row>
    <row r="8737" spans="6:16">
      <c r="F8737" s="81"/>
      <c r="G8737" s="130"/>
      <c r="I8737" s="88"/>
      <c r="N8737" s="130"/>
      <c r="P8737" s="88"/>
    </row>
    <row r="8738" spans="6:16">
      <c r="F8738" s="81"/>
      <c r="G8738" s="130"/>
      <c r="I8738" s="88"/>
      <c r="N8738" s="130"/>
      <c r="P8738" s="88"/>
    </row>
    <row r="8739" spans="6:16">
      <c r="F8739" s="81"/>
      <c r="G8739" s="130"/>
      <c r="I8739" s="88"/>
      <c r="N8739" s="130"/>
      <c r="P8739" s="88"/>
    </row>
    <row r="8740" spans="6:16">
      <c r="F8740" s="81"/>
      <c r="G8740" s="130"/>
      <c r="I8740" s="88"/>
      <c r="N8740" s="130"/>
      <c r="P8740" s="88"/>
    </row>
    <row r="8741" spans="6:16">
      <c r="F8741" s="81"/>
      <c r="G8741" s="130"/>
      <c r="I8741" s="88"/>
      <c r="N8741" s="130"/>
      <c r="P8741" s="88"/>
    </row>
    <row r="8742" spans="6:16">
      <c r="F8742" s="81"/>
      <c r="G8742" s="130"/>
      <c r="I8742" s="88"/>
      <c r="N8742" s="130"/>
      <c r="P8742" s="88"/>
    </row>
    <row r="8743" spans="6:16">
      <c r="F8743" s="81"/>
      <c r="G8743" s="130"/>
      <c r="I8743" s="88"/>
      <c r="N8743" s="130"/>
      <c r="P8743" s="88"/>
    </row>
    <row r="8744" spans="6:16">
      <c r="F8744" s="81"/>
      <c r="G8744" s="130"/>
      <c r="I8744" s="88"/>
      <c r="N8744" s="130"/>
      <c r="P8744" s="88"/>
    </row>
    <row r="8745" spans="6:16">
      <c r="F8745" s="81"/>
      <c r="G8745" s="130"/>
      <c r="I8745" s="88"/>
      <c r="N8745" s="130"/>
      <c r="P8745" s="88"/>
    </row>
    <row r="8746" spans="6:16">
      <c r="F8746" s="81"/>
      <c r="G8746" s="130"/>
      <c r="I8746" s="88"/>
      <c r="N8746" s="130"/>
      <c r="P8746" s="88"/>
    </row>
    <row r="8747" spans="6:16">
      <c r="F8747" s="81"/>
      <c r="G8747" s="130"/>
      <c r="I8747" s="88"/>
      <c r="N8747" s="130"/>
      <c r="P8747" s="88"/>
    </row>
    <row r="8748" spans="6:16">
      <c r="F8748" s="81"/>
      <c r="G8748" s="130"/>
      <c r="I8748" s="88"/>
      <c r="N8748" s="130"/>
      <c r="P8748" s="88"/>
    </row>
    <row r="8749" spans="6:16">
      <c r="F8749" s="81"/>
      <c r="G8749" s="130"/>
      <c r="I8749" s="88"/>
      <c r="N8749" s="130"/>
      <c r="P8749" s="88"/>
    </row>
    <row r="8750" spans="6:16">
      <c r="F8750" s="81"/>
      <c r="G8750" s="130"/>
      <c r="I8750" s="88"/>
      <c r="N8750" s="130"/>
      <c r="P8750" s="88"/>
    </row>
    <row r="8751" spans="6:16">
      <c r="F8751" s="81"/>
      <c r="G8751" s="130"/>
      <c r="I8751" s="88"/>
      <c r="N8751" s="130"/>
      <c r="P8751" s="88"/>
    </row>
    <row r="8752" spans="6:16">
      <c r="F8752" s="81"/>
      <c r="G8752" s="130"/>
      <c r="I8752" s="88"/>
      <c r="N8752" s="130"/>
      <c r="P8752" s="88"/>
    </row>
    <row r="8753" spans="6:16">
      <c r="F8753" s="81"/>
      <c r="G8753" s="130"/>
      <c r="I8753" s="88"/>
      <c r="N8753" s="130"/>
      <c r="P8753" s="88"/>
    </row>
    <row r="8754" spans="6:16">
      <c r="F8754" s="81"/>
      <c r="G8754" s="130"/>
      <c r="I8754" s="88"/>
      <c r="N8754" s="130"/>
      <c r="P8754" s="88"/>
    </row>
    <row r="8755" spans="6:16">
      <c r="F8755" s="81"/>
      <c r="G8755" s="130"/>
      <c r="I8755" s="88"/>
      <c r="N8755" s="130"/>
      <c r="P8755" s="88"/>
    </row>
    <row r="8756" spans="6:16">
      <c r="F8756" s="81"/>
      <c r="G8756" s="130"/>
      <c r="I8756" s="88"/>
      <c r="N8756" s="130"/>
      <c r="P8756" s="88"/>
    </row>
    <row r="8757" spans="6:16">
      <c r="F8757" s="81"/>
      <c r="G8757" s="130"/>
      <c r="I8757" s="88"/>
      <c r="N8757" s="130"/>
      <c r="P8757" s="88"/>
    </row>
    <row r="8758" spans="6:16">
      <c r="F8758" s="81"/>
      <c r="G8758" s="130"/>
      <c r="I8758" s="88"/>
      <c r="N8758" s="130"/>
      <c r="P8758" s="88"/>
    </row>
    <row r="8759" spans="6:16">
      <c r="F8759" s="81"/>
      <c r="G8759" s="130"/>
      <c r="I8759" s="88"/>
      <c r="N8759" s="130"/>
      <c r="P8759" s="88"/>
    </row>
    <row r="8760" spans="6:16">
      <c r="F8760" s="81"/>
      <c r="G8760" s="130"/>
      <c r="I8760" s="88"/>
      <c r="N8760" s="130"/>
      <c r="P8760" s="88"/>
    </row>
    <row r="8761" spans="6:16">
      <c r="F8761" s="81"/>
      <c r="G8761" s="130"/>
      <c r="I8761" s="88"/>
      <c r="N8761" s="130"/>
      <c r="P8761" s="88"/>
    </row>
    <row r="8762" spans="6:16">
      <c r="F8762" s="81"/>
      <c r="G8762" s="130"/>
      <c r="I8762" s="88"/>
      <c r="N8762" s="130"/>
      <c r="P8762" s="88"/>
    </row>
    <row r="8763" spans="6:16">
      <c r="F8763" s="81"/>
      <c r="G8763" s="130"/>
      <c r="I8763" s="88"/>
      <c r="N8763" s="130"/>
      <c r="P8763" s="88"/>
    </row>
    <row r="8764" spans="6:16">
      <c r="F8764" s="81"/>
      <c r="G8764" s="130"/>
      <c r="I8764" s="88"/>
      <c r="N8764" s="130"/>
      <c r="P8764" s="88"/>
    </row>
    <row r="8765" spans="6:16">
      <c r="F8765" s="81"/>
      <c r="G8765" s="130"/>
      <c r="I8765" s="88"/>
      <c r="N8765" s="130"/>
      <c r="P8765" s="88"/>
    </row>
    <row r="8766" spans="6:16">
      <c r="F8766" s="81"/>
      <c r="G8766" s="130"/>
      <c r="I8766" s="88"/>
      <c r="N8766" s="130"/>
      <c r="P8766" s="88"/>
    </row>
    <row r="8767" spans="6:16">
      <c r="F8767" s="81"/>
      <c r="G8767" s="130"/>
      <c r="I8767" s="88"/>
      <c r="N8767" s="130"/>
      <c r="P8767" s="88"/>
    </row>
    <row r="8768" spans="6:16">
      <c r="F8768" s="81"/>
      <c r="G8768" s="130"/>
      <c r="I8768" s="88"/>
      <c r="N8768" s="130"/>
      <c r="P8768" s="88"/>
    </row>
    <row r="8769" spans="6:16">
      <c r="F8769" s="81"/>
      <c r="G8769" s="130"/>
      <c r="I8769" s="88"/>
      <c r="N8769" s="130"/>
      <c r="P8769" s="88"/>
    </row>
    <row r="8770" spans="6:16">
      <c r="F8770" s="81"/>
      <c r="G8770" s="130"/>
      <c r="I8770" s="88"/>
      <c r="N8770" s="130"/>
      <c r="P8770" s="88"/>
    </row>
    <row r="8771" spans="6:16">
      <c r="F8771" s="81"/>
      <c r="G8771" s="130"/>
      <c r="I8771" s="88"/>
      <c r="N8771" s="130"/>
      <c r="P8771" s="88"/>
    </row>
    <row r="8772" spans="6:16">
      <c r="F8772" s="81"/>
      <c r="G8772" s="130"/>
      <c r="I8772" s="88"/>
      <c r="N8772" s="130"/>
      <c r="P8772" s="88"/>
    </row>
    <row r="8773" spans="6:16">
      <c r="F8773" s="81"/>
      <c r="G8773" s="130"/>
      <c r="I8773" s="88"/>
      <c r="N8773" s="130"/>
      <c r="P8773" s="88"/>
    </row>
    <row r="8774" spans="6:16">
      <c r="F8774" s="81"/>
      <c r="G8774" s="130"/>
      <c r="I8774" s="88"/>
      <c r="N8774" s="130"/>
      <c r="P8774" s="88"/>
    </row>
    <row r="8775" spans="6:16">
      <c r="F8775" s="81"/>
      <c r="G8775" s="130"/>
      <c r="I8775" s="88"/>
      <c r="N8775" s="130"/>
      <c r="P8775" s="88"/>
    </row>
    <row r="8776" spans="6:16">
      <c r="F8776" s="81"/>
      <c r="G8776" s="130"/>
      <c r="I8776" s="88"/>
      <c r="N8776" s="130"/>
      <c r="P8776" s="88"/>
    </row>
    <row r="8777" spans="6:16">
      <c r="F8777" s="81"/>
      <c r="G8777" s="130"/>
      <c r="I8777" s="88"/>
      <c r="N8777" s="130"/>
      <c r="P8777" s="88"/>
    </row>
    <row r="8778" spans="6:16">
      <c r="F8778" s="81"/>
      <c r="G8778" s="130"/>
      <c r="I8778" s="88"/>
      <c r="N8778" s="130"/>
      <c r="P8778" s="88"/>
    </row>
    <row r="8779" spans="6:16">
      <c r="F8779" s="81"/>
      <c r="G8779" s="130"/>
      <c r="I8779" s="88"/>
      <c r="N8779" s="130"/>
      <c r="P8779" s="88"/>
    </row>
    <row r="8780" spans="6:16">
      <c r="F8780" s="81"/>
      <c r="G8780" s="130"/>
      <c r="I8780" s="88"/>
      <c r="N8780" s="130"/>
      <c r="P8780" s="88"/>
    </row>
    <row r="8781" spans="6:16">
      <c r="F8781" s="81"/>
      <c r="G8781" s="130"/>
      <c r="I8781" s="88"/>
      <c r="N8781" s="130"/>
      <c r="P8781" s="88"/>
    </row>
    <row r="8782" spans="6:16">
      <c r="F8782" s="81"/>
      <c r="G8782" s="130"/>
      <c r="I8782" s="88"/>
      <c r="N8782" s="130"/>
      <c r="P8782" s="88"/>
    </row>
    <row r="8783" spans="6:16">
      <c r="F8783" s="81"/>
      <c r="G8783" s="130"/>
      <c r="I8783" s="88"/>
      <c r="N8783" s="130"/>
      <c r="P8783" s="88"/>
    </row>
    <row r="8784" spans="6:16">
      <c r="F8784" s="81"/>
      <c r="G8784" s="130"/>
      <c r="I8784" s="88"/>
      <c r="N8784" s="130"/>
      <c r="P8784" s="88"/>
    </row>
    <row r="8785" spans="6:16">
      <c r="F8785" s="81"/>
      <c r="G8785" s="130"/>
      <c r="I8785" s="88"/>
      <c r="N8785" s="130"/>
      <c r="P8785" s="88"/>
    </row>
    <row r="8786" spans="6:16">
      <c r="F8786" s="81"/>
      <c r="G8786" s="130"/>
      <c r="I8786" s="88"/>
      <c r="N8786" s="130"/>
      <c r="P8786" s="88"/>
    </row>
    <row r="8787" spans="6:16">
      <c r="F8787" s="81"/>
      <c r="G8787" s="130"/>
      <c r="I8787" s="88"/>
      <c r="N8787" s="130"/>
      <c r="P8787" s="88"/>
    </row>
    <row r="8788" spans="6:16">
      <c r="F8788" s="81"/>
      <c r="G8788" s="130"/>
      <c r="I8788" s="88"/>
      <c r="N8788" s="130"/>
      <c r="P8788" s="88"/>
    </row>
    <row r="8789" spans="6:16">
      <c r="F8789" s="81"/>
      <c r="G8789" s="130"/>
      <c r="I8789" s="88"/>
      <c r="N8789" s="130"/>
      <c r="P8789" s="88"/>
    </row>
    <row r="8790" spans="6:16">
      <c r="F8790" s="81"/>
      <c r="G8790" s="130"/>
      <c r="I8790" s="88"/>
      <c r="N8790" s="130"/>
      <c r="P8790" s="88"/>
    </row>
    <row r="8791" spans="6:16">
      <c r="F8791" s="81"/>
      <c r="G8791" s="130"/>
      <c r="I8791" s="88"/>
      <c r="N8791" s="130"/>
      <c r="P8791" s="88"/>
    </row>
    <row r="8792" spans="6:16">
      <c r="F8792" s="81"/>
      <c r="G8792" s="130"/>
      <c r="I8792" s="88"/>
      <c r="N8792" s="130"/>
      <c r="P8792" s="88"/>
    </row>
    <row r="8793" spans="6:16">
      <c r="F8793" s="81"/>
      <c r="G8793" s="130"/>
      <c r="I8793" s="88"/>
      <c r="N8793" s="130"/>
      <c r="P8793" s="88"/>
    </row>
    <row r="8794" spans="6:16">
      <c r="F8794" s="81"/>
      <c r="G8794" s="130"/>
      <c r="I8794" s="88"/>
      <c r="N8794" s="130"/>
      <c r="P8794" s="88"/>
    </row>
    <row r="8795" spans="6:16">
      <c r="F8795" s="81"/>
      <c r="G8795" s="130"/>
      <c r="I8795" s="88"/>
      <c r="N8795" s="130"/>
      <c r="P8795" s="88"/>
    </row>
    <row r="8796" spans="6:16">
      <c r="F8796" s="81"/>
      <c r="G8796" s="130"/>
      <c r="I8796" s="88"/>
      <c r="N8796" s="130"/>
      <c r="P8796" s="88"/>
    </row>
    <row r="8797" spans="6:16">
      <c r="F8797" s="81"/>
      <c r="G8797" s="130"/>
      <c r="I8797" s="88"/>
      <c r="N8797" s="130"/>
      <c r="P8797" s="88"/>
    </row>
    <row r="8798" spans="6:16">
      <c r="F8798" s="81"/>
      <c r="G8798" s="130"/>
      <c r="I8798" s="88"/>
      <c r="N8798" s="130"/>
      <c r="P8798" s="88"/>
    </row>
    <row r="8799" spans="6:16">
      <c r="F8799" s="81"/>
      <c r="G8799" s="130"/>
      <c r="I8799" s="88"/>
      <c r="N8799" s="130"/>
      <c r="P8799" s="88"/>
    </row>
    <row r="8800" spans="6:16">
      <c r="F8800" s="81"/>
      <c r="G8800" s="130"/>
      <c r="I8800" s="88"/>
      <c r="N8800" s="130"/>
      <c r="P8800" s="88"/>
    </row>
    <row r="8801" spans="6:16">
      <c r="F8801" s="81"/>
      <c r="G8801" s="130"/>
      <c r="I8801" s="88"/>
      <c r="N8801" s="130"/>
      <c r="P8801" s="88"/>
    </row>
    <row r="8802" spans="6:16">
      <c r="F8802" s="81"/>
      <c r="G8802" s="130"/>
      <c r="I8802" s="88"/>
      <c r="N8802" s="130"/>
      <c r="P8802" s="88"/>
    </row>
    <row r="8803" spans="6:16">
      <c r="F8803" s="81"/>
      <c r="G8803" s="130"/>
      <c r="I8803" s="88"/>
      <c r="N8803" s="130"/>
      <c r="P8803" s="88"/>
    </row>
    <row r="8804" spans="6:16">
      <c r="F8804" s="81"/>
      <c r="G8804" s="130"/>
      <c r="I8804" s="88"/>
      <c r="N8804" s="130"/>
      <c r="P8804" s="88"/>
    </row>
    <row r="8805" spans="6:16">
      <c r="F8805" s="81"/>
      <c r="G8805" s="130"/>
      <c r="I8805" s="88"/>
      <c r="N8805" s="130"/>
      <c r="P8805" s="88"/>
    </row>
    <row r="8806" spans="6:16">
      <c r="F8806" s="81"/>
      <c r="G8806" s="130"/>
      <c r="I8806" s="88"/>
      <c r="N8806" s="130"/>
      <c r="P8806" s="88"/>
    </row>
    <row r="8807" spans="6:16">
      <c r="F8807" s="81"/>
      <c r="G8807" s="130"/>
      <c r="I8807" s="88"/>
      <c r="N8807" s="130"/>
      <c r="P8807" s="88"/>
    </row>
    <row r="8808" spans="6:16">
      <c r="F8808" s="81"/>
      <c r="G8808" s="130"/>
      <c r="I8808" s="88"/>
      <c r="N8808" s="130"/>
      <c r="P8808" s="88"/>
    </row>
    <row r="8809" spans="6:16">
      <c r="F8809" s="81"/>
      <c r="G8809" s="130"/>
      <c r="I8809" s="88"/>
      <c r="N8809" s="130"/>
      <c r="P8809" s="88"/>
    </row>
    <row r="8810" spans="6:16">
      <c r="F8810" s="81"/>
      <c r="G8810" s="130"/>
      <c r="I8810" s="88"/>
      <c r="N8810" s="130"/>
      <c r="P8810" s="88"/>
    </row>
    <row r="8811" spans="6:16">
      <c r="F8811" s="81"/>
      <c r="G8811" s="130"/>
      <c r="I8811" s="88"/>
      <c r="N8811" s="130"/>
      <c r="P8811" s="88"/>
    </row>
    <row r="8812" spans="6:16">
      <c r="F8812" s="81"/>
      <c r="G8812" s="130"/>
      <c r="I8812" s="88"/>
      <c r="N8812" s="130"/>
      <c r="P8812" s="88"/>
    </row>
    <row r="8813" spans="6:16">
      <c r="F8813" s="81"/>
      <c r="G8813" s="130"/>
      <c r="I8813" s="88"/>
      <c r="N8813" s="130"/>
      <c r="P8813" s="88"/>
    </row>
    <row r="8814" spans="6:16">
      <c r="F8814" s="81"/>
      <c r="G8814" s="130"/>
      <c r="I8814" s="88"/>
      <c r="N8814" s="130"/>
      <c r="P8814" s="88"/>
    </row>
    <row r="8815" spans="6:16">
      <c r="F8815" s="81"/>
      <c r="G8815" s="130"/>
      <c r="I8815" s="88"/>
      <c r="N8815" s="130"/>
      <c r="P8815" s="88"/>
    </row>
    <row r="8816" spans="6:16">
      <c r="F8816" s="81"/>
      <c r="G8816" s="130"/>
      <c r="I8816" s="88"/>
      <c r="N8816" s="130"/>
      <c r="P8816" s="88"/>
    </row>
    <row r="8817" spans="6:16">
      <c r="F8817" s="81"/>
      <c r="G8817" s="130"/>
      <c r="I8817" s="88"/>
      <c r="N8817" s="130"/>
      <c r="P8817" s="88"/>
    </row>
    <row r="8818" spans="6:16">
      <c r="F8818" s="81"/>
      <c r="G8818" s="130"/>
      <c r="I8818" s="88"/>
      <c r="N8818" s="130"/>
      <c r="P8818" s="88"/>
    </row>
    <row r="8819" spans="6:16">
      <c r="F8819" s="81"/>
      <c r="G8819" s="130"/>
      <c r="I8819" s="88"/>
      <c r="N8819" s="130"/>
      <c r="P8819" s="88"/>
    </row>
    <row r="8820" spans="6:16">
      <c r="F8820" s="81"/>
      <c r="G8820" s="130"/>
      <c r="I8820" s="88"/>
      <c r="N8820" s="130"/>
      <c r="P8820" s="88"/>
    </row>
    <row r="8821" spans="6:16">
      <c r="F8821" s="81"/>
      <c r="G8821" s="130"/>
      <c r="I8821" s="88"/>
      <c r="N8821" s="130"/>
      <c r="P8821" s="88"/>
    </row>
    <row r="8822" spans="6:16">
      <c r="F8822" s="81"/>
      <c r="G8822" s="130"/>
      <c r="I8822" s="88"/>
      <c r="N8822" s="130"/>
      <c r="P8822" s="88"/>
    </row>
    <row r="8823" spans="6:16">
      <c r="F8823" s="81"/>
      <c r="G8823" s="130"/>
      <c r="I8823" s="88"/>
      <c r="N8823" s="130"/>
      <c r="P8823" s="88"/>
    </row>
    <row r="8824" spans="6:16">
      <c r="F8824" s="81"/>
      <c r="G8824" s="130"/>
      <c r="I8824" s="88"/>
      <c r="N8824" s="130"/>
      <c r="P8824" s="88"/>
    </row>
    <row r="8825" spans="6:16">
      <c r="F8825" s="81"/>
      <c r="G8825" s="130"/>
      <c r="I8825" s="88"/>
      <c r="N8825" s="130"/>
      <c r="P8825" s="88"/>
    </row>
    <row r="8826" spans="6:16">
      <c r="F8826" s="81"/>
      <c r="G8826" s="130"/>
      <c r="I8826" s="88"/>
      <c r="N8826" s="130"/>
      <c r="P8826" s="88"/>
    </row>
    <row r="8827" spans="6:16">
      <c r="F8827" s="81"/>
      <c r="G8827" s="130"/>
      <c r="I8827" s="88"/>
      <c r="N8827" s="130"/>
      <c r="P8827" s="88"/>
    </row>
    <row r="8828" spans="6:16">
      <c r="F8828" s="81"/>
      <c r="G8828" s="130"/>
      <c r="I8828" s="88"/>
      <c r="N8828" s="130"/>
      <c r="P8828" s="88"/>
    </row>
    <row r="8829" spans="6:16">
      <c r="F8829" s="81"/>
      <c r="G8829" s="130"/>
      <c r="I8829" s="88"/>
      <c r="N8829" s="130"/>
      <c r="P8829" s="88"/>
    </row>
    <row r="8830" spans="6:16">
      <c r="F8830" s="81"/>
      <c r="G8830" s="130"/>
      <c r="I8830" s="88"/>
      <c r="N8830" s="130"/>
      <c r="P8830" s="88"/>
    </row>
    <row r="8831" spans="6:16">
      <c r="F8831" s="81"/>
      <c r="G8831" s="130"/>
      <c r="I8831" s="88"/>
      <c r="N8831" s="130"/>
      <c r="P8831" s="88"/>
    </row>
    <row r="8832" spans="6:16">
      <c r="F8832" s="81"/>
      <c r="G8832" s="130"/>
      <c r="I8832" s="88"/>
      <c r="N8832" s="130"/>
      <c r="P8832" s="88"/>
    </row>
    <row r="8833" spans="6:16">
      <c r="F8833" s="81"/>
      <c r="G8833" s="130"/>
      <c r="I8833" s="88"/>
      <c r="N8833" s="130"/>
      <c r="P8833" s="88"/>
    </row>
    <row r="8834" spans="6:16">
      <c r="F8834" s="81"/>
      <c r="G8834" s="130"/>
      <c r="I8834" s="88"/>
      <c r="N8834" s="130"/>
      <c r="P8834" s="88"/>
    </row>
    <row r="8835" spans="6:16">
      <c r="F8835" s="81"/>
      <c r="G8835" s="130"/>
      <c r="I8835" s="88"/>
      <c r="N8835" s="130"/>
      <c r="P8835" s="88"/>
    </row>
    <row r="8836" spans="6:16">
      <c r="F8836" s="81"/>
      <c r="G8836" s="130"/>
      <c r="I8836" s="88"/>
      <c r="N8836" s="130"/>
      <c r="P8836" s="88"/>
    </row>
    <row r="8837" spans="6:16">
      <c r="F8837" s="81"/>
      <c r="G8837" s="130"/>
      <c r="I8837" s="88"/>
      <c r="N8837" s="130"/>
      <c r="P8837" s="88"/>
    </row>
    <row r="8838" spans="6:16">
      <c r="F8838" s="81"/>
      <c r="G8838" s="130"/>
      <c r="I8838" s="88"/>
      <c r="N8838" s="130"/>
      <c r="P8838" s="88"/>
    </row>
    <row r="8839" spans="6:16">
      <c r="F8839" s="81"/>
      <c r="G8839" s="130"/>
      <c r="I8839" s="88"/>
      <c r="N8839" s="130"/>
      <c r="P8839" s="88"/>
    </row>
    <row r="8840" spans="6:16">
      <c r="F8840" s="81"/>
      <c r="G8840" s="130"/>
      <c r="I8840" s="88"/>
      <c r="N8840" s="130"/>
      <c r="P8840" s="88"/>
    </row>
    <row r="8841" spans="6:16">
      <c r="F8841" s="81"/>
      <c r="G8841" s="130"/>
      <c r="I8841" s="88"/>
      <c r="N8841" s="130"/>
      <c r="P8841" s="88"/>
    </row>
    <row r="8842" spans="6:16">
      <c r="F8842" s="81"/>
      <c r="G8842" s="130"/>
      <c r="I8842" s="88"/>
      <c r="N8842" s="130"/>
      <c r="P8842" s="88"/>
    </row>
    <row r="8843" spans="6:16">
      <c r="F8843" s="81"/>
      <c r="G8843" s="130"/>
      <c r="I8843" s="88"/>
      <c r="N8843" s="130"/>
      <c r="P8843" s="88"/>
    </row>
    <row r="8844" spans="6:16">
      <c r="F8844" s="81"/>
      <c r="G8844" s="130"/>
      <c r="I8844" s="88"/>
      <c r="N8844" s="130"/>
      <c r="P8844" s="88"/>
    </row>
    <row r="8845" spans="6:16">
      <c r="F8845" s="81"/>
      <c r="G8845" s="130"/>
      <c r="I8845" s="88"/>
      <c r="N8845" s="130"/>
      <c r="P8845" s="88"/>
    </row>
    <row r="8846" spans="6:16">
      <c r="F8846" s="81"/>
      <c r="G8846" s="130"/>
      <c r="I8846" s="88"/>
      <c r="N8846" s="130"/>
      <c r="P8846" s="88"/>
    </row>
    <row r="8847" spans="6:16">
      <c r="F8847" s="81"/>
      <c r="G8847" s="130"/>
      <c r="I8847" s="88"/>
      <c r="N8847" s="130"/>
      <c r="P8847" s="88"/>
    </row>
    <row r="8848" spans="6:16">
      <c r="F8848" s="81"/>
      <c r="G8848" s="130"/>
      <c r="I8848" s="88"/>
      <c r="N8848" s="130"/>
      <c r="P8848" s="88"/>
    </row>
    <row r="8849" spans="6:16">
      <c r="F8849" s="81"/>
      <c r="G8849" s="130"/>
      <c r="I8849" s="88"/>
      <c r="N8849" s="130"/>
      <c r="P8849" s="88"/>
    </row>
    <row r="8850" spans="6:16">
      <c r="F8850" s="81"/>
      <c r="G8850" s="130"/>
      <c r="I8850" s="88"/>
      <c r="N8850" s="130"/>
      <c r="P8850" s="88"/>
    </row>
    <row r="8851" spans="6:16">
      <c r="F8851" s="81"/>
      <c r="G8851" s="130"/>
      <c r="I8851" s="88"/>
      <c r="N8851" s="130"/>
      <c r="P8851" s="88"/>
    </row>
    <row r="8852" spans="6:16">
      <c r="F8852" s="81"/>
      <c r="G8852" s="130"/>
      <c r="I8852" s="88"/>
      <c r="N8852" s="130"/>
      <c r="P8852" s="88"/>
    </row>
    <row r="8853" spans="6:16">
      <c r="F8853" s="81"/>
      <c r="G8853" s="130"/>
      <c r="I8853" s="88"/>
      <c r="N8853" s="130"/>
      <c r="P8853" s="88"/>
    </row>
    <row r="8854" spans="6:16">
      <c r="F8854" s="81"/>
      <c r="G8854" s="130"/>
      <c r="I8854" s="88"/>
      <c r="N8854" s="130"/>
      <c r="P8854" s="88"/>
    </row>
    <row r="8855" spans="6:16">
      <c r="F8855" s="81"/>
      <c r="G8855" s="130"/>
      <c r="I8855" s="88"/>
      <c r="N8855" s="130"/>
      <c r="P8855" s="88"/>
    </row>
    <row r="8856" spans="6:16">
      <c r="F8856" s="81"/>
      <c r="G8856" s="130"/>
      <c r="I8856" s="88"/>
      <c r="N8856" s="130"/>
      <c r="P8856" s="88"/>
    </row>
    <row r="8857" spans="6:16">
      <c r="F8857" s="81"/>
      <c r="G8857" s="130"/>
      <c r="I8857" s="88"/>
      <c r="N8857" s="130"/>
      <c r="P8857" s="88"/>
    </row>
    <row r="8858" spans="6:16">
      <c r="F8858" s="81"/>
      <c r="G8858" s="130"/>
      <c r="I8858" s="88"/>
      <c r="N8858" s="130"/>
      <c r="P8858" s="88"/>
    </row>
    <row r="8859" spans="6:16">
      <c r="F8859" s="81"/>
      <c r="G8859" s="130"/>
      <c r="I8859" s="88"/>
      <c r="N8859" s="130"/>
      <c r="P8859" s="88"/>
    </row>
    <row r="8860" spans="6:16">
      <c r="F8860" s="81"/>
      <c r="G8860" s="130"/>
      <c r="I8860" s="88"/>
      <c r="N8860" s="130"/>
      <c r="P8860" s="88"/>
    </row>
    <row r="8861" spans="6:16">
      <c r="F8861" s="81"/>
      <c r="G8861" s="130"/>
      <c r="I8861" s="88"/>
      <c r="N8861" s="130"/>
      <c r="P8861" s="88"/>
    </row>
    <row r="8862" spans="6:16">
      <c r="F8862" s="81"/>
      <c r="G8862" s="130"/>
      <c r="I8862" s="88"/>
      <c r="N8862" s="130"/>
      <c r="P8862" s="88"/>
    </row>
    <row r="8863" spans="6:16">
      <c r="F8863" s="81"/>
      <c r="G8863" s="130"/>
      <c r="I8863" s="88"/>
      <c r="N8863" s="130"/>
      <c r="P8863" s="88"/>
    </row>
    <row r="8864" spans="6:16">
      <c r="F8864" s="81"/>
      <c r="G8864" s="130"/>
      <c r="I8864" s="88"/>
      <c r="N8864" s="130"/>
      <c r="P8864" s="88"/>
    </row>
    <row r="8865" spans="6:16">
      <c r="F8865" s="81"/>
      <c r="G8865" s="130"/>
      <c r="I8865" s="88"/>
      <c r="N8865" s="130"/>
      <c r="P8865" s="88"/>
    </row>
    <row r="8866" spans="6:16">
      <c r="F8866" s="81"/>
      <c r="G8866" s="130"/>
      <c r="I8866" s="88"/>
      <c r="N8866" s="130"/>
      <c r="P8866" s="88"/>
    </row>
    <row r="8867" spans="6:16">
      <c r="F8867" s="81"/>
      <c r="G8867" s="130"/>
      <c r="I8867" s="88"/>
      <c r="N8867" s="130"/>
      <c r="P8867" s="88"/>
    </row>
    <row r="8868" spans="6:16">
      <c r="F8868" s="81"/>
      <c r="G8868" s="130"/>
      <c r="I8868" s="88"/>
      <c r="N8868" s="130"/>
      <c r="P8868" s="88"/>
    </row>
    <row r="8869" spans="6:16">
      <c r="F8869" s="81"/>
      <c r="G8869" s="130"/>
      <c r="I8869" s="88"/>
      <c r="N8869" s="130"/>
      <c r="P8869" s="88"/>
    </row>
    <row r="8870" spans="6:16">
      <c r="F8870" s="81"/>
      <c r="G8870" s="130"/>
      <c r="I8870" s="88"/>
      <c r="N8870" s="130"/>
      <c r="P8870" s="88"/>
    </row>
    <row r="8871" spans="6:16">
      <c r="F8871" s="81"/>
      <c r="G8871" s="130"/>
      <c r="I8871" s="88"/>
      <c r="N8871" s="130"/>
      <c r="P8871" s="88"/>
    </row>
    <row r="8872" spans="6:16">
      <c r="F8872" s="81"/>
      <c r="G8872" s="130"/>
      <c r="I8872" s="88"/>
      <c r="N8872" s="130"/>
      <c r="P8872" s="88"/>
    </row>
    <row r="8873" spans="6:16">
      <c r="F8873" s="81"/>
      <c r="G8873" s="130"/>
      <c r="I8873" s="88"/>
      <c r="N8873" s="130"/>
      <c r="P8873" s="88"/>
    </row>
    <row r="8874" spans="6:16">
      <c r="F8874" s="81"/>
      <c r="G8874" s="130"/>
      <c r="I8874" s="88"/>
      <c r="N8874" s="130"/>
      <c r="P8874" s="88"/>
    </row>
    <row r="8875" spans="6:16">
      <c r="F8875" s="81"/>
      <c r="G8875" s="130"/>
      <c r="I8875" s="88"/>
      <c r="N8875" s="130"/>
      <c r="P8875" s="88"/>
    </row>
    <row r="8876" spans="6:16">
      <c r="F8876" s="81"/>
      <c r="G8876" s="130"/>
      <c r="I8876" s="88"/>
      <c r="N8876" s="130"/>
      <c r="P8876" s="88"/>
    </row>
    <row r="8877" spans="6:16">
      <c r="F8877" s="81"/>
      <c r="G8877" s="130"/>
      <c r="I8877" s="88"/>
      <c r="N8877" s="130"/>
      <c r="P8877" s="88"/>
    </row>
    <row r="8878" spans="6:16">
      <c r="F8878" s="81"/>
      <c r="G8878" s="130"/>
      <c r="I8878" s="88"/>
      <c r="N8878" s="130"/>
      <c r="P8878" s="88"/>
    </row>
    <row r="8879" spans="6:16">
      <c r="F8879" s="81"/>
      <c r="G8879" s="130"/>
      <c r="I8879" s="88"/>
      <c r="N8879" s="130"/>
      <c r="P8879" s="88"/>
    </row>
    <row r="8880" spans="6:16">
      <c r="F8880" s="81"/>
      <c r="G8880" s="130"/>
      <c r="I8880" s="88"/>
      <c r="N8880" s="130"/>
      <c r="P8880" s="88"/>
    </row>
    <row r="8881" spans="6:16">
      <c r="F8881" s="81"/>
      <c r="G8881" s="130"/>
      <c r="I8881" s="88"/>
      <c r="N8881" s="130"/>
      <c r="P8881" s="88"/>
    </row>
    <row r="8882" spans="6:16">
      <c r="F8882" s="81"/>
      <c r="G8882" s="130"/>
      <c r="I8882" s="88"/>
      <c r="N8882" s="130"/>
      <c r="P8882" s="88"/>
    </row>
    <row r="8883" spans="6:16">
      <c r="F8883" s="81"/>
      <c r="G8883" s="130"/>
      <c r="I8883" s="88"/>
      <c r="N8883" s="130"/>
      <c r="P8883" s="88"/>
    </row>
    <row r="8884" spans="6:16">
      <c r="F8884" s="81"/>
      <c r="G8884" s="130"/>
      <c r="I8884" s="88"/>
      <c r="N8884" s="130"/>
      <c r="P8884" s="88"/>
    </row>
    <row r="8885" spans="6:16">
      <c r="F8885" s="81"/>
      <c r="G8885" s="130"/>
      <c r="I8885" s="88"/>
      <c r="N8885" s="130"/>
      <c r="P8885" s="88"/>
    </row>
    <row r="8886" spans="6:16">
      <c r="F8886" s="81"/>
      <c r="G8886" s="130"/>
      <c r="I8886" s="88"/>
      <c r="N8886" s="130"/>
      <c r="P8886" s="88"/>
    </row>
    <row r="8887" spans="6:16">
      <c r="F8887" s="81"/>
      <c r="G8887" s="130"/>
      <c r="I8887" s="88"/>
      <c r="N8887" s="130"/>
      <c r="P8887" s="88"/>
    </row>
    <row r="8888" spans="6:16">
      <c r="F8888" s="81"/>
      <c r="G8888" s="130"/>
      <c r="I8888" s="88"/>
      <c r="N8888" s="130"/>
      <c r="P8888" s="88"/>
    </row>
    <row r="8889" spans="6:16">
      <c r="F8889" s="81"/>
      <c r="G8889" s="130"/>
      <c r="I8889" s="88"/>
      <c r="N8889" s="130"/>
      <c r="P8889" s="88"/>
    </row>
    <row r="8890" spans="6:16">
      <c r="F8890" s="81"/>
      <c r="G8890" s="130"/>
      <c r="I8890" s="88"/>
      <c r="N8890" s="130"/>
      <c r="P8890" s="88"/>
    </row>
    <row r="8891" spans="6:16">
      <c r="F8891" s="81"/>
      <c r="G8891" s="130"/>
      <c r="I8891" s="88"/>
      <c r="N8891" s="130"/>
      <c r="P8891" s="88"/>
    </row>
    <row r="8892" spans="6:16">
      <c r="F8892" s="81"/>
      <c r="G8892" s="130"/>
      <c r="I8892" s="88"/>
      <c r="N8892" s="130"/>
      <c r="P8892" s="88"/>
    </row>
    <row r="8893" spans="6:16">
      <c r="F8893" s="81"/>
      <c r="G8893" s="130"/>
      <c r="I8893" s="88"/>
      <c r="N8893" s="130"/>
      <c r="P8893" s="88"/>
    </row>
    <row r="8894" spans="6:16">
      <c r="F8894" s="81"/>
      <c r="G8894" s="130"/>
      <c r="I8894" s="88"/>
      <c r="N8894" s="130"/>
      <c r="P8894" s="88"/>
    </row>
    <row r="8895" spans="6:16">
      <c r="F8895" s="81"/>
      <c r="G8895" s="130"/>
      <c r="I8895" s="88"/>
      <c r="N8895" s="130"/>
      <c r="P8895" s="88"/>
    </row>
    <row r="8896" spans="6:16">
      <c r="F8896" s="81"/>
      <c r="G8896" s="130"/>
      <c r="I8896" s="88"/>
      <c r="N8896" s="130"/>
      <c r="P8896" s="88"/>
    </row>
    <row r="8897" spans="6:16">
      <c r="F8897" s="81"/>
      <c r="G8897" s="130"/>
      <c r="I8897" s="88"/>
      <c r="N8897" s="130"/>
      <c r="P8897" s="88"/>
    </row>
    <row r="8898" spans="6:16">
      <c r="F8898" s="81"/>
      <c r="G8898" s="130"/>
      <c r="I8898" s="88"/>
      <c r="N8898" s="130"/>
      <c r="P8898" s="88"/>
    </row>
    <row r="8899" spans="6:16">
      <c r="F8899" s="81"/>
      <c r="G8899" s="130"/>
      <c r="I8899" s="88"/>
      <c r="N8899" s="130"/>
      <c r="P8899" s="88"/>
    </row>
    <row r="8900" spans="6:16">
      <c r="F8900" s="81"/>
      <c r="G8900" s="130"/>
      <c r="I8900" s="88"/>
      <c r="N8900" s="130"/>
      <c r="P8900" s="88"/>
    </row>
    <row r="8901" spans="6:16">
      <c r="F8901" s="81"/>
      <c r="G8901" s="130"/>
      <c r="I8901" s="88"/>
      <c r="N8901" s="130"/>
      <c r="P8901" s="88"/>
    </row>
    <row r="8902" spans="6:16">
      <c r="F8902" s="81"/>
      <c r="G8902" s="130"/>
      <c r="I8902" s="88"/>
      <c r="N8902" s="130"/>
      <c r="P8902" s="88"/>
    </row>
    <row r="8903" spans="6:16">
      <c r="F8903" s="81"/>
      <c r="G8903" s="130"/>
      <c r="I8903" s="88"/>
      <c r="N8903" s="130"/>
      <c r="P8903" s="88"/>
    </row>
    <row r="8904" spans="6:16">
      <c r="F8904" s="81"/>
      <c r="G8904" s="130"/>
      <c r="I8904" s="88"/>
      <c r="N8904" s="130"/>
      <c r="P8904" s="88"/>
    </row>
    <row r="8905" spans="6:16">
      <c r="F8905" s="81"/>
      <c r="G8905" s="130"/>
      <c r="I8905" s="88"/>
      <c r="N8905" s="130"/>
      <c r="P8905" s="88"/>
    </row>
    <row r="8906" spans="6:16">
      <c r="F8906" s="81"/>
      <c r="G8906" s="130"/>
      <c r="I8906" s="88"/>
      <c r="N8906" s="130"/>
      <c r="P8906" s="88"/>
    </row>
    <row r="8907" spans="6:16">
      <c r="F8907" s="81"/>
      <c r="G8907" s="130"/>
      <c r="I8907" s="88"/>
      <c r="N8907" s="130"/>
      <c r="P8907" s="88"/>
    </row>
    <row r="8908" spans="6:16">
      <c r="F8908" s="81"/>
      <c r="G8908" s="130"/>
      <c r="I8908" s="88"/>
      <c r="N8908" s="130"/>
      <c r="P8908" s="88"/>
    </row>
    <row r="8909" spans="6:16">
      <c r="F8909" s="81"/>
      <c r="G8909" s="130"/>
      <c r="I8909" s="88"/>
      <c r="N8909" s="130"/>
      <c r="P8909" s="88"/>
    </row>
    <row r="8910" spans="6:16">
      <c r="F8910" s="81"/>
      <c r="G8910" s="130"/>
      <c r="I8910" s="88"/>
      <c r="N8910" s="130"/>
      <c r="P8910" s="88"/>
    </row>
    <row r="8911" spans="6:16">
      <c r="F8911" s="81"/>
      <c r="G8911" s="130"/>
      <c r="I8911" s="88"/>
      <c r="N8911" s="130"/>
      <c r="P8911" s="88"/>
    </row>
    <row r="8912" spans="6:16">
      <c r="F8912" s="81"/>
      <c r="G8912" s="130"/>
      <c r="I8912" s="88"/>
      <c r="N8912" s="130"/>
      <c r="P8912" s="88"/>
    </row>
    <row r="8913" spans="6:16">
      <c r="F8913" s="81"/>
      <c r="G8913" s="130"/>
      <c r="I8913" s="88"/>
      <c r="N8913" s="130"/>
      <c r="P8913" s="88"/>
    </row>
    <row r="8914" spans="6:16">
      <c r="F8914" s="81"/>
      <c r="G8914" s="130"/>
      <c r="I8914" s="88"/>
      <c r="N8914" s="130"/>
      <c r="P8914" s="88"/>
    </row>
    <row r="8915" spans="6:16">
      <c r="F8915" s="81"/>
      <c r="G8915" s="130"/>
      <c r="I8915" s="88"/>
      <c r="N8915" s="130"/>
      <c r="P8915" s="88"/>
    </row>
    <row r="8916" spans="6:16">
      <c r="F8916" s="81"/>
      <c r="G8916" s="130"/>
      <c r="I8916" s="88"/>
      <c r="N8916" s="130"/>
      <c r="P8916" s="88"/>
    </row>
    <row r="8917" spans="6:16">
      <c r="F8917" s="81"/>
      <c r="G8917" s="130"/>
      <c r="I8917" s="88"/>
      <c r="N8917" s="130"/>
      <c r="P8917" s="88"/>
    </row>
    <row r="8918" spans="6:16">
      <c r="F8918" s="81"/>
      <c r="G8918" s="130"/>
      <c r="I8918" s="88"/>
      <c r="N8918" s="130"/>
      <c r="P8918" s="88"/>
    </row>
    <row r="8919" spans="6:16">
      <c r="F8919" s="81"/>
      <c r="G8919" s="130"/>
      <c r="I8919" s="88"/>
      <c r="N8919" s="130"/>
      <c r="P8919" s="88"/>
    </row>
    <row r="8920" spans="6:16">
      <c r="F8920" s="81"/>
      <c r="G8920" s="130"/>
      <c r="I8920" s="88"/>
      <c r="N8920" s="130"/>
      <c r="P8920" s="88"/>
    </row>
    <row r="8921" spans="6:16">
      <c r="F8921" s="81"/>
      <c r="G8921" s="130"/>
      <c r="I8921" s="88"/>
      <c r="N8921" s="130"/>
      <c r="P8921" s="88"/>
    </row>
    <row r="8922" spans="6:16">
      <c r="F8922" s="81"/>
      <c r="G8922" s="130"/>
      <c r="I8922" s="88"/>
      <c r="N8922" s="130"/>
      <c r="P8922" s="88"/>
    </row>
    <row r="8923" spans="6:16">
      <c r="F8923" s="81"/>
      <c r="G8923" s="130"/>
      <c r="I8923" s="88"/>
      <c r="N8923" s="130"/>
      <c r="P8923" s="88"/>
    </row>
    <row r="8924" spans="6:16">
      <c r="F8924" s="81"/>
      <c r="G8924" s="130"/>
      <c r="I8924" s="88"/>
      <c r="N8924" s="130"/>
      <c r="P8924" s="88"/>
    </row>
    <row r="8925" spans="6:16">
      <c r="F8925" s="81"/>
      <c r="G8925" s="130"/>
      <c r="I8925" s="88"/>
      <c r="N8925" s="130"/>
      <c r="P8925" s="88"/>
    </row>
    <row r="8926" spans="6:16">
      <c r="F8926" s="81"/>
      <c r="G8926" s="130"/>
      <c r="I8926" s="88"/>
      <c r="N8926" s="130"/>
      <c r="P8926" s="88"/>
    </row>
    <row r="8927" spans="6:16">
      <c r="F8927" s="81"/>
      <c r="G8927" s="130"/>
      <c r="I8927" s="88"/>
      <c r="N8927" s="130"/>
      <c r="P8927" s="88"/>
    </row>
    <row r="8928" spans="6:16">
      <c r="F8928" s="81"/>
      <c r="G8928" s="130"/>
      <c r="I8928" s="88"/>
      <c r="N8928" s="130"/>
      <c r="P8928" s="88"/>
    </row>
    <row r="8929" spans="6:16">
      <c r="F8929" s="81"/>
      <c r="G8929" s="130"/>
      <c r="I8929" s="88"/>
      <c r="N8929" s="130"/>
      <c r="P8929" s="88"/>
    </row>
    <row r="8930" spans="6:16">
      <c r="F8930" s="81"/>
      <c r="G8930" s="130"/>
      <c r="I8930" s="88"/>
      <c r="N8930" s="130"/>
      <c r="P8930" s="88"/>
    </row>
    <row r="8931" spans="6:16">
      <c r="F8931" s="81"/>
      <c r="G8931" s="130"/>
      <c r="I8931" s="88"/>
      <c r="N8931" s="130"/>
      <c r="P8931" s="88"/>
    </row>
    <row r="8932" spans="6:16">
      <c r="F8932" s="81"/>
      <c r="G8932" s="130"/>
      <c r="I8932" s="88"/>
      <c r="N8932" s="130"/>
      <c r="P8932" s="88"/>
    </row>
    <row r="8933" spans="6:16">
      <c r="F8933" s="81"/>
      <c r="G8933" s="130"/>
      <c r="I8933" s="88"/>
      <c r="N8933" s="130"/>
      <c r="P8933" s="88"/>
    </row>
    <row r="8934" spans="6:16">
      <c r="F8934" s="81"/>
      <c r="G8934" s="130"/>
      <c r="I8934" s="88"/>
      <c r="N8934" s="130"/>
      <c r="P8934" s="88"/>
    </row>
    <row r="8935" spans="6:16">
      <c r="F8935" s="81"/>
      <c r="G8935" s="130"/>
      <c r="I8935" s="88"/>
      <c r="N8935" s="130"/>
      <c r="P8935" s="88"/>
    </row>
    <row r="8936" spans="6:16">
      <c r="F8936" s="81"/>
      <c r="G8936" s="130"/>
      <c r="I8936" s="88"/>
      <c r="N8936" s="130"/>
      <c r="P8936" s="88"/>
    </row>
    <row r="8937" spans="6:16">
      <c r="F8937" s="81"/>
      <c r="G8937" s="130"/>
      <c r="I8937" s="88"/>
      <c r="N8937" s="130"/>
      <c r="P8937" s="88"/>
    </row>
    <row r="8938" spans="6:16">
      <c r="F8938" s="81"/>
      <c r="G8938" s="130"/>
      <c r="I8938" s="88"/>
      <c r="N8938" s="130"/>
      <c r="P8938" s="88"/>
    </row>
    <row r="8939" spans="6:16">
      <c r="F8939" s="81"/>
      <c r="G8939" s="130"/>
      <c r="I8939" s="88"/>
      <c r="N8939" s="130"/>
      <c r="P8939" s="88"/>
    </row>
    <row r="8940" spans="6:16">
      <c r="F8940" s="81"/>
      <c r="G8940" s="130"/>
      <c r="I8940" s="88"/>
      <c r="N8940" s="130"/>
      <c r="P8940" s="88"/>
    </row>
    <row r="8941" spans="6:16">
      <c r="F8941" s="81"/>
      <c r="G8941" s="130"/>
      <c r="I8941" s="88"/>
      <c r="N8941" s="130"/>
      <c r="P8941" s="88"/>
    </row>
    <row r="8942" spans="6:16">
      <c r="F8942" s="81"/>
      <c r="G8942" s="130"/>
      <c r="I8942" s="88"/>
      <c r="N8942" s="130"/>
      <c r="P8942" s="88"/>
    </row>
    <row r="8943" spans="6:16">
      <c r="F8943" s="81"/>
      <c r="G8943" s="130"/>
      <c r="I8943" s="88"/>
      <c r="N8943" s="130"/>
      <c r="P8943" s="88"/>
    </row>
    <row r="8944" spans="6:16">
      <c r="F8944" s="81"/>
      <c r="G8944" s="130"/>
      <c r="I8944" s="88"/>
      <c r="N8944" s="130"/>
      <c r="P8944" s="88"/>
    </row>
    <row r="8945" spans="6:16">
      <c r="F8945" s="81"/>
      <c r="G8945" s="130"/>
      <c r="I8945" s="88"/>
      <c r="N8945" s="130"/>
      <c r="P8945" s="88"/>
    </row>
    <row r="8946" spans="6:16">
      <c r="F8946" s="81"/>
      <c r="G8946" s="130"/>
      <c r="I8946" s="88"/>
      <c r="N8946" s="130"/>
      <c r="P8946" s="88"/>
    </row>
    <row r="8947" spans="6:16">
      <c r="F8947" s="81"/>
      <c r="G8947" s="130"/>
      <c r="I8947" s="88"/>
      <c r="N8947" s="130"/>
      <c r="P8947" s="88"/>
    </row>
    <row r="8948" spans="6:16">
      <c r="F8948" s="81"/>
      <c r="G8948" s="130"/>
      <c r="I8948" s="88"/>
      <c r="N8948" s="130"/>
      <c r="P8948" s="88"/>
    </row>
    <row r="8949" spans="6:16">
      <c r="F8949" s="81"/>
      <c r="G8949" s="130"/>
      <c r="I8949" s="88"/>
      <c r="N8949" s="130"/>
      <c r="P8949" s="88"/>
    </row>
    <row r="8950" spans="6:16">
      <c r="F8950" s="81"/>
      <c r="G8950" s="130"/>
      <c r="I8950" s="88"/>
      <c r="N8950" s="130"/>
      <c r="P8950" s="88"/>
    </row>
    <row r="8951" spans="6:16">
      <c r="F8951" s="81"/>
      <c r="G8951" s="130"/>
      <c r="I8951" s="88"/>
      <c r="N8951" s="130"/>
      <c r="P8951" s="88"/>
    </row>
    <row r="8952" spans="6:16">
      <c r="F8952" s="81"/>
      <c r="G8952" s="130"/>
      <c r="I8952" s="88"/>
      <c r="N8952" s="130"/>
      <c r="P8952" s="88"/>
    </row>
    <row r="8953" spans="6:16">
      <c r="F8953" s="81"/>
      <c r="G8953" s="130"/>
      <c r="I8953" s="88"/>
      <c r="N8953" s="130"/>
      <c r="P8953" s="88"/>
    </row>
    <row r="8954" spans="6:16">
      <c r="F8954" s="81"/>
      <c r="G8954" s="130"/>
      <c r="I8954" s="88"/>
      <c r="N8954" s="130"/>
      <c r="P8954" s="88"/>
    </row>
    <row r="8955" spans="6:16">
      <c r="F8955" s="81"/>
      <c r="G8955" s="130"/>
      <c r="I8955" s="88"/>
      <c r="N8955" s="130"/>
      <c r="P8955" s="88"/>
    </row>
    <row r="8956" spans="6:16">
      <c r="F8956" s="81"/>
      <c r="G8956" s="130"/>
      <c r="I8956" s="88"/>
      <c r="N8956" s="130"/>
      <c r="P8956" s="88"/>
    </row>
    <row r="8957" spans="6:16">
      <c r="F8957" s="81"/>
      <c r="G8957" s="130"/>
      <c r="I8957" s="88"/>
      <c r="N8957" s="130"/>
      <c r="P8957" s="88"/>
    </row>
    <row r="8958" spans="6:16">
      <c r="F8958" s="81"/>
      <c r="G8958" s="130"/>
      <c r="I8958" s="88"/>
      <c r="N8958" s="130"/>
      <c r="P8958" s="88"/>
    </row>
    <row r="8959" spans="6:16">
      <c r="F8959" s="81"/>
      <c r="G8959" s="130"/>
      <c r="I8959" s="88"/>
      <c r="N8959" s="130"/>
      <c r="P8959" s="88"/>
    </row>
    <row r="8960" spans="6:16">
      <c r="F8960" s="81"/>
      <c r="G8960" s="130"/>
      <c r="I8960" s="88"/>
      <c r="N8960" s="130"/>
      <c r="P8960" s="88"/>
    </row>
    <row r="8961" spans="6:16">
      <c r="F8961" s="81"/>
      <c r="G8961" s="130"/>
      <c r="I8961" s="88"/>
      <c r="N8961" s="130"/>
      <c r="P8961" s="88"/>
    </row>
    <row r="8962" spans="6:16">
      <c r="F8962" s="81"/>
      <c r="G8962" s="130"/>
      <c r="I8962" s="88"/>
      <c r="N8962" s="130"/>
      <c r="P8962" s="88"/>
    </row>
    <row r="8963" spans="6:16">
      <c r="F8963" s="81"/>
      <c r="G8963" s="130"/>
      <c r="I8963" s="88"/>
      <c r="N8963" s="130"/>
      <c r="P8963" s="88"/>
    </row>
    <row r="8964" spans="6:16">
      <c r="F8964" s="81"/>
      <c r="G8964" s="130"/>
      <c r="I8964" s="88"/>
      <c r="N8964" s="130"/>
      <c r="P8964" s="88"/>
    </row>
    <row r="8965" spans="6:16">
      <c r="F8965" s="81"/>
      <c r="G8965" s="130"/>
      <c r="I8965" s="88"/>
      <c r="N8965" s="130"/>
      <c r="P8965" s="88"/>
    </row>
    <row r="8966" spans="6:16">
      <c r="F8966" s="81"/>
      <c r="G8966" s="130"/>
      <c r="I8966" s="88"/>
      <c r="N8966" s="130"/>
      <c r="P8966" s="88"/>
    </row>
    <row r="8967" spans="6:16">
      <c r="F8967" s="81"/>
      <c r="G8967" s="130"/>
      <c r="I8967" s="88"/>
      <c r="N8967" s="130"/>
      <c r="P8967" s="88"/>
    </row>
    <row r="8968" spans="6:16">
      <c r="F8968" s="81"/>
      <c r="G8968" s="130"/>
      <c r="I8968" s="88"/>
      <c r="N8968" s="130"/>
      <c r="P8968" s="88"/>
    </row>
    <row r="8969" spans="6:16">
      <c r="F8969" s="81"/>
      <c r="G8969" s="130"/>
      <c r="I8969" s="88"/>
      <c r="N8969" s="130"/>
      <c r="P8969" s="88"/>
    </row>
    <row r="8970" spans="6:16">
      <c r="F8970" s="81"/>
      <c r="G8970" s="130"/>
      <c r="I8970" s="88"/>
      <c r="N8970" s="130"/>
      <c r="P8970" s="88"/>
    </row>
    <row r="8971" spans="6:16">
      <c r="F8971" s="81"/>
      <c r="G8971" s="130"/>
      <c r="I8971" s="88"/>
      <c r="N8971" s="130"/>
      <c r="P8971" s="88"/>
    </row>
    <row r="8972" spans="6:16">
      <c r="F8972" s="81"/>
      <c r="G8972" s="130"/>
      <c r="I8972" s="88"/>
      <c r="N8972" s="130"/>
      <c r="P8972" s="88"/>
    </row>
    <row r="8973" spans="6:16">
      <c r="F8973" s="81"/>
      <c r="G8973" s="130"/>
      <c r="I8973" s="88"/>
      <c r="N8973" s="130"/>
      <c r="P8973" s="88"/>
    </row>
    <row r="8974" spans="6:16">
      <c r="F8974" s="81"/>
      <c r="G8974" s="130"/>
      <c r="I8974" s="88"/>
      <c r="N8974" s="130"/>
      <c r="P8974" s="88"/>
    </row>
    <row r="8975" spans="6:16">
      <c r="F8975" s="81"/>
      <c r="G8975" s="130"/>
      <c r="I8975" s="88"/>
      <c r="N8975" s="130"/>
      <c r="P8975" s="88"/>
    </row>
    <row r="8976" spans="6:16">
      <c r="F8976" s="81"/>
      <c r="G8976" s="130"/>
      <c r="I8976" s="88"/>
      <c r="N8976" s="130"/>
      <c r="P8976" s="88"/>
    </row>
    <row r="8977" spans="6:16">
      <c r="F8977" s="81"/>
      <c r="G8977" s="130"/>
      <c r="I8977" s="88"/>
      <c r="N8977" s="130"/>
      <c r="P8977" s="88"/>
    </row>
    <row r="8978" spans="6:16">
      <c r="F8978" s="81"/>
      <c r="G8978" s="130"/>
      <c r="I8978" s="88"/>
      <c r="N8978" s="130"/>
      <c r="P8978" s="88"/>
    </row>
    <row r="8979" spans="6:16">
      <c r="F8979" s="81"/>
      <c r="G8979" s="130"/>
      <c r="I8979" s="88"/>
      <c r="N8979" s="130"/>
      <c r="P8979" s="88"/>
    </row>
    <row r="8980" spans="6:16">
      <c r="F8980" s="81"/>
      <c r="G8980" s="130"/>
      <c r="I8980" s="88"/>
      <c r="N8980" s="130"/>
      <c r="P8980" s="88"/>
    </row>
    <row r="8981" spans="6:16">
      <c r="F8981" s="81"/>
      <c r="G8981" s="130"/>
      <c r="I8981" s="88"/>
      <c r="N8981" s="130"/>
      <c r="P8981" s="88"/>
    </row>
    <row r="8982" spans="6:16">
      <c r="F8982" s="81"/>
      <c r="G8982" s="130"/>
      <c r="I8982" s="88"/>
      <c r="N8982" s="130"/>
      <c r="P8982" s="88"/>
    </row>
    <row r="8983" spans="6:16">
      <c r="F8983" s="81"/>
      <c r="G8983" s="130"/>
      <c r="I8983" s="88"/>
      <c r="N8983" s="130"/>
      <c r="P8983" s="88"/>
    </row>
    <row r="8984" spans="6:16">
      <c r="F8984" s="81"/>
      <c r="G8984" s="130"/>
      <c r="I8984" s="88"/>
      <c r="N8984" s="130"/>
      <c r="P8984" s="88"/>
    </row>
    <row r="8985" spans="6:16">
      <c r="F8985" s="81"/>
      <c r="G8985" s="130"/>
      <c r="I8985" s="88"/>
      <c r="N8985" s="130"/>
      <c r="P8985" s="88"/>
    </row>
    <row r="8986" spans="6:16">
      <c r="F8986" s="81"/>
      <c r="G8986" s="130"/>
      <c r="I8986" s="88"/>
      <c r="N8986" s="130"/>
      <c r="P8986" s="88"/>
    </row>
    <row r="8987" spans="6:16">
      <c r="F8987" s="81"/>
      <c r="G8987" s="130"/>
      <c r="I8987" s="88"/>
      <c r="N8987" s="130"/>
      <c r="P8987" s="88"/>
    </row>
    <row r="8988" spans="6:16">
      <c r="F8988" s="81"/>
      <c r="G8988" s="130"/>
      <c r="I8988" s="88"/>
      <c r="N8988" s="130"/>
      <c r="P8988" s="88"/>
    </row>
    <row r="8989" spans="6:16">
      <c r="F8989" s="81"/>
      <c r="G8989" s="130"/>
      <c r="I8989" s="88"/>
      <c r="N8989" s="130"/>
      <c r="P8989" s="88"/>
    </row>
    <row r="8990" spans="6:16">
      <c r="F8990" s="81"/>
      <c r="G8990" s="130"/>
      <c r="I8990" s="88"/>
      <c r="N8990" s="130"/>
      <c r="P8990" s="88"/>
    </row>
    <row r="8991" spans="6:16">
      <c r="F8991" s="81"/>
      <c r="G8991" s="130"/>
      <c r="I8991" s="88"/>
      <c r="N8991" s="130"/>
      <c r="P8991" s="88"/>
    </row>
    <row r="8992" spans="6:16">
      <c r="F8992" s="81"/>
      <c r="G8992" s="130"/>
      <c r="I8992" s="88"/>
      <c r="N8992" s="130"/>
      <c r="P8992" s="88"/>
    </row>
    <row r="8993" spans="6:16">
      <c r="F8993" s="81"/>
      <c r="G8993" s="130"/>
      <c r="I8993" s="88"/>
      <c r="N8993" s="130"/>
      <c r="P8993" s="88"/>
    </row>
    <row r="8994" spans="6:16">
      <c r="F8994" s="81"/>
      <c r="G8994" s="130"/>
      <c r="I8994" s="88"/>
      <c r="N8994" s="130"/>
      <c r="P8994" s="88"/>
    </row>
    <row r="8995" spans="6:16">
      <c r="F8995" s="81"/>
      <c r="G8995" s="130"/>
      <c r="I8995" s="88"/>
      <c r="N8995" s="130"/>
      <c r="P8995" s="88"/>
    </row>
    <row r="8996" spans="6:16">
      <c r="F8996" s="81"/>
      <c r="G8996" s="130"/>
      <c r="I8996" s="88"/>
      <c r="N8996" s="130"/>
      <c r="P8996" s="88"/>
    </row>
    <row r="8997" spans="6:16">
      <c r="F8997" s="81"/>
      <c r="G8997" s="130"/>
      <c r="I8997" s="88"/>
      <c r="N8997" s="130"/>
      <c r="P8997" s="88"/>
    </row>
    <row r="8998" spans="6:16">
      <c r="F8998" s="81"/>
      <c r="G8998" s="130"/>
      <c r="I8998" s="88"/>
      <c r="N8998" s="130"/>
      <c r="P8998" s="88"/>
    </row>
    <row r="8999" spans="6:16">
      <c r="F8999" s="81"/>
      <c r="G8999" s="130"/>
      <c r="I8999" s="88"/>
      <c r="N8999" s="130"/>
      <c r="P8999" s="88"/>
    </row>
    <row r="9000" spans="6:16">
      <c r="F9000" s="81"/>
      <c r="G9000" s="130"/>
      <c r="I9000" s="88"/>
      <c r="N9000" s="130"/>
      <c r="P9000" s="88"/>
    </row>
    <row r="9001" spans="6:16">
      <c r="F9001" s="81"/>
      <c r="G9001" s="130"/>
      <c r="I9001" s="88"/>
      <c r="N9001" s="130"/>
      <c r="P9001" s="88"/>
    </row>
    <row r="9002" spans="6:16">
      <c r="F9002" s="81"/>
      <c r="G9002" s="130"/>
      <c r="I9002" s="88"/>
      <c r="N9002" s="130"/>
      <c r="P9002" s="88"/>
    </row>
    <row r="9003" spans="6:16">
      <c r="F9003" s="81"/>
      <c r="G9003" s="130"/>
      <c r="I9003" s="88"/>
      <c r="N9003" s="130"/>
      <c r="P9003" s="88"/>
    </row>
    <row r="9004" spans="6:16">
      <c r="F9004" s="81"/>
      <c r="G9004" s="130"/>
      <c r="I9004" s="88"/>
      <c r="N9004" s="130"/>
      <c r="P9004" s="88"/>
    </row>
    <row r="9005" spans="6:16">
      <c r="F9005" s="81"/>
      <c r="G9005" s="130"/>
      <c r="I9005" s="88"/>
      <c r="N9005" s="130"/>
      <c r="P9005" s="88"/>
    </row>
    <row r="9006" spans="6:16">
      <c r="F9006" s="81"/>
      <c r="G9006" s="130"/>
      <c r="I9006" s="88"/>
      <c r="N9006" s="130"/>
      <c r="P9006" s="88"/>
    </row>
    <row r="9007" spans="6:16">
      <c r="F9007" s="81"/>
      <c r="G9007" s="130"/>
      <c r="I9007" s="88"/>
      <c r="N9007" s="130"/>
      <c r="P9007" s="88"/>
    </row>
    <row r="9008" spans="6:16">
      <c r="F9008" s="81"/>
      <c r="G9008" s="130"/>
      <c r="I9008" s="88"/>
      <c r="N9008" s="130"/>
      <c r="P9008" s="88"/>
    </row>
    <row r="9009" spans="6:16">
      <c r="F9009" s="81"/>
      <c r="G9009" s="130"/>
      <c r="I9009" s="88"/>
      <c r="N9009" s="130"/>
      <c r="P9009" s="88"/>
    </row>
    <row r="9010" spans="6:16">
      <c r="F9010" s="81"/>
      <c r="G9010" s="130"/>
      <c r="I9010" s="88"/>
      <c r="N9010" s="130"/>
      <c r="P9010" s="88"/>
    </row>
    <row r="9011" spans="6:16">
      <c r="F9011" s="81"/>
      <c r="G9011" s="130"/>
      <c r="I9011" s="88"/>
      <c r="N9011" s="130"/>
      <c r="P9011" s="88"/>
    </row>
    <row r="9012" spans="6:16">
      <c r="F9012" s="81"/>
      <c r="G9012" s="130"/>
      <c r="I9012" s="88"/>
      <c r="N9012" s="130"/>
      <c r="P9012" s="88"/>
    </row>
    <row r="9013" spans="6:16">
      <c r="F9013" s="81"/>
      <c r="G9013" s="130"/>
      <c r="I9013" s="88"/>
      <c r="N9013" s="130"/>
      <c r="P9013" s="88"/>
    </row>
    <row r="9014" spans="6:16">
      <c r="F9014" s="81"/>
      <c r="G9014" s="130"/>
      <c r="I9014" s="88"/>
      <c r="N9014" s="130"/>
      <c r="P9014" s="88"/>
    </row>
    <row r="9015" spans="6:16">
      <c r="F9015" s="81"/>
      <c r="G9015" s="130"/>
      <c r="I9015" s="88"/>
      <c r="N9015" s="130"/>
      <c r="P9015" s="88"/>
    </row>
    <row r="9016" spans="6:16">
      <c r="F9016" s="81"/>
      <c r="G9016" s="130"/>
      <c r="I9016" s="88"/>
      <c r="N9016" s="130"/>
      <c r="P9016" s="88"/>
    </row>
    <row r="9017" spans="6:16">
      <c r="F9017" s="81"/>
      <c r="G9017" s="130"/>
      <c r="I9017" s="88"/>
      <c r="N9017" s="130"/>
      <c r="P9017" s="88"/>
    </row>
    <row r="9018" spans="6:16">
      <c r="F9018" s="81"/>
      <c r="G9018" s="130"/>
      <c r="I9018" s="88"/>
      <c r="N9018" s="130"/>
      <c r="P9018" s="88"/>
    </row>
    <row r="9019" spans="6:16">
      <c r="F9019" s="81"/>
      <c r="G9019" s="130"/>
      <c r="I9019" s="88"/>
      <c r="N9019" s="130"/>
      <c r="P9019" s="88"/>
    </row>
    <row r="9020" spans="6:16">
      <c r="F9020" s="81"/>
      <c r="G9020" s="130"/>
      <c r="I9020" s="88"/>
      <c r="N9020" s="130"/>
      <c r="P9020" s="88"/>
    </row>
    <row r="9021" spans="6:16">
      <c r="F9021" s="81"/>
      <c r="G9021" s="130"/>
      <c r="I9021" s="88"/>
      <c r="N9021" s="130"/>
      <c r="P9021" s="88"/>
    </row>
    <row r="9022" spans="6:16">
      <c r="F9022" s="81"/>
      <c r="G9022" s="130"/>
      <c r="I9022" s="88"/>
      <c r="N9022" s="130"/>
      <c r="P9022" s="88"/>
    </row>
    <row r="9023" spans="6:16">
      <c r="F9023" s="81"/>
      <c r="G9023" s="130"/>
      <c r="I9023" s="88"/>
      <c r="N9023" s="130"/>
      <c r="P9023" s="88"/>
    </row>
    <row r="9024" spans="6:16">
      <c r="F9024" s="81"/>
      <c r="G9024" s="130"/>
      <c r="I9024" s="88"/>
      <c r="N9024" s="130"/>
      <c r="P9024" s="88"/>
    </row>
    <row r="9025" spans="6:16">
      <c r="F9025" s="81"/>
      <c r="G9025" s="130"/>
      <c r="I9025" s="88"/>
      <c r="N9025" s="130"/>
      <c r="P9025" s="88"/>
    </row>
    <row r="9026" spans="6:16">
      <c r="F9026" s="81"/>
      <c r="G9026" s="130"/>
      <c r="I9026" s="88"/>
      <c r="N9026" s="130"/>
      <c r="P9026" s="88"/>
    </row>
    <row r="9027" spans="6:16">
      <c r="F9027" s="81"/>
      <c r="G9027" s="130"/>
      <c r="I9027" s="88"/>
      <c r="N9027" s="130"/>
      <c r="P9027" s="88"/>
    </row>
    <row r="9028" spans="6:16">
      <c r="F9028" s="81"/>
      <c r="G9028" s="130"/>
      <c r="I9028" s="88"/>
      <c r="N9028" s="130"/>
      <c r="P9028" s="88"/>
    </row>
    <row r="9029" spans="6:16">
      <c r="F9029" s="81"/>
      <c r="G9029" s="130"/>
      <c r="I9029" s="88"/>
      <c r="N9029" s="130"/>
      <c r="P9029" s="88"/>
    </row>
    <row r="9030" spans="6:16">
      <c r="F9030" s="81"/>
      <c r="G9030" s="130"/>
      <c r="I9030" s="88"/>
      <c r="N9030" s="130"/>
      <c r="P9030" s="88"/>
    </row>
    <row r="9031" spans="6:16">
      <c r="F9031" s="81"/>
      <c r="G9031" s="130"/>
      <c r="I9031" s="88"/>
      <c r="N9031" s="130"/>
      <c r="P9031" s="88"/>
    </row>
    <row r="9032" spans="6:16">
      <c r="F9032" s="81"/>
      <c r="G9032" s="130"/>
      <c r="I9032" s="88"/>
      <c r="N9032" s="130"/>
      <c r="P9032" s="88"/>
    </row>
    <row r="9033" spans="6:16">
      <c r="F9033" s="81"/>
      <c r="G9033" s="130"/>
      <c r="I9033" s="88"/>
      <c r="N9033" s="130"/>
      <c r="P9033" s="88"/>
    </row>
    <row r="9034" spans="6:16">
      <c r="F9034" s="81"/>
      <c r="G9034" s="130"/>
      <c r="I9034" s="88"/>
      <c r="N9034" s="130"/>
      <c r="P9034" s="88"/>
    </row>
    <row r="9035" spans="6:16">
      <c r="F9035" s="81"/>
      <c r="G9035" s="130"/>
      <c r="I9035" s="88"/>
      <c r="N9035" s="130"/>
      <c r="P9035" s="88"/>
    </row>
    <row r="9036" spans="6:16">
      <c r="F9036" s="81"/>
      <c r="G9036" s="130"/>
      <c r="I9036" s="88"/>
      <c r="N9036" s="130"/>
      <c r="P9036" s="88"/>
    </row>
    <row r="9037" spans="6:16">
      <c r="F9037" s="81"/>
      <c r="G9037" s="130"/>
      <c r="I9037" s="88"/>
      <c r="N9037" s="130"/>
      <c r="P9037" s="88"/>
    </row>
    <row r="9038" spans="6:16">
      <c r="F9038" s="81"/>
      <c r="G9038" s="130"/>
      <c r="I9038" s="88"/>
      <c r="N9038" s="130"/>
      <c r="P9038" s="88"/>
    </row>
    <row r="9039" spans="6:16">
      <c r="F9039" s="81"/>
      <c r="G9039" s="130"/>
      <c r="I9039" s="88"/>
      <c r="N9039" s="130"/>
      <c r="P9039" s="88"/>
    </row>
    <row r="9040" spans="6:16">
      <c r="F9040" s="81"/>
      <c r="G9040" s="130"/>
      <c r="I9040" s="88"/>
      <c r="N9040" s="130"/>
      <c r="P9040" s="88"/>
    </row>
    <row r="9041" spans="6:16">
      <c r="F9041" s="81"/>
      <c r="G9041" s="130"/>
      <c r="I9041" s="88"/>
      <c r="N9041" s="130"/>
      <c r="P9041" s="88"/>
    </row>
    <row r="9042" spans="6:16">
      <c r="F9042" s="81"/>
      <c r="G9042" s="130"/>
      <c r="I9042" s="88"/>
      <c r="N9042" s="130"/>
      <c r="P9042" s="88"/>
    </row>
    <row r="9043" spans="6:16">
      <c r="F9043" s="81"/>
      <c r="G9043" s="130"/>
      <c r="I9043" s="88"/>
      <c r="N9043" s="130"/>
      <c r="P9043" s="88"/>
    </row>
    <row r="9044" spans="6:16">
      <c r="F9044" s="81"/>
      <c r="G9044" s="130"/>
      <c r="I9044" s="88"/>
      <c r="N9044" s="130"/>
      <c r="P9044" s="88"/>
    </row>
    <row r="9045" spans="6:16">
      <c r="F9045" s="81"/>
      <c r="G9045" s="130"/>
      <c r="I9045" s="88"/>
      <c r="N9045" s="130"/>
      <c r="P9045" s="88"/>
    </row>
    <row r="9046" spans="6:16">
      <c r="F9046" s="81"/>
      <c r="G9046" s="130"/>
      <c r="I9046" s="88"/>
      <c r="N9046" s="130"/>
      <c r="P9046" s="88"/>
    </row>
    <row r="9047" spans="6:16">
      <c r="F9047" s="81"/>
      <c r="G9047" s="130"/>
      <c r="I9047" s="88"/>
      <c r="N9047" s="130"/>
      <c r="P9047" s="88"/>
    </row>
    <row r="9048" spans="6:16">
      <c r="F9048" s="81"/>
      <c r="G9048" s="130"/>
      <c r="I9048" s="88"/>
      <c r="N9048" s="130"/>
      <c r="P9048" s="88"/>
    </row>
    <row r="9049" spans="6:16">
      <c r="F9049" s="81"/>
      <c r="G9049" s="130"/>
      <c r="I9049" s="88"/>
      <c r="N9049" s="130"/>
      <c r="P9049" s="88"/>
    </row>
    <row r="9050" spans="6:16">
      <c r="F9050" s="81"/>
      <c r="G9050" s="130"/>
      <c r="I9050" s="88"/>
      <c r="N9050" s="130"/>
      <c r="P9050" s="88"/>
    </row>
    <row r="9051" spans="6:16">
      <c r="F9051" s="81"/>
      <c r="G9051" s="130"/>
      <c r="I9051" s="88"/>
      <c r="N9051" s="130"/>
      <c r="P9051" s="88"/>
    </row>
    <row r="9052" spans="6:16">
      <c r="F9052" s="81"/>
      <c r="G9052" s="130"/>
      <c r="I9052" s="88"/>
      <c r="N9052" s="130"/>
      <c r="P9052" s="88"/>
    </row>
    <row r="9053" spans="6:16">
      <c r="F9053" s="81"/>
      <c r="G9053" s="130"/>
      <c r="I9053" s="88"/>
      <c r="N9053" s="130"/>
      <c r="P9053" s="88"/>
    </row>
    <row r="9054" spans="6:16">
      <c r="F9054" s="81"/>
      <c r="G9054" s="130"/>
      <c r="I9054" s="88"/>
      <c r="N9054" s="130"/>
      <c r="P9054" s="88"/>
    </row>
    <row r="9055" spans="6:16">
      <c r="F9055" s="81"/>
      <c r="G9055" s="130"/>
      <c r="I9055" s="88"/>
      <c r="N9055" s="130"/>
      <c r="P9055" s="88"/>
    </row>
    <row r="9056" spans="6:16">
      <c r="F9056" s="81"/>
      <c r="G9056" s="130"/>
      <c r="I9056" s="88"/>
      <c r="N9056" s="130"/>
      <c r="P9056" s="88"/>
    </row>
    <row r="9057" spans="6:16">
      <c r="F9057" s="81"/>
      <c r="G9057" s="130"/>
      <c r="I9057" s="88"/>
      <c r="N9057" s="130"/>
      <c r="P9057" s="88"/>
    </row>
    <row r="9058" spans="6:16">
      <c r="F9058" s="81"/>
      <c r="G9058" s="130"/>
      <c r="I9058" s="88"/>
      <c r="N9058" s="130"/>
      <c r="P9058" s="88"/>
    </row>
    <row r="9059" spans="6:16">
      <c r="F9059" s="81"/>
      <c r="G9059" s="130"/>
      <c r="I9059" s="88"/>
      <c r="N9059" s="130"/>
      <c r="P9059" s="88"/>
    </row>
    <row r="9060" spans="6:16">
      <c r="F9060" s="81"/>
      <c r="G9060" s="130"/>
      <c r="I9060" s="88"/>
      <c r="N9060" s="130"/>
      <c r="P9060" s="88"/>
    </row>
    <row r="9061" spans="6:16">
      <c r="F9061" s="81"/>
      <c r="G9061" s="130"/>
      <c r="I9061" s="88"/>
      <c r="N9061" s="130"/>
      <c r="P9061" s="88"/>
    </row>
    <row r="9062" spans="6:16">
      <c r="F9062" s="81"/>
      <c r="G9062" s="130"/>
      <c r="I9062" s="88"/>
      <c r="N9062" s="130"/>
      <c r="P9062" s="88"/>
    </row>
    <row r="9063" spans="6:16">
      <c r="F9063" s="81"/>
      <c r="G9063" s="130"/>
      <c r="I9063" s="88"/>
      <c r="N9063" s="130"/>
      <c r="P9063" s="88"/>
    </row>
    <row r="9064" spans="6:16">
      <c r="F9064" s="81"/>
      <c r="G9064" s="130"/>
      <c r="I9064" s="88"/>
      <c r="N9064" s="130"/>
      <c r="P9064" s="88"/>
    </row>
    <row r="9065" spans="6:16">
      <c r="F9065" s="81"/>
      <c r="G9065" s="130"/>
      <c r="I9065" s="88"/>
      <c r="N9065" s="130"/>
      <c r="P9065" s="88"/>
    </row>
    <row r="9066" spans="6:16">
      <c r="F9066" s="81"/>
      <c r="G9066" s="130"/>
      <c r="I9066" s="88"/>
      <c r="N9066" s="130"/>
      <c r="P9066" s="88"/>
    </row>
    <row r="9067" spans="6:16">
      <c r="F9067" s="81"/>
      <c r="G9067" s="130"/>
      <c r="I9067" s="88"/>
      <c r="N9067" s="130"/>
      <c r="P9067" s="88"/>
    </row>
    <row r="9068" spans="6:16">
      <c r="F9068" s="81"/>
      <c r="G9068" s="130"/>
      <c r="I9068" s="88"/>
      <c r="N9068" s="130"/>
      <c r="P9068" s="88"/>
    </row>
    <row r="9069" spans="6:16">
      <c r="F9069" s="81"/>
      <c r="G9069" s="130"/>
      <c r="I9069" s="88"/>
      <c r="N9069" s="130"/>
      <c r="P9069" s="88"/>
    </row>
    <row r="9070" spans="6:16">
      <c r="F9070" s="81"/>
      <c r="G9070" s="130"/>
      <c r="I9070" s="88"/>
      <c r="N9070" s="130"/>
      <c r="P9070" s="88"/>
    </row>
    <row r="9071" spans="6:16">
      <c r="F9071" s="81"/>
      <c r="G9071" s="130"/>
      <c r="I9071" s="88"/>
      <c r="N9071" s="130"/>
      <c r="P9071" s="88"/>
    </row>
    <row r="9072" spans="6:16">
      <c r="F9072" s="81"/>
      <c r="G9072" s="130"/>
      <c r="I9072" s="88"/>
      <c r="N9072" s="130"/>
      <c r="P9072" s="88"/>
    </row>
    <row r="9073" spans="6:16">
      <c r="F9073" s="81"/>
      <c r="G9073" s="130"/>
      <c r="I9073" s="88"/>
      <c r="N9073" s="130"/>
      <c r="P9073" s="88"/>
    </row>
    <row r="9074" spans="6:16">
      <c r="F9074" s="81"/>
      <c r="G9074" s="130"/>
      <c r="I9074" s="88"/>
      <c r="N9074" s="130"/>
      <c r="P9074" s="88"/>
    </row>
    <row r="9075" spans="6:16">
      <c r="F9075" s="81"/>
      <c r="G9075" s="130"/>
      <c r="I9075" s="88"/>
      <c r="N9075" s="130"/>
      <c r="P9075" s="88"/>
    </row>
    <row r="9076" spans="6:16">
      <c r="F9076" s="81"/>
      <c r="G9076" s="130"/>
      <c r="I9076" s="88"/>
      <c r="N9076" s="130"/>
      <c r="P9076" s="88"/>
    </row>
    <row r="9077" spans="6:16">
      <c r="F9077" s="81"/>
      <c r="G9077" s="130"/>
      <c r="I9077" s="88"/>
      <c r="N9077" s="130"/>
      <c r="P9077" s="88"/>
    </row>
    <row r="9078" spans="6:16">
      <c r="F9078" s="81"/>
      <c r="G9078" s="130"/>
      <c r="I9078" s="88"/>
      <c r="N9078" s="130"/>
      <c r="P9078" s="88"/>
    </row>
    <row r="9079" spans="6:16">
      <c r="F9079" s="81"/>
      <c r="G9079" s="130"/>
      <c r="I9079" s="88"/>
      <c r="N9079" s="130"/>
      <c r="P9079" s="88"/>
    </row>
    <row r="9080" spans="6:16">
      <c r="F9080" s="81"/>
      <c r="G9080" s="130"/>
      <c r="I9080" s="88"/>
      <c r="N9080" s="130"/>
      <c r="P9080" s="88"/>
    </row>
    <row r="9081" spans="6:16">
      <c r="F9081" s="81"/>
      <c r="G9081" s="130"/>
      <c r="I9081" s="88"/>
      <c r="N9081" s="130"/>
      <c r="P9081" s="88"/>
    </row>
    <row r="9082" spans="6:16">
      <c r="F9082" s="81"/>
      <c r="G9082" s="130"/>
      <c r="I9082" s="88"/>
      <c r="N9082" s="130"/>
      <c r="P9082" s="88"/>
    </row>
    <row r="9083" spans="6:16">
      <c r="F9083" s="81"/>
      <c r="G9083" s="130"/>
      <c r="I9083" s="88"/>
      <c r="N9083" s="130"/>
      <c r="P9083" s="88"/>
    </row>
    <row r="9084" spans="6:16">
      <c r="F9084" s="81"/>
      <c r="G9084" s="130"/>
      <c r="I9084" s="88"/>
      <c r="N9084" s="130"/>
      <c r="P9084" s="88"/>
    </row>
    <row r="9085" spans="6:16">
      <c r="F9085" s="81"/>
      <c r="G9085" s="130"/>
      <c r="I9085" s="88"/>
      <c r="N9085" s="130"/>
      <c r="P9085" s="88"/>
    </row>
    <row r="9086" spans="6:16">
      <c r="F9086" s="81"/>
      <c r="G9086" s="130"/>
      <c r="I9086" s="88"/>
      <c r="N9086" s="130"/>
      <c r="P9086" s="88"/>
    </row>
    <row r="9087" spans="6:16">
      <c r="F9087" s="81"/>
      <c r="G9087" s="130"/>
      <c r="I9087" s="88"/>
      <c r="N9087" s="130"/>
      <c r="P9087" s="88"/>
    </row>
    <row r="9088" spans="6:16">
      <c r="F9088" s="81"/>
      <c r="G9088" s="130"/>
      <c r="I9088" s="88"/>
      <c r="N9088" s="130"/>
      <c r="P9088" s="88"/>
    </row>
    <row r="9089" spans="6:16">
      <c r="F9089" s="81"/>
      <c r="G9089" s="130"/>
      <c r="I9089" s="88"/>
      <c r="N9089" s="130"/>
      <c r="P9089" s="88"/>
    </row>
    <row r="9090" spans="6:16">
      <c r="F9090" s="81"/>
      <c r="G9090" s="130"/>
      <c r="I9090" s="88"/>
      <c r="N9090" s="130"/>
      <c r="P9090" s="88"/>
    </row>
    <row r="9091" spans="6:16">
      <c r="F9091" s="81"/>
      <c r="G9091" s="130"/>
      <c r="I9091" s="88"/>
      <c r="N9091" s="130"/>
      <c r="P9091" s="88"/>
    </row>
    <row r="9092" spans="6:16">
      <c r="F9092" s="81"/>
      <c r="G9092" s="130"/>
      <c r="I9092" s="88"/>
      <c r="N9092" s="130"/>
      <c r="P9092" s="88"/>
    </row>
    <row r="9093" spans="6:16">
      <c r="F9093" s="81"/>
      <c r="G9093" s="130"/>
      <c r="I9093" s="88"/>
      <c r="N9093" s="130"/>
      <c r="P9093" s="88"/>
    </row>
    <row r="9094" spans="6:16">
      <c r="F9094" s="81"/>
      <c r="G9094" s="130"/>
      <c r="I9094" s="88"/>
      <c r="N9094" s="130"/>
      <c r="P9094" s="88"/>
    </row>
    <row r="9095" spans="6:16">
      <c r="F9095" s="81"/>
      <c r="G9095" s="130"/>
      <c r="I9095" s="88"/>
      <c r="N9095" s="130"/>
      <c r="P9095" s="88"/>
    </row>
    <row r="9096" spans="6:16">
      <c r="F9096" s="81"/>
      <c r="G9096" s="130"/>
      <c r="I9096" s="88"/>
      <c r="N9096" s="130"/>
      <c r="P9096" s="88"/>
    </row>
    <row r="9097" spans="6:16">
      <c r="F9097" s="81"/>
      <c r="G9097" s="130"/>
      <c r="I9097" s="88"/>
      <c r="N9097" s="130"/>
      <c r="P9097" s="88"/>
    </row>
    <row r="9098" spans="6:16">
      <c r="F9098" s="81"/>
      <c r="G9098" s="130"/>
      <c r="I9098" s="88"/>
      <c r="N9098" s="130"/>
      <c r="P9098" s="88"/>
    </row>
    <row r="9099" spans="6:16">
      <c r="F9099" s="81"/>
      <c r="G9099" s="130"/>
      <c r="I9099" s="88"/>
      <c r="N9099" s="130"/>
      <c r="P9099" s="88"/>
    </row>
    <row r="9100" spans="6:16">
      <c r="F9100" s="81"/>
      <c r="G9100" s="130"/>
      <c r="I9100" s="88"/>
      <c r="N9100" s="130"/>
      <c r="P9100" s="88"/>
    </row>
    <row r="9101" spans="6:16">
      <c r="F9101" s="81"/>
      <c r="G9101" s="130"/>
      <c r="I9101" s="88"/>
      <c r="N9101" s="130"/>
      <c r="P9101" s="88"/>
    </row>
    <row r="9102" spans="6:16">
      <c r="F9102" s="81"/>
      <c r="G9102" s="130"/>
      <c r="I9102" s="88"/>
      <c r="N9102" s="130"/>
      <c r="P9102" s="88"/>
    </row>
    <row r="9103" spans="6:16">
      <c r="F9103" s="81"/>
      <c r="G9103" s="130"/>
      <c r="I9103" s="88"/>
      <c r="N9103" s="130"/>
      <c r="P9103" s="88"/>
    </row>
    <row r="9104" spans="6:16">
      <c r="F9104" s="81"/>
      <c r="G9104" s="130"/>
      <c r="I9104" s="88"/>
      <c r="N9104" s="130"/>
      <c r="P9104" s="88"/>
    </row>
    <row r="9105" spans="6:16">
      <c r="F9105" s="81"/>
      <c r="G9105" s="130"/>
      <c r="I9105" s="88"/>
      <c r="N9105" s="130"/>
      <c r="P9105" s="88"/>
    </row>
    <row r="9106" spans="6:16">
      <c r="F9106" s="81"/>
      <c r="G9106" s="130"/>
      <c r="I9106" s="88"/>
      <c r="N9106" s="130"/>
      <c r="P9106" s="88"/>
    </row>
    <row r="9107" spans="6:16">
      <c r="F9107" s="81"/>
      <c r="G9107" s="130"/>
      <c r="I9107" s="88"/>
      <c r="N9107" s="130"/>
      <c r="P9107" s="88"/>
    </row>
    <row r="9108" spans="6:16">
      <c r="F9108" s="81"/>
      <c r="G9108" s="130"/>
      <c r="I9108" s="88"/>
      <c r="N9108" s="130"/>
      <c r="P9108" s="88"/>
    </row>
    <row r="9109" spans="6:16">
      <c r="F9109" s="81"/>
      <c r="G9109" s="130"/>
      <c r="I9109" s="88"/>
      <c r="N9109" s="130"/>
      <c r="P9109" s="88"/>
    </row>
    <row r="9110" spans="6:16">
      <c r="F9110" s="81"/>
      <c r="G9110" s="130"/>
      <c r="I9110" s="88"/>
      <c r="N9110" s="130"/>
      <c r="P9110" s="88"/>
    </row>
    <row r="9111" spans="6:16">
      <c r="F9111" s="81"/>
      <c r="G9111" s="130"/>
      <c r="I9111" s="88"/>
      <c r="N9111" s="130"/>
      <c r="P9111" s="88"/>
    </row>
    <row r="9112" spans="6:16">
      <c r="F9112" s="81"/>
      <c r="G9112" s="130"/>
      <c r="I9112" s="88"/>
      <c r="N9112" s="130"/>
      <c r="P9112" s="88"/>
    </row>
    <row r="9113" spans="6:16">
      <c r="F9113" s="81"/>
      <c r="G9113" s="130"/>
      <c r="I9113" s="88"/>
      <c r="N9113" s="130"/>
      <c r="P9113" s="88"/>
    </row>
    <row r="9114" spans="6:16">
      <c r="F9114" s="81"/>
      <c r="G9114" s="130"/>
      <c r="I9114" s="88"/>
      <c r="N9114" s="130"/>
      <c r="P9114" s="88"/>
    </row>
    <row r="9115" spans="6:16">
      <c r="F9115" s="81"/>
      <c r="G9115" s="130"/>
      <c r="I9115" s="88"/>
      <c r="N9115" s="130"/>
      <c r="P9115" s="88"/>
    </row>
    <row r="9116" spans="6:16">
      <c r="F9116" s="81"/>
      <c r="G9116" s="130"/>
      <c r="I9116" s="88"/>
      <c r="N9116" s="130"/>
      <c r="P9116" s="88"/>
    </row>
    <row r="9117" spans="6:16">
      <c r="F9117" s="81"/>
      <c r="G9117" s="130"/>
      <c r="I9117" s="88"/>
      <c r="N9117" s="130"/>
      <c r="P9117" s="88"/>
    </row>
    <row r="9118" spans="6:16">
      <c r="F9118" s="81"/>
      <c r="G9118" s="130"/>
      <c r="I9118" s="88"/>
      <c r="N9118" s="130"/>
      <c r="P9118" s="88"/>
    </row>
    <row r="9119" spans="6:16">
      <c r="F9119" s="81"/>
      <c r="G9119" s="130"/>
      <c r="I9119" s="88"/>
      <c r="N9119" s="130"/>
      <c r="P9119" s="88"/>
    </row>
    <row r="9120" spans="6:16">
      <c r="F9120" s="81"/>
      <c r="G9120" s="130"/>
      <c r="I9120" s="88"/>
      <c r="N9120" s="130"/>
      <c r="P9120" s="88"/>
    </row>
    <row r="9121" spans="6:16">
      <c r="F9121" s="81"/>
      <c r="G9121" s="130"/>
      <c r="I9121" s="88"/>
      <c r="N9121" s="130"/>
      <c r="P9121" s="88"/>
    </row>
    <row r="9122" spans="6:16">
      <c r="F9122" s="81"/>
      <c r="G9122" s="130"/>
      <c r="I9122" s="88"/>
      <c r="N9122" s="130"/>
      <c r="P9122" s="88"/>
    </row>
    <row r="9123" spans="6:16">
      <c r="F9123" s="81"/>
      <c r="G9123" s="130"/>
      <c r="I9123" s="88"/>
      <c r="N9123" s="130"/>
      <c r="P9123" s="88"/>
    </row>
    <row r="9124" spans="6:16">
      <c r="F9124" s="81"/>
      <c r="G9124" s="130"/>
      <c r="I9124" s="88"/>
      <c r="N9124" s="130"/>
      <c r="P9124" s="88"/>
    </row>
    <row r="9125" spans="6:16">
      <c r="F9125" s="81"/>
      <c r="G9125" s="130"/>
      <c r="I9125" s="88"/>
      <c r="N9125" s="130"/>
      <c r="P9125" s="88"/>
    </row>
    <row r="9126" spans="6:16">
      <c r="F9126" s="81"/>
      <c r="G9126" s="130"/>
      <c r="I9126" s="88"/>
      <c r="N9126" s="130"/>
      <c r="P9126" s="88"/>
    </row>
    <row r="9127" spans="6:16">
      <c r="F9127" s="81"/>
      <c r="G9127" s="130"/>
      <c r="I9127" s="88"/>
      <c r="N9127" s="130"/>
      <c r="P9127" s="88"/>
    </row>
    <row r="9128" spans="6:16">
      <c r="F9128" s="81"/>
      <c r="G9128" s="130"/>
      <c r="I9128" s="88"/>
      <c r="N9128" s="130"/>
      <c r="P9128" s="88"/>
    </row>
    <row r="9129" spans="6:16">
      <c r="F9129" s="81"/>
      <c r="G9129" s="130"/>
      <c r="I9129" s="88"/>
      <c r="N9129" s="130"/>
      <c r="P9129" s="88"/>
    </row>
    <row r="9130" spans="6:16">
      <c r="F9130" s="81"/>
      <c r="G9130" s="130"/>
      <c r="I9130" s="88"/>
      <c r="N9130" s="130"/>
      <c r="P9130" s="88"/>
    </row>
    <row r="9131" spans="6:16">
      <c r="F9131" s="81"/>
      <c r="G9131" s="130"/>
      <c r="I9131" s="88"/>
      <c r="N9131" s="130"/>
      <c r="P9131" s="88"/>
    </row>
    <row r="9132" spans="6:16">
      <c r="F9132" s="81"/>
      <c r="G9132" s="130"/>
      <c r="I9132" s="88"/>
      <c r="N9132" s="130"/>
      <c r="P9132" s="88"/>
    </row>
    <row r="9133" spans="6:16">
      <c r="F9133" s="81"/>
      <c r="G9133" s="130"/>
      <c r="I9133" s="88"/>
      <c r="N9133" s="130"/>
      <c r="P9133" s="88"/>
    </row>
    <row r="9134" spans="6:16">
      <c r="F9134" s="81"/>
      <c r="G9134" s="130"/>
      <c r="I9134" s="88"/>
      <c r="N9134" s="130"/>
      <c r="P9134" s="88"/>
    </row>
    <row r="9135" spans="6:16">
      <c r="F9135" s="81"/>
      <c r="G9135" s="130"/>
      <c r="I9135" s="88"/>
      <c r="N9135" s="130"/>
      <c r="P9135" s="88"/>
    </row>
    <row r="9136" spans="6:16">
      <c r="F9136" s="81"/>
      <c r="G9136" s="130"/>
      <c r="I9136" s="88"/>
      <c r="N9136" s="130"/>
      <c r="P9136" s="88"/>
    </row>
    <row r="9137" spans="6:16">
      <c r="F9137" s="81"/>
      <c r="G9137" s="130"/>
      <c r="I9137" s="88"/>
      <c r="N9137" s="130"/>
      <c r="P9137" s="88"/>
    </row>
    <row r="9138" spans="6:16">
      <c r="F9138" s="81"/>
      <c r="G9138" s="130"/>
      <c r="I9138" s="88"/>
      <c r="N9138" s="130"/>
      <c r="P9138" s="88"/>
    </row>
    <row r="9139" spans="6:16">
      <c r="F9139" s="81"/>
      <c r="G9139" s="130"/>
      <c r="I9139" s="88"/>
      <c r="N9139" s="130"/>
      <c r="P9139" s="88"/>
    </row>
    <row r="9140" spans="6:16">
      <c r="F9140" s="81"/>
      <c r="G9140" s="130"/>
      <c r="I9140" s="88"/>
      <c r="N9140" s="130"/>
      <c r="P9140" s="88"/>
    </row>
    <row r="9141" spans="6:16">
      <c r="F9141" s="81"/>
      <c r="G9141" s="130"/>
      <c r="I9141" s="88"/>
      <c r="N9141" s="130"/>
      <c r="P9141" s="88"/>
    </row>
    <row r="9142" spans="6:16">
      <c r="F9142" s="81"/>
      <c r="G9142" s="130"/>
      <c r="I9142" s="88"/>
      <c r="N9142" s="130"/>
      <c r="P9142" s="88"/>
    </row>
    <row r="9143" spans="6:16">
      <c r="F9143" s="81"/>
      <c r="G9143" s="130"/>
      <c r="I9143" s="88"/>
      <c r="N9143" s="130"/>
      <c r="P9143" s="88"/>
    </row>
    <row r="9144" spans="6:16">
      <c r="F9144" s="81"/>
      <c r="G9144" s="130"/>
      <c r="I9144" s="88"/>
      <c r="N9144" s="130"/>
      <c r="P9144" s="88"/>
    </row>
    <row r="9145" spans="6:16">
      <c r="F9145" s="81"/>
      <c r="G9145" s="130"/>
      <c r="I9145" s="88"/>
      <c r="N9145" s="130"/>
      <c r="P9145" s="88"/>
    </row>
    <row r="9146" spans="6:16">
      <c r="F9146" s="81"/>
      <c r="G9146" s="130"/>
      <c r="I9146" s="88"/>
      <c r="N9146" s="130"/>
      <c r="P9146" s="88"/>
    </row>
    <row r="9147" spans="6:16">
      <c r="F9147" s="81"/>
      <c r="G9147" s="130"/>
      <c r="I9147" s="88"/>
      <c r="N9147" s="130"/>
      <c r="P9147" s="88"/>
    </row>
    <row r="9148" spans="6:16">
      <c r="F9148" s="81"/>
      <c r="G9148" s="130"/>
      <c r="I9148" s="88"/>
      <c r="N9148" s="130"/>
      <c r="P9148" s="88"/>
    </row>
    <row r="9149" spans="6:16">
      <c r="F9149" s="81"/>
      <c r="G9149" s="130"/>
      <c r="I9149" s="88"/>
      <c r="N9149" s="130"/>
      <c r="P9149" s="88"/>
    </row>
    <row r="9150" spans="6:16">
      <c r="F9150" s="81"/>
      <c r="G9150" s="130"/>
      <c r="I9150" s="88"/>
      <c r="N9150" s="130"/>
      <c r="P9150" s="88"/>
    </row>
    <row r="9151" spans="6:16">
      <c r="F9151" s="81"/>
      <c r="G9151" s="130"/>
      <c r="I9151" s="88"/>
      <c r="N9151" s="130"/>
      <c r="P9151" s="88"/>
    </row>
    <row r="9152" spans="6:16">
      <c r="F9152" s="81"/>
      <c r="G9152" s="130"/>
      <c r="I9152" s="88"/>
      <c r="N9152" s="130"/>
      <c r="P9152" s="88"/>
    </row>
    <row r="9153" spans="6:16">
      <c r="F9153" s="81"/>
      <c r="G9153" s="130"/>
      <c r="I9153" s="88"/>
      <c r="N9153" s="130"/>
      <c r="P9153" s="88"/>
    </row>
    <row r="9154" spans="6:16">
      <c r="F9154" s="81"/>
      <c r="G9154" s="130"/>
      <c r="I9154" s="88"/>
      <c r="N9154" s="130"/>
      <c r="P9154" s="88"/>
    </row>
    <row r="9155" spans="6:16">
      <c r="F9155" s="81"/>
      <c r="G9155" s="130"/>
      <c r="I9155" s="88"/>
      <c r="N9155" s="130"/>
      <c r="P9155" s="88"/>
    </row>
    <row r="9156" spans="6:16">
      <c r="F9156" s="81"/>
      <c r="G9156" s="130"/>
      <c r="I9156" s="88"/>
      <c r="N9156" s="130"/>
      <c r="P9156" s="88"/>
    </row>
    <row r="9157" spans="6:16">
      <c r="F9157" s="81"/>
      <c r="G9157" s="130"/>
      <c r="I9157" s="88"/>
      <c r="N9157" s="130"/>
      <c r="P9157" s="88"/>
    </row>
    <row r="9158" spans="6:16">
      <c r="F9158" s="81"/>
      <c r="G9158" s="130"/>
      <c r="I9158" s="88"/>
      <c r="N9158" s="130"/>
      <c r="P9158" s="88"/>
    </row>
    <row r="9159" spans="6:16">
      <c r="F9159" s="81"/>
      <c r="G9159" s="130"/>
      <c r="I9159" s="88"/>
      <c r="N9159" s="130"/>
      <c r="P9159" s="88"/>
    </row>
    <row r="9160" spans="6:16">
      <c r="F9160" s="81"/>
      <c r="G9160" s="130"/>
      <c r="I9160" s="88"/>
      <c r="N9160" s="130"/>
      <c r="P9160" s="88"/>
    </row>
    <row r="9161" spans="6:16">
      <c r="F9161" s="81"/>
      <c r="G9161" s="130"/>
      <c r="I9161" s="88"/>
      <c r="N9161" s="130"/>
      <c r="P9161" s="88"/>
    </row>
    <row r="9162" spans="6:16">
      <c r="F9162" s="81"/>
      <c r="G9162" s="130"/>
      <c r="I9162" s="88"/>
      <c r="N9162" s="130"/>
      <c r="P9162" s="88"/>
    </row>
    <row r="9163" spans="6:16">
      <c r="F9163" s="81"/>
      <c r="G9163" s="130"/>
      <c r="I9163" s="88"/>
      <c r="N9163" s="130"/>
      <c r="P9163" s="88"/>
    </row>
    <row r="9164" spans="6:16">
      <c r="F9164" s="81"/>
      <c r="G9164" s="130"/>
      <c r="I9164" s="88"/>
      <c r="N9164" s="130"/>
      <c r="P9164" s="88"/>
    </row>
    <row r="9165" spans="6:16">
      <c r="F9165" s="81"/>
      <c r="G9165" s="130"/>
      <c r="I9165" s="88"/>
      <c r="N9165" s="130"/>
      <c r="P9165" s="88"/>
    </row>
    <row r="9166" spans="6:16">
      <c r="F9166" s="81"/>
      <c r="G9166" s="130"/>
      <c r="I9166" s="88"/>
      <c r="N9166" s="130"/>
      <c r="P9166" s="88"/>
    </row>
    <row r="9167" spans="6:16">
      <c r="F9167" s="81"/>
      <c r="G9167" s="130"/>
      <c r="I9167" s="88"/>
      <c r="N9167" s="130"/>
      <c r="P9167" s="88"/>
    </row>
    <row r="9168" spans="6:16">
      <c r="F9168" s="81"/>
      <c r="G9168" s="130"/>
      <c r="I9168" s="88"/>
      <c r="N9168" s="130"/>
      <c r="P9168" s="88"/>
    </row>
    <row r="9169" spans="6:16">
      <c r="F9169" s="81"/>
      <c r="G9169" s="130"/>
      <c r="I9169" s="88"/>
      <c r="N9169" s="130"/>
      <c r="P9169" s="88"/>
    </row>
    <row r="9170" spans="6:16">
      <c r="F9170" s="81"/>
      <c r="G9170" s="130"/>
      <c r="I9170" s="88"/>
      <c r="N9170" s="130"/>
      <c r="P9170" s="88"/>
    </row>
    <row r="9171" spans="6:16">
      <c r="F9171" s="81"/>
      <c r="G9171" s="130"/>
      <c r="I9171" s="88"/>
      <c r="N9171" s="130"/>
      <c r="P9171" s="88"/>
    </row>
    <row r="9172" spans="6:16">
      <c r="F9172" s="81"/>
      <c r="G9172" s="130"/>
      <c r="I9172" s="88"/>
      <c r="N9172" s="130"/>
      <c r="P9172" s="88"/>
    </row>
    <row r="9173" spans="6:16">
      <c r="F9173" s="81"/>
      <c r="G9173" s="130"/>
      <c r="I9173" s="88"/>
      <c r="N9173" s="130"/>
      <c r="P9173" s="88"/>
    </row>
    <row r="9174" spans="6:16">
      <c r="F9174" s="81"/>
      <c r="G9174" s="130"/>
      <c r="I9174" s="88"/>
      <c r="N9174" s="130"/>
      <c r="P9174" s="88"/>
    </row>
    <row r="9175" spans="6:16">
      <c r="F9175" s="81"/>
      <c r="G9175" s="130"/>
      <c r="I9175" s="88"/>
      <c r="N9175" s="130"/>
      <c r="P9175" s="88"/>
    </row>
    <row r="9176" spans="6:16">
      <c r="F9176" s="81"/>
      <c r="G9176" s="130"/>
      <c r="I9176" s="88"/>
      <c r="N9176" s="130"/>
      <c r="P9176" s="88"/>
    </row>
    <row r="9177" spans="6:16">
      <c r="F9177" s="81"/>
      <c r="G9177" s="130"/>
      <c r="I9177" s="88"/>
      <c r="N9177" s="130"/>
      <c r="P9177" s="88"/>
    </row>
    <row r="9178" spans="6:16">
      <c r="F9178" s="81"/>
      <c r="G9178" s="130"/>
      <c r="I9178" s="88"/>
      <c r="N9178" s="130"/>
      <c r="P9178" s="88"/>
    </row>
    <row r="9179" spans="6:16">
      <c r="F9179" s="81"/>
      <c r="G9179" s="130"/>
      <c r="I9179" s="88"/>
      <c r="N9179" s="130"/>
      <c r="P9179" s="88"/>
    </row>
    <row r="9180" spans="6:16">
      <c r="F9180" s="81"/>
      <c r="G9180" s="130"/>
      <c r="I9180" s="88"/>
      <c r="N9180" s="130"/>
      <c r="P9180" s="88"/>
    </row>
    <row r="9181" spans="6:16">
      <c r="F9181" s="81"/>
      <c r="G9181" s="130"/>
      <c r="I9181" s="88"/>
      <c r="N9181" s="130"/>
      <c r="P9181" s="88"/>
    </row>
    <row r="9182" spans="6:16">
      <c r="F9182" s="81"/>
      <c r="G9182" s="130"/>
      <c r="I9182" s="88"/>
      <c r="N9182" s="130"/>
      <c r="P9182" s="88"/>
    </row>
    <row r="9183" spans="6:16">
      <c r="F9183" s="81"/>
      <c r="G9183" s="130"/>
      <c r="I9183" s="88"/>
      <c r="N9183" s="130"/>
      <c r="P9183" s="88"/>
    </row>
    <row r="9184" spans="6:16">
      <c r="F9184" s="81"/>
      <c r="G9184" s="130"/>
      <c r="I9184" s="88"/>
      <c r="N9184" s="130"/>
      <c r="P9184" s="88"/>
    </row>
    <row r="9185" spans="6:16">
      <c r="F9185" s="81"/>
      <c r="G9185" s="130"/>
      <c r="I9185" s="88"/>
      <c r="N9185" s="130"/>
      <c r="P9185" s="88"/>
    </row>
    <row r="9186" spans="6:16">
      <c r="F9186" s="81"/>
      <c r="G9186" s="130"/>
      <c r="I9186" s="88"/>
      <c r="N9186" s="130"/>
      <c r="P9186" s="88"/>
    </row>
    <row r="9187" spans="6:16">
      <c r="F9187" s="81"/>
      <c r="G9187" s="130"/>
      <c r="I9187" s="88"/>
      <c r="N9187" s="130"/>
      <c r="P9187" s="88"/>
    </row>
    <row r="9188" spans="6:16">
      <c r="F9188" s="81"/>
      <c r="G9188" s="130"/>
      <c r="I9188" s="88"/>
      <c r="N9188" s="130"/>
      <c r="P9188" s="88"/>
    </row>
    <row r="9189" spans="6:16">
      <c r="F9189" s="81"/>
      <c r="G9189" s="130"/>
      <c r="I9189" s="88"/>
      <c r="N9189" s="130"/>
      <c r="P9189" s="88"/>
    </row>
    <row r="9190" spans="6:16">
      <c r="F9190" s="81"/>
      <c r="G9190" s="130"/>
      <c r="I9190" s="88"/>
      <c r="N9190" s="130"/>
      <c r="P9190" s="88"/>
    </row>
    <row r="9191" spans="6:16">
      <c r="F9191" s="81"/>
      <c r="G9191" s="130"/>
      <c r="I9191" s="88"/>
      <c r="N9191" s="130"/>
      <c r="P9191" s="88"/>
    </row>
    <row r="9192" spans="6:16">
      <c r="F9192" s="81"/>
      <c r="G9192" s="130"/>
      <c r="I9192" s="88"/>
      <c r="N9192" s="130"/>
      <c r="P9192" s="88"/>
    </row>
    <row r="9193" spans="6:16">
      <c r="F9193" s="81"/>
      <c r="G9193" s="130"/>
      <c r="I9193" s="88"/>
      <c r="N9193" s="130"/>
      <c r="P9193" s="88"/>
    </row>
    <row r="9194" spans="6:16">
      <c r="F9194" s="81"/>
      <c r="G9194" s="130"/>
      <c r="I9194" s="88"/>
      <c r="N9194" s="130"/>
      <c r="P9194" s="88"/>
    </row>
    <row r="9195" spans="6:16">
      <c r="F9195" s="81"/>
      <c r="G9195" s="130"/>
      <c r="I9195" s="88"/>
      <c r="N9195" s="130"/>
      <c r="P9195" s="88"/>
    </row>
    <row r="9196" spans="6:16">
      <c r="F9196" s="81"/>
      <c r="G9196" s="130"/>
      <c r="I9196" s="88"/>
      <c r="N9196" s="130"/>
      <c r="P9196" s="88"/>
    </row>
    <row r="9197" spans="6:16">
      <c r="F9197" s="81"/>
      <c r="G9197" s="130"/>
      <c r="I9197" s="88"/>
      <c r="N9197" s="130"/>
      <c r="P9197" s="88"/>
    </row>
    <row r="9198" spans="6:16">
      <c r="F9198" s="81"/>
      <c r="G9198" s="130"/>
      <c r="I9198" s="88"/>
      <c r="N9198" s="130"/>
      <c r="P9198" s="88"/>
    </row>
    <row r="9199" spans="6:16">
      <c r="F9199" s="81"/>
      <c r="G9199" s="130"/>
      <c r="I9199" s="88"/>
      <c r="N9199" s="130"/>
      <c r="P9199" s="88"/>
    </row>
    <row r="9200" spans="6:16">
      <c r="F9200" s="81"/>
      <c r="G9200" s="130"/>
      <c r="I9200" s="88"/>
      <c r="N9200" s="130"/>
      <c r="P9200" s="88"/>
    </row>
    <row r="9201" spans="6:16">
      <c r="F9201" s="81"/>
      <c r="G9201" s="130"/>
      <c r="I9201" s="88"/>
      <c r="N9201" s="130"/>
      <c r="P9201" s="88"/>
    </row>
    <row r="9202" spans="6:16">
      <c r="F9202" s="81"/>
      <c r="G9202" s="130"/>
      <c r="I9202" s="88"/>
      <c r="N9202" s="130"/>
      <c r="P9202" s="88"/>
    </row>
    <row r="9203" spans="6:16">
      <c r="F9203" s="81"/>
      <c r="G9203" s="130"/>
      <c r="I9203" s="88"/>
      <c r="N9203" s="130"/>
      <c r="P9203" s="88"/>
    </row>
    <row r="9204" spans="6:16">
      <c r="F9204" s="81"/>
      <c r="G9204" s="130"/>
      <c r="I9204" s="88"/>
      <c r="N9204" s="130"/>
      <c r="P9204" s="88"/>
    </row>
    <row r="9205" spans="6:16">
      <c r="F9205" s="81"/>
      <c r="G9205" s="130"/>
      <c r="I9205" s="88"/>
      <c r="N9205" s="130"/>
      <c r="P9205" s="88"/>
    </row>
    <row r="9206" spans="6:16">
      <c r="F9206" s="81"/>
      <c r="G9206" s="130"/>
      <c r="I9206" s="88"/>
      <c r="N9206" s="130"/>
      <c r="P9206" s="88"/>
    </row>
    <row r="9207" spans="6:16">
      <c r="F9207" s="81"/>
      <c r="G9207" s="130"/>
      <c r="I9207" s="88"/>
      <c r="N9207" s="130"/>
      <c r="P9207" s="88"/>
    </row>
    <row r="9208" spans="6:16">
      <c r="F9208" s="81"/>
      <c r="G9208" s="130"/>
      <c r="I9208" s="88"/>
      <c r="N9208" s="130"/>
      <c r="P9208" s="88"/>
    </row>
    <row r="9209" spans="6:16">
      <c r="F9209" s="81"/>
      <c r="G9209" s="130"/>
      <c r="I9209" s="88"/>
      <c r="N9209" s="130"/>
      <c r="P9209" s="88"/>
    </row>
    <row r="9210" spans="6:16">
      <c r="F9210" s="81"/>
      <c r="G9210" s="130"/>
      <c r="I9210" s="88"/>
      <c r="N9210" s="130"/>
      <c r="P9210" s="88"/>
    </row>
    <row r="9211" spans="6:16">
      <c r="F9211" s="81"/>
      <c r="G9211" s="130"/>
      <c r="I9211" s="88"/>
      <c r="N9211" s="130"/>
      <c r="P9211" s="88"/>
    </row>
    <row r="9212" spans="6:16">
      <c r="F9212" s="81"/>
      <c r="G9212" s="130"/>
      <c r="I9212" s="88"/>
      <c r="N9212" s="130"/>
      <c r="P9212" s="88"/>
    </row>
    <row r="9213" spans="6:16">
      <c r="F9213" s="81"/>
      <c r="G9213" s="130"/>
      <c r="I9213" s="88"/>
      <c r="N9213" s="130"/>
      <c r="P9213" s="88"/>
    </row>
    <row r="9214" spans="6:16">
      <c r="F9214" s="81"/>
      <c r="G9214" s="130"/>
      <c r="I9214" s="88"/>
      <c r="N9214" s="130"/>
      <c r="P9214" s="88"/>
    </row>
    <row r="9215" spans="6:16">
      <c r="F9215" s="81"/>
      <c r="G9215" s="130"/>
      <c r="I9215" s="88"/>
      <c r="N9215" s="130"/>
      <c r="P9215" s="88"/>
    </row>
    <row r="9216" spans="6:16">
      <c r="F9216" s="81"/>
      <c r="G9216" s="130"/>
      <c r="I9216" s="88"/>
      <c r="N9216" s="130"/>
      <c r="P9216" s="88"/>
    </row>
    <row r="9217" spans="6:16">
      <c r="F9217" s="81"/>
      <c r="G9217" s="130"/>
      <c r="I9217" s="88"/>
      <c r="N9217" s="130"/>
      <c r="P9217" s="88"/>
    </row>
    <row r="9218" spans="6:16">
      <c r="F9218" s="81"/>
      <c r="G9218" s="130"/>
      <c r="I9218" s="88"/>
      <c r="N9218" s="130"/>
      <c r="P9218" s="88"/>
    </row>
    <row r="9219" spans="6:16">
      <c r="F9219" s="81"/>
      <c r="G9219" s="130"/>
      <c r="I9219" s="88"/>
      <c r="N9219" s="130"/>
      <c r="P9219" s="88"/>
    </row>
    <row r="9220" spans="6:16">
      <c r="F9220" s="81"/>
      <c r="G9220" s="130"/>
      <c r="I9220" s="88"/>
      <c r="N9220" s="130"/>
      <c r="P9220" s="88"/>
    </row>
    <row r="9221" spans="6:16">
      <c r="F9221" s="81"/>
      <c r="G9221" s="130"/>
      <c r="I9221" s="88"/>
      <c r="N9221" s="130"/>
      <c r="P9221" s="88"/>
    </row>
    <row r="9222" spans="6:16">
      <c r="F9222" s="81"/>
      <c r="G9222" s="130"/>
      <c r="I9222" s="88"/>
      <c r="N9222" s="130"/>
      <c r="P9222" s="88"/>
    </row>
    <row r="9223" spans="6:16">
      <c r="F9223" s="81"/>
      <c r="G9223" s="130"/>
      <c r="I9223" s="88"/>
      <c r="N9223" s="130"/>
      <c r="P9223" s="88"/>
    </row>
    <row r="9224" spans="6:16">
      <c r="F9224" s="81"/>
      <c r="G9224" s="130"/>
      <c r="I9224" s="88"/>
      <c r="N9224" s="130"/>
      <c r="P9224" s="88"/>
    </row>
    <row r="9225" spans="6:16">
      <c r="F9225" s="81"/>
      <c r="G9225" s="130"/>
      <c r="I9225" s="88"/>
      <c r="N9225" s="130"/>
      <c r="P9225" s="88"/>
    </row>
    <row r="9226" spans="6:16">
      <c r="F9226" s="81"/>
      <c r="G9226" s="130"/>
      <c r="I9226" s="88"/>
      <c r="N9226" s="130"/>
      <c r="P9226" s="88"/>
    </row>
    <row r="9227" spans="6:16">
      <c r="F9227" s="81"/>
      <c r="G9227" s="130"/>
      <c r="I9227" s="88"/>
      <c r="N9227" s="130"/>
      <c r="P9227" s="88"/>
    </row>
    <row r="9228" spans="6:16">
      <c r="F9228" s="81"/>
      <c r="G9228" s="130"/>
      <c r="I9228" s="88"/>
      <c r="N9228" s="130"/>
      <c r="P9228" s="88"/>
    </row>
    <row r="9229" spans="6:16">
      <c r="F9229" s="81"/>
      <c r="G9229" s="130"/>
      <c r="I9229" s="88"/>
      <c r="N9229" s="130"/>
      <c r="P9229" s="88"/>
    </row>
    <row r="9230" spans="6:16">
      <c r="F9230" s="81"/>
      <c r="G9230" s="130"/>
      <c r="I9230" s="88"/>
      <c r="N9230" s="130"/>
      <c r="P9230" s="88"/>
    </row>
    <row r="9231" spans="6:16">
      <c r="F9231" s="81"/>
      <c r="G9231" s="130"/>
      <c r="I9231" s="88"/>
      <c r="N9231" s="130"/>
      <c r="P9231" s="88"/>
    </row>
    <row r="9232" spans="6:16">
      <c r="F9232" s="81"/>
      <c r="G9232" s="130"/>
      <c r="I9232" s="88"/>
      <c r="N9232" s="130"/>
      <c r="P9232" s="88"/>
    </row>
    <row r="9233" spans="6:16">
      <c r="F9233" s="81"/>
      <c r="G9233" s="130"/>
      <c r="I9233" s="88"/>
      <c r="N9233" s="130"/>
      <c r="P9233" s="88"/>
    </row>
    <row r="9234" spans="6:16">
      <c r="F9234" s="81"/>
      <c r="G9234" s="130"/>
      <c r="I9234" s="88"/>
      <c r="N9234" s="130"/>
      <c r="P9234" s="88"/>
    </row>
    <row r="9235" spans="6:16">
      <c r="F9235" s="81"/>
      <c r="G9235" s="130"/>
      <c r="I9235" s="88"/>
      <c r="N9235" s="130"/>
      <c r="P9235" s="88"/>
    </row>
    <row r="9236" spans="6:16">
      <c r="F9236" s="81"/>
      <c r="G9236" s="130"/>
      <c r="I9236" s="88"/>
      <c r="N9236" s="130"/>
      <c r="P9236" s="88"/>
    </row>
    <row r="9237" spans="6:16">
      <c r="F9237" s="81"/>
      <c r="G9237" s="130"/>
      <c r="I9237" s="88"/>
      <c r="N9237" s="130"/>
      <c r="P9237" s="88"/>
    </row>
    <row r="9238" spans="6:16">
      <c r="F9238" s="81"/>
      <c r="G9238" s="130"/>
      <c r="I9238" s="88"/>
      <c r="N9238" s="130"/>
      <c r="P9238" s="88"/>
    </row>
    <row r="9239" spans="6:16">
      <c r="F9239" s="81"/>
      <c r="G9239" s="130"/>
      <c r="I9239" s="88"/>
      <c r="N9239" s="130"/>
      <c r="P9239" s="88"/>
    </row>
    <row r="9240" spans="6:16">
      <c r="F9240" s="81"/>
      <c r="G9240" s="130"/>
      <c r="I9240" s="88"/>
      <c r="N9240" s="130"/>
      <c r="P9240" s="88"/>
    </row>
    <row r="9241" spans="6:16">
      <c r="F9241" s="81"/>
      <c r="G9241" s="130"/>
      <c r="I9241" s="88"/>
      <c r="N9241" s="130"/>
      <c r="P9241" s="88"/>
    </row>
    <row r="9242" spans="6:16">
      <c r="F9242" s="81"/>
      <c r="G9242" s="130"/>
      <c r="I9242" s="88"/>
      <c r="N9242" s="130"/>
      <c r="P9242" s="88"/>
    </row>
    <row r="9243" spans="6:16">
      <c r="F9243" s="81"/>
      <c r="G9243" s="130"/>
      <c r="I9243" s="88"/>
      <c r="N9243" s="130"/>
      <c r="P9243" s="88"/>
    </row>
    <row r="9244" spans="6:16">
      <c r="F9244" s="81"/>
      <c r="G9244" s="130"/>
      <c r="I9244" s="88"/>
      <c r="N9244" s="130"/>
      <c r="P9244" s="88"/>
    </row>
    <row r="9245" spans="6:16">
      <c r="F9245" s="81"/>
      <c r="G9245" s="130"/>
      <c r="I9245" s="88"/>
      <c r="N9245" s="130"/>
      <c r="P9245" s="88"/>
    </row>
    <row r="9246" spans="6:16">
      <c r="F9246" s="81"/>
      <c r="G9246" s="130"/>
      <c r="I9246" s="88"/>
      <c r="N9246" s="130"/>
      <c r="P9246" s="88"/>
    </row>
    <row r="9247" spans="6:16">
      <c r="F9247" s="81"/>
      <c r="G9247" s="130"/>
      <c r="I9247" s="88"/>
      <c r="N9247" s="130"/>
      <c r="P9247" s="88"/>
    </row>
    <row r="9248" spans="6:16">
      <c r="F9248" s="81"/>
      <c r="G9248" s="130"/>
      <c r="I9248" s="88"/>
      <c r="N9248" s="130"/>
      <c r="P9248" s="88"/>
    </row>
    <row r="9249" spans="6:16">
      <c r="F9249" s="81"/>
      <c r="G9249" s="130"/>
      <c r="I9249" s="88"/>
      <c r="N9249" s="130"/>
      <c r="P9249" s="88"/>
    </row>
    <row r="9250" spans="6:16">
      <c r="F9250" s="81"/>
      <c r="G9250" s="130"/>
      <c r="I9250" s="88"/>
      <c r="N9250" s="130"/>
      <c r="P9250" s="88"/>
    </row>
    <row r="9251" spans="6:16">
      <c r="F9251" s="81"/>
      <c r="G9251" s="130"/>
      <c r="I9251" s="88"/>
      <c r="N9251" s="130"/>
      <c r="P9251" s="88"/>
    </row>
    <row r="9252" spans="6:16">
      <c r="F9252" s="81"/>
      <c r="G9252" s="130"/>
      <c r="I9252" s="88"/>
      <c r="N9252" s="130"/>
      <c r="P9252" s="88"/>
    </row>
    <row r="9253" spans="6:16">
      <c r="F9253" s="81"/>
      <c r="G9253" s="130"/>
      <c r="I9253" s="88"/>
      <c r="N9253" s="130"/>
      <c r="P9253" s="88"/>
    </row>
    <row r="9254" spans="6:16">
      <c r="F9254" s="81"/>
      <c r="G9254" s="130"/>
      <c r="I9254" s="88"/>
      <c r="N9254" s="130"/>
      <c r="P9254" s="88"/>
    </row>
    <row r="9255" spans="6:16">
      <c r="F9255" s="81"/>
      <c r="G9255" s="130"/>
      <c r="I9255" s="88"/>
      <c r="N9255" s="130"/>
      <c r="P9255" s="88"/>
    </row>
    <row r="9256" spans="6:16">
      <c r="F9256" s="81"/>
      <c r="G9256" s="130"/>
      <c r="I9256" s="88"/>
      <c r="N9256" s="130"/>
      <c r="P9256" s="88"/>
    </row>
    <row r="9257" spans="6:16">
      <c r="F9257" s="81"/>
      <c r="G9257" s="130"/>
      <c r="I9257" s="88"/>
      <c r="N9257" s="130"/>
      <c r="P9257" s="88"/>
    </row>
    <row r="9258" spans="6:16">
      <c r="F9258" s="81"/>
      <c r="G9258" s="130"/>
      <c r="I9258" s="88"/>
      <c r="N9258" s="130"/>
      <c r="P9258" s="88"/>
    </row>
    <row r="9259" spans="6:16">
      <c r="F9259" s="81"/>
      <c r="G9259" s="130"/>
      <c r="I9259" s="88"/>
      <c r="N9259" s="130"/>
      <c r="P9259" s="88"/>
    </row>
    <row r="9260" spans="6:16">
      <c r="F9260" s="81"/>
      <c r="G9260" s="130"/>
      <c r="I9260" s="88"/>
      <c r="N9260" s="130"/>
      <c r="P9260" s="88"/>
    </row>
    <row r="9261" spans="6:16">
      <c r="F9261" s="81"/>
      <c r="G9261" s="130"/>
      <c r="I9261" s="88"/>
      <c r="N9261" s="130"/>
      <c r="P9261" s="88"/>
    </row>
    <row r="9262" spans="6:16">
      <c r="F9262" s="81"/>
      <c r="G9262" s="130"/>
      <c r="I9262" s="88"/>
      <c r="N9262" s="130"/>
      <c r="P9262" s="88"/>
    </row>
    <row r="9263" spans="6:16">
      <c r="F9263" s="81"/>
      <c r="G9263" s="130"/>
      <c r="I9263" s="88"/>
      <c r="N9263" s="130"/>
      <c r="P9263" s="88"/>
    </row>
    <row r="9264" spans="6:16">
      <c r="F9264" s="81"/>
      <c r="G9264" s="130"/>
      <c r="I9264" s="88"/>
      <c r="N9264" s="130"/>
      <c r="P9264" s="88"/>
    </row>
    <row r="9265" spans="6:16">
      <c r="F9265" s="81"/>
      <c r="G9265" s="130"/>
      <c r="I9265" s="88"/>
      <c r="N9265" s="130"/>
      <c r="P9265" s="88"/>
    </row>
    <row r="9266" spans="6:16">
      <c r="F9266" s="81"/>
      <c r="G9266" s="130"/>
      <c r="I9266" s="88"/>
      <c r="N9266" s="130"/>
      <c r="P9266" s="88"/>
    </row>
    <row r="9267" spans="6:16">
      <c r="F9267" s="81"/>
      <c r="G9267" s="130"/>
      <c r="I9267" s="88"/>
      <c r="N9267" s="130"/>
      <c r="P9267" s="88"/>
    </row>
    <row r="9268" spans="6:16">
      <c r="F9268" s="81"/>
      <c r="G9268" s="130"/>
      <c r="I9268" s="88"/>
      <c r="N9268" s="130"/>
      <c r="P9268" s="88"/>
    </row>
    <row r="9269" spans="6:16">
      <c r="F9269" s="81"/>
      <c r="G9269" s="130"/>
      <c r="I9269" s="88"/>
      <c r="N9269" s="130"/>
      <c r="P9269" s="88"/>
    </row>
    <row r="9270" spans="6:16">
      <c r="F9270" s="81"/>
      <c r="G9270" s="130"/>
      <c r="I9270" s="88"/>
      <c r="N9270" s="130"/>
      <c r="P9270" s="88"/>
    </row>
    <row r="9271" spans="6:16">
      <c r="F9271" s="81"/>
      <c r="G9271" s="130"/>
      <c r="I9271" s="88"/>
      <c r="N9271" s="130"/>
      <c r="P9271" s="88"/>
    </row>
    <row r="9272" spans="6:16">
      <c r="F9272" s="81"/>
      <c r="G9272" s="130"/>
      <c r="I9272" s="88"/>
      <c r="N9272" s="130"/>
      <c r="P9272" s="88"/>
    </row>
    <row r="9273" spans="6:16">
      <c r="F9273" s="81"/>
      <c r="G9273" s="130"/>
      <c r="I9273" s="88"/>
      <c r="N9273" s="130"/>
      <c r="P9273" s="88"/>
    </row>
    <row r="9274" spans="6:16">
      <c r="F9274" s="81"/>
      <c r="G9274" s="130"/>
      <c r="I9274" s="88"/>
      <c r="N9274" s="130"/>
      <c r="P9274" s="88"/>
    </row>
    <row r="9275" spans="6:16">
      <c r="F9275" s="81"/>
      <c r="G9275" s="130"/>
      <c r="I9275" s="88"/>
      <c r="N9275" s="130"/>
      <c r="P9275" s="88"/>
    </row>
    <row r="9276" spans="6:16">
      <c r="F9276" s="81"/>
      <c r="G9276" s="130"/>
      <c r="I9276" s="88"/>
      <c r="N9276" s="130"/>
      <c r="P9276" s="88"/>
    </row>
    <row r="9277" spans="6:16">
      <c r="F9277" s="81"/>
      <c r="G9277" s="130"/>
      <c r="I9277" s="88"/>
      <c r="N9277" s="130"/>
      <c r="P9277" s="88"/>
    </row>
    <row r="9278" spans="6:16">
      <c r="F9278" s="81"/>
      <c r="G9278" s="130"/>
      <c r="I9278" s="88"/>
      <c r="N9278" s="130"/>
      <c r="P9278" s="88"/>
    </row>
    <row r="9279" spans="6:16">
      <c r="F9279" s="81"/>
      <c r="G9279" s="130"/>
      <c r="I9279" s="88"/>
      <c r="N9279" s="130"/>
      <c r="P9279" s="88"/>
    </row>
    <row r="9280" spans="6:16">
      <c r="F9280" s="81"/>
      <c r="G9280" s="130"/>
      <c r="I9280" s="88"/>
      <c r="N9280" s="130"/>
      <c r="P9280" s="88"/>
    </row>
    <row r="9281" spans="6:16">
      <c r="F9281" s="81"/>
      <c r="G9281" s="130"/>
      <c r="I9281" s="88"/>
      <c r="N9281" s="130"/>
      <c r="P9281" s="88"/>
    </row>
    <row r="9282" spans="6:16">
      <c r="F9282" s="81"/>
      <c r="G9282" s="130"/>
      <c r="I9282" s="88"/>
      <c r="N9282" s="130"/>
      <c r="P9282" s="88"/>
    </row>
    <row r="9283" spans="6:16">
      <c r="F9283" s="81"/>
      <c r="G9283" s="130"/>
      <c r="I9283" s="88"/>
      <c r="N9283" s="130"/>
      <c r="P9283" s="88"/>
    </row>
    <row r="9284" spans="6:16">
      <c r="F9284" s="81"/>
      <c r="G9284" s="130"/>
      <c r="I9284" s="88"/>
      <c r="N9284" s="130"/>
      <c r="P9284" s="88"/>
    </row>
    <row r="9285" spans="6:16">
      <c r="F9285" s="81"/>
      <c r="G9285" s="130"/>
      <c r="I9285" s="88"/>
      <c r="N9285" s="130"/>
      <c r="P9285" s="88"/>
    </row>
    <row r="9286" spans="6:16">
      <c r="F9286" s="81"/>
      <c r="G9286" s="130"/>
      <c r="I9286" s="88"/>
      <c r="N9286" s="130"/>
      <c r="P9286" s="88"/>
    </row>
    <row r="9287" spans="6:16">
      <c r="F9287" s="81"/>
      <c r="G9287" s="130"/>
      <c r="I9287" s="88"/>
      <c r="N9287" s="130"/>
      <c r="P9287" s="88"/>
    </row>
    <row r="9288" spans="6:16">
      <c r="F9288" s="81"/>
      <c r="G9288" s="130"/>
      <c r="I9288" s="88"/>
      <c r="N9288" s="130"/>
      <c r="P9288" s="88"/>
    </row>
    <row r="9289" spans="6:16">
      <c r="F9289" s="81"/>
      <c r="G9289" s="130"/>
      <c r="I9289" s="88"/>
      <c r="N9289" s="130"/>
      <c r="P9289" s="88"/>
    </row>
    <row r="9290" spans="6:16">
      <c r="F9290" s="81"/>
      <c r="G9290" s="130"/>
      <c r="I9290" s="88"/>
      <c r="N9290" s="130"/>
      <c r="P9290" s="88"/>
    </row>
    <row r="9291" spans="6:16">
      <c r="F9291" s="81"/>
      <c r="G9291" s="130"/>
      <c r="I9291" s="88"/>
      <c r="N9291" s="130"/>
      <c r="P9291" s="88"/>
    </row>
    <row r="9292" spans="6:16">
      <c r="F9292" s="81"/>
      <c r="G9292" s="130"/>
      <c r="I9292" s="88"/>
      <c r="N9292" s="130"/>
      <c r="P9292" s="88"/>
    </row>
    <row r="9293" spans="6:16">
      <c r="F9293" s="81"/>
      <c r="G9293" s="130"/>
      <c r="I9293" s="88"/>
      <c r="N9293" s="130"/>
      <c r="P9293" s="88"/>
    </row>
    <row r="9294" spans="6:16">
      <c r="F9294" s="81"/>
      <c r="G9294" s="130"/>
      <c r="I9294" s="88"/>
      <c r="N9294" s="130"/>
      <c r="P9294" s="88"/>
    </row>
    <row r="9295" spans="6:16">
      <c r="F9295" s="81"/>
      <c r="G9295" s="130"/>
      <c r="I9295" s="88"/>
      <c r="N9295" s="130"/>
      <c r="P9295" s="88"/>
    </row>
    <row r="9296" spans="6:16">
      <c r="F9296" s="81"/>
      <c r="G9296" s="130"/>
      <c r="I9296" s="88"/>
      <c r="N9296" s="130"/>
      <c r="P9296" s="88"/>
    </row>
    <row r="9297" spans="6:16">
      <c r="F9297" s="81"/>
      <c r="G9297" s="130"/>
      <c r="I9297" s="88"/>
      <c r="N9297" s="130"/>
      <c r="P9297" s="88"/>
    </row>
    <row r="9298" spans="6:16">
      <c r="F9298" s="81"/>
      <c r="G9298" s="130"/>
      <c r="I9298" s="88"/>
      <c r="N9298" s="130"/>
      <c r="P9298" s="88"/>
    </row>
    <row r="9299" spans="6:16">
      <c r="F9299" s="81"/>
      <c r="G9299" s="130"/>
      <c r="I9299" s="88"/>
      <c r="N9299" s="130"/>
      <c r="P9299" s="88"/>
    </row>
    <row r="9300" spans="6:16">
      <c r="F9300" s="81"/>
      <c r="G9300" s="130"/>
      <c r="I9300" s="88"/>
      <c r="N9300" s="130"/>
      <c r="P9300" s="88"/>
    </row>
    <row r="9301" spans="6:16">
      <c r="F9301" s="81"/>
      <c r="G9301" s="130"/>
      <c r="I9301" s="88"/>
      <c r="N9301" s="130"/>
      <c r="P9301" s="88"/>
    </row>
    <row r="9302" spans="6:16">
      <c r="F9302" s="81"/>
      <c r="G9302" s="130"/>
      <c r="I9302" s="88"/>
      <c r="N9302" s="130"/>
      <c r="P9302" s="88"/>
    </row>
    <row r="9303" spans="6:16">
      <c r="F9303" s="81"/>
      <c r="G9303" s="130"/>
      <c r="I9303" s="88"/>
      <c r="N9303" s="130"/>
      <c r="P9303" s="88"/>
    </row>
    <row r="9304" spans="6:16">
      <c r="F9304" s="81"/>
      <c r="G9304" s="130"/>
      <c r="I9304" s="88"/>
      <c r="N9304" s="130"/>
      <c r="P9304" s="88"/>
    </row>
    <row r="9305" spans="6:16">
      <c r="F9305" s="81"/>
      <c r="G9305" s="130"/>
      <c r="I9305" s="88"/>
      <c r="N9305" s="130"/>
      <c r="P9305" s="88"/>
    </row>
    <row r="9306" spans="6:16">
      <c r="F9306" s="81"/>
      <c r="G9306" s="130"/>
      <c r="I9306" s="88"/>
      <c r="N9306" s="130"/>
      <c r="P9306" s="88"/>
    </row>
    <row r="9307" spans="6:16">
      <c r="F9307" s="81"/>
      <c r="G9307" s="130"/>
      <c r="I9307" s="88"/>
      <c r="N9307" s="130"/>
      <c r="P9307" s="88"/>
    </row>
    <row r="9308" spans="6:16">
      <c r="F9308" s="81"/>
      <c r="G9308" s="130"/>
      <c r="I9308" s="88"/>
      <c r="N9308" s="130"/>
      <c r="P9308" s="88"/>
    </row>
    <row r="9309" spans="6:16">
      <c r="F9309" s="81"/>
      <c r="G9309" s="130"/>
      <c r="I9309" s="88"/>
      <c r="N9309" s="130"/>
      <c r="P9309" s="88"/>
    </row>
    <row r="9310" spans="6:16">
      <c r="F9310" s="81"/>
      <c r="G9310" s="130"/>
      <c r="I9310" s="88"/>
      <c r="N9310" s="130"/>
      <c r="P9310" s="88"/>
    </row>
    <row r="9311" spans="6:16">
      <c r="F9311" s="81"/>
      <c r="G9311" s="130"/>
      <c r="I9311" s="88"/>
      <c r="N9311" s="130"/>
      <c r="P9311" s="88"/>
    </row>
    <row r="9312" spans="6:16">
      <c r="F9312" s="81"/>
      <c r="G9312" s="130"/>
      <c r="I9312" s="88"/>
      <c r="N9312" s="130"/>
      <c r="P9312" s="88"/>
    </row>
    <row r="9313" spans="6:16">
      <c r="F9313" s="81"/>
      <c r="G9313" s="130"/>
      <c r="I9313" s="88"/>
      <c r="N9313" s="130"/>
      <c r="P9313" s="88"/>
    </row>
    <row r="9314" spans="6:16">
      <c r="F9314" s="81"/>
      <c r="G9314" s="130"/>
      <c r="I9314" s="88"/>
      <c r="N9314" s="130"/>
      <c r="P9314" s="88"/>
    </row>
    <row r="9315" spans="6:16">
      <c r="F9315" s="81"/>
      <c r="G9315" s="130"/>
      <c r="I9315" s="88"/>
      <c r="N9315" s="130"/>
      <c r="P9315" s="88"/>
    </row>
    <row r="9316" spans="6:16">
      <c r="F9316" s="81"/>
      <c r="G9316" s="130"/>
      <c r="I9316" s="88"/>
      <c r="N9316" s="130"/>
      <c r="P9316" s="88"/>
    </row>
    <row r="9317" spans="6:16">
      <c r="F9317" s="81"/>
      <c r="G9317" s="130"/>
      <c r="I9317" s="88"/>
      <c r="N9317" s="130"/>
      <c r="P9317" s="88"/>
    </row>
    <row r="9318" spans="6:16">
      <c r="F9318" s="81"/>
      <c r="G9318" s="130"/>
      <c r="I9318" s="88"/>
      <c r="N9318" s="130"/>
      <c r="P9318" s="88"/>
    </row>
    <row r="9319" spans="6:16">
      <c r="F9319" s="81"/>
      <c r="G9319" s="130"/>
      <c r="I9319" s="88"/>
      <c r="N9319" s="130"/>
      <c r="P9319" s="88"/>
    </row>
    <row r="9320" spans="6:16">
      <c r="F9320" s="81"/>
      <c r="G9320" s="130"/>
      <c r="I9320" s="88"/>
      <c r="N9320" s="130"/>
      <c r="P9320" s="88"/>
    </row>
    <row r="9321" spans="6:16">
      <c r="F9321" s="81"/>
      <c r="G9321" s="130"/>
      <c r="I9321" s="88"/>
      <c r="N9321" s="130"/>
      <c r="P9321" s="88"/>
    </row>
    <row r="9322" spans="6:16">
      <c r="F9322" s="81"/>
      <c r="G9322" s="130"/>
      <c r="I9322" s="88"/>
      <c r="N9322" s="130"/>
      <c r="P9322" s="88"/>
    </row>
    <row r="9323" spans="6:16">
      <c r="F9323" s="81"/>
      <c r="G9323" s="130"/>
      <c r="I9323" s="88"/>
      <c r="N9323" s="130"/>
      <c r="P9323" s="88"/>
    </row>
    <row r="9324" spans="6:16">
      <c r="F9324" s="81"/>
      <c r="G9324" s="130"/>
      <c r="I9324" s="88"/>
      <c r="N9324" s="130"/>
      <c r="P9324" s="88"/>
    </row>
    <row r="9325" spans="6:16">
      <c r="F9325" s="81"/>
      <c r="G9325" s="130"/>
      <c r="I9325" s="88"/>
      <c r="N9325" s="130"/>
      <c r="P9325" s="88"/>
    </row>
    <row r="9326" spans="6:16">
      <c r="F9326" s="81"/>
      <c r="G9326" s="130"/>
      <c r="I9326" s="88"/>
      <c r="N9326" s="130"/>
      <c r="P9326" s="88"/>
    </row>
    <row r="9327" spans="6:16">
      <c r="F9327" s="81"/>
      <c r="G9327" s="130"/>
      <c r="I9327" s="88"/>
      <c r="N9327" s="130"/>
      <c r="P9327" s="88"/>
    </row>
    <row r="9328" spans="6:16">
      <c r="F9328" s="81"/>
      <c r="G9328" s="130"/>
      <c r="I9328" s="88"/>
      <c r="N9328" s="130"/>
      <c r="P9328" s="88"/>
    </row>
    <row r="9329" spans="6:16">
      <c r="F9329" s="81"/>
      <c r="G9329" s="130"/>
      <c r="I9329" s="88"/>
      <c r="N9329" s="130"/>
      <c r="P9329" s="88"/>
    </row>
    <row r="9330" spans="6:16">
      <c r="F9330" s="81"/>
      <c r="G9330" s="130"/>
      <c r="I9330" s="88"/>
      <c r="N9330" s="130"/>
      <c r="P9330" s="88"/>
    </row>
    <row r="9331" spans="6:16">
      <c r="F9331" s="81"/>
      <c r="G9331" s="130"/>
      <c r="I9331" s="88"/>
      <c r="N9331" s="130"/>
      <c r="P9331" s="88"/>
    </row>
    <row r="9332" spans="6:16">
      <c r="F9332" s="81"/>
      <c r="G9332" s="130"/>
      <c r="I9332" s="88"/>
      <c r="N9332" s="130"/>
      <c r="P9332" s="88"/>
    </row>
    <row r="9333" spans="6:16">
      <c r="F9333" s="81"/>
      <c r="G9333" s="130"/>
      <c r="I9333" s="88"/>
      <c r="N9333" s="130"/>
      <c r="P9333" s="88"/>
    </row>
    <row r="9334" spans="6:16">
      <c r="F9334" s="81"/>
      <c r="G9334" s="130"/>
      <c r="I9334" s="88"/>
      <c r="N9334" s="130"/>
      <c r="P9334" s="88"/>
    </row>
    <row r="9335" spans="6:16">
      <c r="F9335" s="81"/>
      <c r="G9335" s="130"/>
      <c r="I9335" s="88"/>
      <c r="N9335" s="130"/>
      <c r="P9335" s="88"/>
    </row>
    <row r="9336" spans="6:16">
      <c r="F9336" s="81"/>
      <c r="G9336" s="130"/>
      <c r="I9336" s="88"/>
      <c r="N9336" s="130"/>
      <c r="P9336" s="88"/>
    </row>
    <row r="9337" spans="6:16">
      <c r="F9337" s="81"/>
      <c r="G9337" s="130"/>
      <c r="I9337" s="88"/>
      <c r="N9337" s="130"/>
      <c r="P9337" s="88"/>
    </row>
    <row r="9338" spans="6:16">
      <c r="F9338" s="81"/>
      <c r="G9338" s="130"/>
      <c r="I9338" s="88"/>
      <c r="N9338" s="130"/>
      <c r="P9338" s="88"/>
    </row>
    <row r="9339" spans="6:16">
      <c r="F9339" s="81"/>
      <c r="G9339" s="130"/>
      <c r="I9339" s="88"/>
      <c r="N9339" s="130"/>
      <c r="P9339" s="88"/>
    </row>
    <row r="9340" spans="6:16">
      <c r="F9340" s="81"/>
      <c r="G9340" s="130"/>
      <c r="I9340" s="88"/>
      <c r="N9340" s="130"/>
      <c r="P9340" s="88"/>
    </row>
    <row r="9341" spans="6:16">
      <c r="F9341" s="81"/>
      <c r="G9341" s="130"/>
      <c r="I9341" s="88"/>
      <c r="N9341" s="130"/>
      <c r="P9341" s="88"/>
    </row>
    <row r="9342" spans="6:16">
      <c r="F9342" s="81"/>
      <c r="G9342" s="130"/>
      <c r="I9342" s="88"/>
      <c r="N9342" s="130"/>
      <c r="P9342" s="88"/>
    </row>
    <row r="9343" spans="6:16">
      <c r="F9343" s="81"/>
      <c r="G9343" s="130"/>
      <c r="I9343" s="88"/>
      <c r="N9343" s="130"/>
      <c r="P9343" s="88"/>
    </row>
    <row r="9344" spans="6:16">
      <c r="F9344" s="81"/>
      <c r="G9344" s="130"/>
      <c r="I9344" s="88"/>
      <c r="N9344" s="130"/>
      <c r="P9344" s="88"/>
    </row>
    <row r="9345" spans="6:16">
      <c r="F9345" s="81"/>
      <c r="G9345" s="130"/>
      <c r="I9345" s="88"/>
      <c r="N9345" s="130"/>
      <c r="P9345" s="88"/>
    </row>
    <row r="9346" spans="6:16">
      <c r="F9346" s="81"/>
      <c r="G9346" s="130"/>
      <c r="I9346" s="88"/>
      <c r="N9346" s="130"/>
      <c r="P9346" s="88"/>
    </row>
    <row r="9347" spans="6:16">
      <c r="F9347" s="81"/>
      <c r="G9347" s="130"/>
      <c r="I9347" s="88"/>
      <c r="N9347" s="130"/>
      <c r="P9347" s="88"/>
    </row>
    <row r="9348" spans="6:16">
      <c r="F9348" s="81"/>
      <c r="G9348" s="130"/>
      <c r="I9348" s="88"/>
      <c r="N9348" s="130"/>
      <c r="P9348" s="88"/>
    </row>
    <row r="9349" spans="6:16">
      <c r="F9349" s="81"/>
      <c r="G9349" s="130"/>
      <c r="I9349" s="88"/>
      <c r="N9349" s="130"/>
      <c r="P9349" s="88"/>
    </row>
    <row r="9350" spans="6:16">
      <c r="F9350" s="81"/>
      <c r="G9350" s="130"/>
      <c r="I9350" s="88"/>
      <c r="N9350" s="130"/>
      <c r="P9350" s="88"/>
    </row>
    <row r="9351" spans="6:16">
      <c r="F9351" s="81"/>
      <c r="G9351" s="130"/>
      <c r="I9351" s="88"/>
      <c r="N9351" s="130"/>
      <c r="P9351" s="88"/>
    </row>
    <row r="9352" spans="6:16">
      <c r="F9352" s="81"/>
      <c r="G9352" s="130"/>
      <c r="I9352" s="88"/>
      <c r="N9352" s="130"/>
      <c r="P9352" s="88"/>
    </row>
    <row r="9353" spans="6:16">
      <c r="F9353" s="81"/>
      <c r="G9353" s="130"/>
      <c r="I9353" s="88"/>
      <c r="N9353" s="130"/>
      <c r="P9353" s="88"/>
    </row>
    <row r="9354" spans="6:16">
      <c r="F9354" s="81"/>
      <c r="G9354" s="130"/>
      <c r="I9354" s="88"/>
      <c r="N9354" s="130"/>
      <c r="P9354" s="88"/>
    </row>
    <row r="9355" spans="6:16">
      <c r="F9355" s="81"/>
      <c r="G9355" s="130"/>
      <c r="I9355" s="88"/>
      <c r="N9355" s="130"/>
      <c r="P9355" s="88"/>
    </row>
    <row r="9356" spans="6:16">
      <c r="F9356" s="81"/>
      <c r="G9356" s="130"/>
      <c r="I9356" s="88"/>
      <c r="N9356" s="130"/>
      <c r="P9356" s="88"/>
    </row>
    <row r="9357" spans="6:16">
      <c r="F9357" s="81"/>
      <c r="G9357" s="130"/>
      <c r="I9357" s="88"/>
      <c r="N9357" s="130"/>
      <c r="P9357" s="88"/>
    </row>
    <row r="9358" spans="6:16">
      <c r="F9358" s="81"/>
      <c r="G9358" s="130"/>
      <c r="I9358" s="88"/>
      <c r="N9358" s="130"/>
      <c r="P9358" s="88"/>
    </row>
    <row r="9359" spans="6:16">
      <c r="F9359" s="81"/>
      <c r="G9359" s="130"/>
      <c r="I9359" s="88"/>
      <c r="N9359" s="130"/>
      <c r="P9359" s="88"/>
    </row>
    <row r="9360" spans="6:16">
      <c r="F9360" s="81"/>
      <c r="G9360" s="130"/>
      <c r="I9360" s="88"/>
      <c r="N9360" s="130"/>
      <c r="P9360" s="88"/>
    </row>
    <row r="9361" spans="6:16">
      <c r="F9361" s="81"/>
      <c r="G9361" s="130"/>
      <c r="I9361" s="88"/>
      <c r="N9361" s="130"/>
      <c r="P9361" s="88"/>
    </row>
    <row r="9362" spans="6:16">
      <c r="F9362" s="81"/>
      <c r="G9362" s="130"/>
      <c r="I9362" s="88"/>
      <c r="N9362" s="130"/>
      <c r="P9362" s="88"/>
    </row>
    <row r="9363" spans="6:16">
      <c r="F9363" s="81"/>
      <c r="G9363" s="130"/>
      <c r="I9363" s="88"/>
      <c r="N9363" s="130"/>
      <c r="P9363" s="88"/>
    </row>
    <row r="9364" spans="6:16">
      <c r="F9364" s="81"/>
      <c r="G9364" s="130"/>
      <c r="I9364" s="88"/>
      <c r="N9364" s="130"/>
      <c r="P9364" s="88"/>
    </row>
    <row r="9365" spans="6:16">
      <c r="F9365" s="81"/>
      <c r="G9365" s="130"/>
      <c r="I9365" s="88"/>
      <c r="N9365" s="130"/>
      <c r="P9365" s="88"/>
    </row>
    <row r="9366" spans="6:16">
      <c r="F9366" s="81"/>
      <c r="G9366" s="130"/>
      <c r="I9366" s="88"/>
      <c r="N9366" s="130"/>
      <c r="P9366" s="88"/>
    </row>
    <row r="9367" spans="6:16">
      <c r="F9367" s="81"/>
      <c r="G9367" s="130"/>
      <c r="I9367" s="88"/>
      <c r="N9367" s="130"/>
      <c r="P9367" s="88"/>
    </row>
    <row r="9368" spans="6:16">
      <c r="F9368" s="81"/>
      <c r="G9368" s="130"/>
      <c r="I9368" s="88"/>
      <c r="N9368" s="130"/>
      <c r="P9368" s="88"/>
    </row>
    <row r="9369" spans="6:16">
      <c r="F9369" s="81"/>
      <c r="G9369" s="130"/>
      <c r="I9369" s="88"/>
      <c r="N9369" s="130"/>
      <c r="P9369" s="88"/>
    </row>
    <row r="9370" spans="6:16">
      <c r="F9370" s="81"/>
      <c r="G9370" s="130"/>
      <c r="I9370" s="88"/>
      <c r="N9370" s="130"/>
      <c r="P9370" s="88"/>
    </row>
    <row r="9371" spans="6:16">
      <c r="F9371" s="81"/>
      <c r="G9371" s="130"/>
      <c r="I9371" s="88"/>
      <c r="N9371" s="130"/>
      <c r="P9371" s="88"/>
    </row>
    <row r="9372" spans="6:16">
      <c r="F9372" s="81"/>
      <c r="G9372" s="130"/>
      <c r="I9372" s="88"/>
      <c r="N9372" s="130"/>
      <c r="P9372" s="88"/>
    </row>
    <row r="9373" spans="6:16">
      <c r="F9373" s="81"/>
      <c r="G9373" s="130"/>
      <c r="I9373" s="88"/>
      <c r="N9373" s="130"/>
      <c r="P9373" s="88"/>
    </row>
    <row r="9374" spans="6:16">
      <c r="F9374" s="81"/>
      <c r="G9374" s="130"/>
      <c r="I9374" s="88"/>
      <c r="N9374" s="130"/>
      <c r="P9374" s="88"/>
    </row>
    <row r="9375" spans="6:16">
      <c r="F9375" s="81"/>
      <c r="G9375" s="130"/>
      <c r="I9375" s="88"/>
      <c r="N9375" s="130"/>
      <c r="P9375" s="88"/>
    </row>
    <row r="9376" spans="6:16">
      <c r="F9376" s="81"/>
      <c r="G9376" s="130"/>
      <c r="I9376" s="88"/>
      <c r="N9376" s="130"/>
      <c r="P9376" s="88"/>
    </row>
    <row r="9377" spans="6:16">
      <c r="F9377" s="81"/>
      <c r="G9377" s="130"/>
      <c r="I9377" s="88"/>
      <c r="N9377" s="130"/>
      <c r="P9377" s="88"/>
    </row>
    <row r="9378" spans="6:16">
      <c r="F9378" s="81"/>
      <c r="G9378" s="130"/>
      <c r="I9378" s="88"/>
      <c r="N9378" s="130"/>
      <c r="P9378" s="88"/>
    </row>
    <row r="9379" spans="6:16">
      <c r="F9379" s="81"/>
      <c r="G9379" s="130"/>
      <c r="I9379" s="88"/>
      <c r="N9379" s="130"/>
      <c r="P9379" s="88"/>
    </row>
    <row r="9380" spans="6:16">
      <c r="F9380" s="81"/>
      <c r="G9380" s="130"/>
      <c r="I9380" s="88"/>
      <c r="N9380" s="130"/>
      <c r="P9380" s="88"/>
    </row>
    <row r="9381" spans="6:16">
      <c r="F9381" s="81"/>
      <c r="G9381" s="130"/>
      <c r="I9381" s="88"/>
      <c r="N9381" s="130"/>
      <c r="P9381" s="88"/>
    </row>
    <row r="9382" spans="6:16">
      <c r="F9382" s="81"/>
      <c r="G9382" s="130"/>
      <c r="I9382" s="88"/>
      <c r="N9382" s="130"/>
      <c r="P9382" s="88"/>
    </row>
    <row r="9383" spans="6:16">
      <c r="F9383" s="81"/>
      <c r="G9383" s="130"/>
      <c r="I9383" s="88"/>
      <c r="N9383" s="130"/>
      <c r="P9383" s="88"/>
    </row>
    <row r="9384" spans="6:16">
      <c r="F9384" s="81"/>
      <c r="G9384" s="130"/>
      <c r="I9384" s="88"/>
      <c r="N9384" s="130"/>
      <c r="P9384" s="88"/>
    </row>
    <row r="9385" spans="6:16">
      <c r="F9385" s="81"/>
      <c r="G9385" s="130"/>
      <c r="I9385" s="88"/>
      <c r="N9385" s="130"/>
      <c r="P9385" s="88"/>
    </row>
    <row r="9386" spans="6:16">
      <c r="F9386" s="81"/>
      <c r="G9386" s="130"/>
      <c r="I9386" s="88"/>
      <c r="N9386" s="130"/>
      <c r="P9386" s="88"/>
    </row>
    <row r="9387" spans="6:16">
      <c r="F9387" s="81"/>
      <c r="G9387" s="130"/>
      <c r="I9387" s="88"/>
      <c r="N9387" s="130"/>
      <c r="P9387" s="88"/>
    </row>
    <row r="9388" spans="6:16">
      <c r="F9388" s="81"/>
      <c r="G9388" s="130"/>
      <c r="I9388" s="88"/>
      <c r="N9388" s="130"/>
      <c r="P9388" s="88"/>
    </row>
    <row r="9389" spans="6:16">
      <c r="F9389" s="81"/>
      <c r="G9389" s="130"/>
      <c r="I9389" s="88"/>
      <c r="N9389" s="130"/>
      <c r="P9389" s="88"/>
    </row>
    <row r="9390" spans="6:16">
      <c r="F9390" s="81"/>
      <c r="G9390" s="130"/>
      <c r="I9390" s="88"/>
      <c r="N9390" s="130"/>
      <c r="P9390" s="88"/>
    </row>
    <row r="9391" spans="6:16">
      <c r="F9391" s="81"/>
      <c r="G9391" s="130"/>
      <c r="I9391" s="88"/>
      <c r="N9391" s="130"/>
      <c r="P9391" s="88"/>
    </row>
    <row r="9392" spans="6:16">
      <c r="F9392" s="81"/>
      <c r="G9392" s="130"/>
      <c r="I9392" s="88"/>
      <c r="N9392" s="130"/>
      <c r="P9392" s="88"/>
    </row>
    <row r="9393" spans="6:16">
      <c r="F9393" s="81"/>
      <c r="G9393" s="130"/>
      <c r="I9393" s="88"/>
      <c r="N9393" s="130"/>
      <c r="P9393" s="88"/>
    </row>
    <row r="9394" spans="6:16">
      <c r="F9394" s="81"/>
      <c r="G9394" s="130"/>
      <c r="I9394" s="88"/>
      <c r="N9394" s="130"/>
      <c r="P9394" s="88"/>
    </row>
    <row r="9395" spans="6:16">
      <c r="F9395" s="81"/>
      <c r="G9395" s="130"/>
      <c r="I9395" s="88"/>
      <c r="N9395" s="130"/>
      <c r="P9395" s="88"/>
    </row>
    <row r="9396" spans="6:16">
      <c r="F9396" s="81"/>
      <c r="G9396" s="130"/>
      <c r="I9396" s="88"/>
      <c r="N9396" s="130"/>
      <c r="P9396" s="88"/>
    </row>
    <row r="9397" spans="6:16">
      <c r="F9397" s="81"/>
      <c r="G9397" s="130"/>
      <c r="I9397" s="88"/>
      <c r="N9397" s="130"/>
      <c r="P9397" s="88"/>
    </row>
    <row r="9398" spans="6:16">
      <c r="F9398" s="81"/>
      <c r="G9398" s="130"/>
      <c r="I9398" s="88"/>
      <c r="N9398" s="130"/>
      <c r="P9398" s="88"/>
    </row>
    <row r="9399" spans="6:16">
      <c r="F9399" s="81"/>
      <c r="G9399" s="130"/>
      <c r="I9399" s="88"/>
      <c r="N9399" s="130"/>
      <c r="P9399" s="88"/>
    </row>
    <row r="9400" spans="6:16">
      <c r="F9400" s="81"/>
      <c r="G9400" s="130"/>
      <c r="I9400" s="88"/>
      <c r="N9400" s="130"/>
      <c r="P9400" s="88"/>
    </row>
    <row r="9401" spans="6:16">
      <c r="F9401" s="81"/>
      <c r="G9401" s="130"/>
      <c r="I9401" s="88"/>
      <c r="N9401" s="130"/>
      <c r="P9401" s="88"/>
    </row>
    <row r="9402" spans="6:16">
      <c r="F9402" s="81"/>
      <c r="G9402" s="130"/>
      <c r="I9402" s="88"/>
      <c r="N9402" s="130"/>
      <c r="P9402" s="88"/>
    </row>
    <row r="9403" spans="6:16">
      <c r="F9403" s="81"/>
      <c r="G9403" s="130"/>
      <c r="I9403" s="88"/>
      <c r="N9403" s="130"/>
      <c r="P9403" s="88"/>
    </row>
    <row r="9404" spans="6:16">
      <c r="F9404" s="81"/>
      <c r="G9404" s="130"/>
      <c r="I9404" s="88"/>
      <c r="N9404" s="130"/>
      <c r="P9404" s="88"/>
    </row>
    <row r="9405" spans="6:16">
      <c r="F9405" s="81"/>
      <c r="G9405" s="130"/>
      <c r="I9405" s="88"/>
      <c r="N9405" s="130"/>
      <c r="P9405" s="88"/>
    </row>
    <row r="9406" spans="6:16">
      <c r="F9406" s="81"/>
      <c r="G9406" s="130"/>
      <c r="I9406" s="88"/>
      <c r="N9406" s="130"/>
      <c r="P9406" s="88"/>
    </row>
    <row r="9407" spans="6:16">
      <c r="F9407" s="81"/>
      <c r="G9407" s="130"/>
      <c r="I9407" s="88"/>
      <c r="N9407" s="130"/>
      <c r="P9407" s="88"/>
    </row>
    <row r="9408" spans="6:16">
      <c r="F9408" s="81"/>
      <c r="G9408" s="130"/>
      <c r="I9408" s="88"/>
      <c r="N9408" s="130"/>
      <c r="P9408" s="88"/>
    </row>
    <row r="9409" spans="6:16">
      <c r="F9409" s="81"/>
      <c r="G9409" s="130"/>
      <c r="I9409" s="88"/>
      <c r="N9409" s="130"/>
      <c r="P9409" s="88"/>
    </row>
    <row r="9410" spans="6:16">
      <c r="F9410" s="81"/>
      <c r="G9410" s="130"/>
      <c r="I9410" s="88"/>
      <c r="N9410" s="130"/>
      <c r="P9410" s="88"/>
    </row>
    <row r="9411" spans="6:16">
      <c r="F9411" s="81"/>
      <c r="G9411" s="130"/>
      <c r="I9411" s="88"/>
      <c r="N9411" s="130"/>
      <c r="P9411" s="88"/>
    </row>
    <row r="9412" spans="6:16">
      <c r="F9412" s="81"/>
      <c r="G9412" s="130"/>
      <c r="I9412" s="88"/>
      <c r="N9412" s="130"/>
      <c r="P9412" s="88"/>
    </row>
    <row r="9413" spans="6:16">
      <c r="F9413" s="81"/>
      <c r="G9413" s="130"/>
      <c r="I9413" s="88"/>
      <c r="N9413" s="130"/>
      <c r="P9413" s="88"/>
    </row>
    <row r="9414" spans="6:16">
      <c r="F9414" s="81"/>
      <c r="G9414" s="130"/>
      <c r="I9414" s="88"/>
      <c r="N9414" s="130"/>
      <c r="P9414" s="88"/>
    </row>
    <row r="9415" spans="6:16">
      <c r="F9415" s="81"/>
      <c r="G9415" s="130"/>
      <c r="I9415" s="88"/>
      <c r="N9415" s="130"/>
      <c r="P9415" s="88"/>
    </row>
    <row r="9416" spans="6:16">
      <c r="F9416" s="81"/>
      <c r="G9416" s="130"/>
      <c r="I9416" s="88"/>
      <c r="N9416" s="130"/>
      <c r="P9416" s="88"/>
    </row>
    <row r="9417" spans="6:16">
      <c r="F9417" s="81"/>
      <c r="G9417" s="130"/>
      <c r="I9417" s="88"/>
      <c r="N9417" s="130"/>
      <c r="P9417" s="88"/>
    </row>
    <row r="9418" spans="6:16">
      <c r="F9418" s="81"/>
      <c r="G9418" s="130"/>
      <c r="I9418" s="88"/>
      <c r="N9418" s="130"/>
      <c r="P9418" s="88"/>
    </row>
    <row r="9419" spans="6:16">
      <c r="F9419" s="81"/>
      <c r="G9419" s="130"/>
      <c r="I9419" s="88"/>
      <c r="N9419" s="130"/>
      <c r="P9419" s="88"/>
    </row>
    <row r="9420" spans="6:16">
      <c r="F9420" s="81"/>
      <c r="G9420" s="130"/>
      <c r="I9420" s="88"/>
      <c r="N9420" s="130"/>
      <c r="P9420" s="88"/>
    </row>
    <row r="9421" spans="6:16">
      <c r="F9421" s="81"/>
      <c r="G9421" s="130"/>
      <c r="I9421" s="88"/>
      <c r="N9421" s="130"/>
      <c r="P9421" s="88"/>
    </row>
    <row r="9422" spans="6:16">
      <c r="F9422" s="81"/>
      <c r="G9422" s="130"/>
      <c r="I9422" s="88"/>
      <c r="N9422" s="130"/>
      <c r="P9422" s="88"/>
    </row>
    <row r="9423" spans="6:16">
      <c r="F9423" s="81"/>
      <c r="G9423" s="130"/>
      <c r="I9423" s="88"/>
      <c r="N9423" s="130"/>
      <c r="P9423" s="88"/>
    </row>
    <row r="9424" spans="6:16">
      <c r="F9424" s="81"/>
      <c r="G9424" s="130"/>
      <c r="I9424" s="88"/>
      <c r="N9424" s="130"/>
      <c r="P9424" s="88"/>
    </row>
    <row r="9425" spans="6:16">
      <c r="F9425" s="81"/>
      <c r="G9425" s="130"/>
      <c r="I9425" s="88"/>
      <c r="N9425" s="130"/>
      <c r="P9425" s="88"/>
    </row>
    <row r="9426" spans="6:16">
      <c r="F9426" s="81"/>
      <c r="G9426" s="130"/>
      <c r="I9426" s="88"/>
      <c r="N9426" s="130"/>
      <c r="P9426" s="88"/>
    </row>
    <row r="9427" spans="6:16">
      <c r="F9427" s="81"/>
      <c r="G9427" s="130"/>
      <c r="I9427" s="88"/>
      <c r="N9427" s="130"/>
      <c r="P9427" s="88"/>
    </row>
    <row r="9428" spans="6:16">
      <c r="F9428" s="81"/>
      <c r="G9428" s="130"/>
      <c r="I9428" s="88"/>
      <c r="N9428" s="130"/>
      <c r="P9428" s="88"/>
    </row>
    <row r="9429" spans="6:16">
      <c r="F9429" s="81"/>
      <c r="G9429" s="130"/>
      <c r="I9429" s="88"/>
      <c r="N9429" s="130"/>
      <c r="P9429" s="88"/>
    </row>
    <row r="9430" spans="6:16">
      <c r="F9430" s="81"/>
      <c r="G9430" s="130"/>
      <c r="I9430" s="88"/>
      <c r="N9430" s="130"/>
      <c r="P9430" s="88"/>
    </row>
    <row r="9431" spans="6:16">
      <c r="F9431" s="81"/>
      <c r="G9431" s="130"/>
      <c r="I9431" s="88"/>
      <c r="N9431" s="130"/>
      <c r="P9431" s="88"/>
    </row>
    <row r="9432" spans="6:16">
      <c r="F9432" s="81"/>
      <c r="G9432" s="130"/>
      <c r="I9432" s="88"/>
      <c r="N9432" s="130"/>
      <c r="P9432" s="88"/>
    </row>
    <row r="9433" spans="6:16">
      <c r="F9433" s="81"/>
      <c r="G9433" s="130"/>
      <c r="I9433" s="88"/>
      <c r="N9433" s="130"/>
      <c r="P9433" s="88"/>
    </row>
    <row r="9434" spans="6:16">
      <c r="F9434" s="81"/>
      <c r="G9434" s="130"/>
      <c r="I9434" s="88"/>
      <c r="N9434" s="130"/>
      <c r="P9434" s="88"/>
    </row>
    <row r="9435" spans="6:16">
      <c r="F9435" s="81"/>
      <c r="G9435" s="130"/>
      <c r="I9435" s="88"/>
      <c r="N9435" s="130"/>
      <c r="P9435" s="88"/>
    </row>
    <row r="9436" spans="6:16">
      <c r="F9436" s="81"/>
      <c r="G9436" s="130"/>
      <c r="I9436" s="88"/>
      <c r="N9436" s="130"/>
      <c r="P9436" s="88"/>
    </row>
    <row r="9437" spans="6:16">
      <c r="F9437" s="81"/>
      <c r="G9437" s="130"/>
      <c r="I9437" s="88"/>
      <c r="N9437" s="130"/>
      <c r="P9437" s="88"/>
    </row>
    <row r="9438" spans="6:16">
      <c r="F9438" s="81"/>
      <c r="G9438" s="130"/>
      <c r="I9438" s="88"/>
      <c r="N9438" s="130"/>
      <c r="P9438" s="88"/>
    </row>
    <row r="9439" spans="6:16">
      <c r="F9439" s="81"/>
      <c r="G9439" s="130"/>
      <c r="I9439" s="88"/>
      <c r="N9439" s="130"/>
      <c r="P9439" s="88"/>
    </row>
    <row r="9440" spans="6:16">
      <c r="F9440" s="81"/>
      <c r="G9440" s="130"/>
      <c r="I9440" s="88"/>
      <c r="N9440" s="130"/>
      <c r="P9440" s="88"/>
    </row>
    <row r="9441" spans="6:16">
      <c r="F9441" s="81"/>
      <c r="G9441" s="130"/>
      <c r="I9441" s="88"/>
      <c r="N9441" s="130"/>
      <c r="P9441" s="88"/>
    </row>
    <row r="9442" spans="6:16">
      <c r="F9442" s="81"/>
      <c r="G9442" s="130"/>
      <c r="I9442" s="88"/>
      <c r="N9442" s="130"/>
      <c r="P9442" s="88"/>
    </row>
    <row r="9443" spans="6:16">
      <c r="F9443" s="81"/>
      <c r="G9443" s="130"/>
      <c r="I9443" s="88"/>
      <c r="N9443" s="130"/>
      <c r="P9443" s="88"/>
    </row>
    <row r="9444" spans="6:16">
      <c r="F9444" s="81"/>
      <c r="G9444" s="130"/>
      <c r="I9444" s="88"/>
      <c r="N9444" s="130"/>
      <c r="P9444" s="88"/>
    </row>
    <row r="9445" spans="6:16">
      <c r="F9445" s="81"/>
      <c r="G9445" s="130"/>
      <c r="I9445" s="88"/>
      <c r="N9445" s="130"/>
      <c r="P9445" s="88"/>
    </row>
    <row r="9446" spans="6:16">
      <c r="F9446" s="81"/>
      <c r="G9446" s="130"/>
      <c r="I9446" s="88"/>
      <c r="N9446" s="130"/>
      <c r="P9446" s="88"/>
    </row>
    <row r="9447" spans="6:16">
      <c r="F9447" s="81"/>
      <c r="G9447" s="130"/>
      <c r="I9447" s="88"/>
      <c r="N9447" s="130"/>
      <c r="P9447" s="88"/>
    </row>
    <row r="9448" spans="6:16">
      <c r="F9448" s="81"/>
      <c r="G9448" s="130"/>
      <c r="I9448" s="88"/>
      <c r="N9448" s="130"/>
      <c r="P9448" s="88"/>
    </row>
    <row r="9449" spans="6:16">
      <c r="F9449" s="81"/>
      <c r="G9449" s="130"/>
      <c r="I9449" s="88"/>
      <c r="N9449" s="130"/>
      <c r="P9449" s="88"/>
    </row>
    <row r="9450" spans="6:16">
      <c r="F9450" s="81"/>
      <c r="G9450" s="130"/>
      <c r="I9450" s="88"/>
      <c r="N9450" s="130"/>
      <c r="P9450" s="88"/>
    </row>
    <row r="9451" spans="6:16">
      <c r="F9451" s="81"/>
      <c r="G9451" s="130"/>
      <c r="I9451" s="88"/>
      <c r="N9451" s="130"/>
      <c r="P9451" s="88"/>
    </row>
    <row r="9452" spans="6:16">
      <c r="F9452" s="81"/>
      <c r="G9452" s="130"/>
      <c r="I9452" s="88"/>
      <c r="N9452" s="130"/>
      <c r="P9452" s="88"/>
    </row>
    <row r="9453" spans="6:16">
      <c r="F9453" s="81"/>
      <c r="G9453" s="130"/>
      <c r="I9453" s="88"/>
      <c r="N9453" s="130"/>
      <c r="P9453" s="88"/>
    </row>
    <row r="9454" spans="6:16">
      <c r="F9454" s="81"/>
      <c r="G9454" s="130"/>
      <c r="I9454" s="88"/>
      <c r="N9454" s="130"/>
      <c r="P9454" s="88"/>
    </row>
    <row r="9455" spans="6:16">
      <c r="F9455" s="81"/>
      <c r="G9455" s="130"/>
      <c r="I9455" s="88"/>
      <c r="N9455" s="130"/>
      <c r="P9455" s="88"/>
    </row>
    <row r="9456" spans="6:16">
      <c r="F9456" s="81"/>
      <c r="G9456" s="130"/>
      <c r="I9456" s="88"/>
      <c r="N9456" s="130"/>
      <c r="P9456" s="88"/>
    </row>
    <row r="9457" spans="6:16">
      <c r="F9457" s="81"/>
      <c r="G9457" s="130"/>
      <c r="I9457" s="88"/>
      <c r="N9457" s="130"/>
      <c r="P9457" s="88"/>
    </row>
    <row r="9458" spans="6:16">
      <c r="F9458" s="81"/>
      <c r="G9458" s="130"/>
      <c r="I9458" s="88"/>
      <c r="N9458" s="130"/>
      <c r="P9458" s="88"/>
    </row>
    <row r="9459" spans="6:16">
      <c r="F9459" s="81"/>
      <c r="G9459" s="130"/>
      <c r="I9459" s="88"/>
      <c r="N9459" s="130"/>
      <c r="P9459" s="88"/>
    </row>
    <row r="9460" spans="6:16">
      <c r="F9460" s="81"/>
      <c r="G9460" s="130"/>
      <c r="I9460" s="88"/>
      <c r="N9460" s="130"/>
      <c r="P9460" s="88"/>
    </row>
    <row r="9461" spans="6:16">
      <c r="F9461" s="81"/>
      <c r="G9461" s="130"/>
      <c r="I9461" s="88"/>
      <c r="N9461" s="130"/>
      <c r="P9461" s="88"/>
    </row>
    <row r="9462" spans="6:16">
      <c r="F9462" s="81"/>
      <c r="G9462" s="130"/>
      <c r="I9462" s="88"/>
      <c r="N9462" s="130"/>
      <c r="P9462" s="88"/>
    </row>
    <row r="9463" spans="6:16">
      <c r="F9463" s="81"/>
      <c r="G9463" s="130"/>
      <c r="I9463" s="88"/>
      <c r="N9463" s="130"/>
      <c r="P9463" s="88"/>
    </row>
    <row r="9464" spans="6:16">
      <c r="F9464" s="81"/>
      <c r="G9464" s="130"/>
      <c r="I9464" s="88"/>
      <c r="N9464" s="130"/>
      <c r="P9464" s="88"/>
    </row>
    <row r="9465" spans="6:16">
      <c r="F9465" s="81"/>
      <c r="G9465" s="130"/>
      <c r="I9465" s="88"/>
      <c r="N9465" s="130"/>
      <c r="P9465" s="88"/>
    </row>
    <row r="9466" spans="6:16">
      <c r="F9466" s="81"/>
      <c r="G9466" s="130"/>
      <c r="I9466" s="88"/>
      <c r="N9466" s="130"/>
      <c r="P9466" s="88"/>
    </row>
    <row r="9467" spans="6:16">
      <c r="F9467" s="81"/>
      <c r="G9467" s="130"/>
      <c r="I9467" s="88"/>
      <c r="N9467" s="130"/>
      <c r="P9467" s="88"/>
    </row>
    <row r="9468" spans="6:16">
      <c r="F9468" s="81"/>
      <c r="G9468" s="130"/>
      <c r="I9468" s="88"/>
      <c r="N9468" s="130"/>
      <c r="P9468" s="88"/>
    </row>
    <row r="9469" spans="6:16">
      <c r="F9469" s="81"/>
      <c r="G9469" s="130"/>
      <c r="I9469" s="88"/>
      <c r="N9469" s="130"/>
      <c r="P9469" s="88"/>
    </row>
    <row r="9470" spans="6:16">
      <c r="F9470" s="81"/>
      <c r="G9470" s="130"/>
      <c r="I9470" s="88"/>
      <c r="N9470" s="130"/>
      <c r="P9470" s="88"/>
    </row>
    <row r="9471" spans="6:16">
      <c r="F9471" s="81"/>
      <c r="G9471" s="130"/>
      <c r="I9471" s="88"/>
      <c r="N9471" s="130"/>
      <c r="P9471" s="88"/>
    </row>
    <row r="9472" spans="6:16">
      <c r="F9472" s="81"/>
      <c r="G9472" s="130"/>
      <c r="I9472" s="88"/>
      <c r="N9472" s="130"/>
      <c r="P9472" s="88"/>
    </row>
    <row r="9473" spans="6:16">
      <c r="F9473" s="81"/>
      <c r="G9473" s="130"/>
      <c r="I9473" s="88"/>
      <c r="N9473" s="130"/>
      <c r="P9473" s="88"/>
    </row>
    <row r="9474" spans="6:16">
      <c r="F9474" s="81"/>
      <c r="G9474" s="130"/>
      <c r="I9474" s="88"/>
      <c r="N9474" s="130"/>
      <c r="P9474" s="88"/>
    </row>
    <row r="9475" spans="6:16">
      <c r="F9475" s="81"/>
      <c r="G9475" s="130"/>
      <c r="I9475" s="88"/>
      <c r="N9475" s="130"/>
      <c r="P9475" s="88"/>
    </row>
    <row r="9476" spans="6:16">
      <c r="F9476" s="81"/>
      <c r="G9476" s="130"/>
      <c r="I9476" s="88"/>
      <c r="N9476" s="130"/>
      <c r="P9476" s="88"/>
    </row>
    <row r="9477" spans="6:16">
      <c r="F9477" s="81"/>
      <c r="G9477" s="130"/>
      <c r="I9477" s="88"/>
      <c r="N9477" s="130"/>
      <c r="P9477" s="88"/>
    </row>
    <row r="9478" spans="6:16">
      <c r="F9478" s="81"/>
      <c r="G9478" s="130"/>
      <c r="I9478" s="88"/>
      <c r="N9478" s="130"/>
      <c r="P9478" s="88"/>
    </row>
    <row r="9479" spans="6:16">
      <c r="F9479" s="81"/>
      <c r="G9479" s="130"/>
      <c r="I9479" s="88"/>
      <c r="N9479" s="130"/>
      <c r="P9479" s="88"/>
    </row>
    <row r="9480" spans="6:16">
      <c r="F9480" s="81"/>
      <c r="G9480" s="130"/>
      <c r="I9480" s="88"/>
      <c r="N9480" s="130"/>
      <c r="P9480" s="88"/>
    </row>
    <row r="9481" spans="6:16">
      <c r="F9481" s="81"/>
      <c r="G9481" s="130"/>
      <c r="I9481" s="88"/>
      <c r="N9481" s="130"/>
      <c r="P9481" s="88"/>
    </row>
    <row r="9482" spans="6:16">
      <c r="F9482" s="81"/>
      <c r="G9482" s="130"/>
      <c r="I9482" s="88"/>
      <c r="N9482" s="130"/>
      <c r="P9482" s="88"/>
    </row>
    <row r="9483" spans="6:16">
      <c r="F9483" s="81"/>
      <c r="G9483" s="130"/>
      <c r="I9483" s="88"/>
      <c r="N9483" s="130"/>
      <c r="P9483" s="88"/>
    </row>
    <row r="9484" spans="6:16">
      <c r="F9484" s="81"/>
      <c r="G9484" s="130"/>
      <c r="I9484" s="88"/>
      <c r="N9484" s="130"/>
      <c r="P9484" s="88"/>
    </row>
    <row r="9485" spans="6:16">
      <c r="F9485" s="81"/>
      <c r="G9485" s="130"/>
      <c r="I9485" s="88"/>
      <c r="N9485" s="130"/>
      <c r="P9485" s="88"/>
    </row>
    <row r="9486" spans="6:16">
      <c r="F9486" s="81"/>
      <c r="G9486" s="130"/>
      <c r="I9486" s="88"/>
      <c r="N9486" s="130"/>
      <c r="P9486" s="88"/>
    </row>
    <row r="9487" spans="6:16">
      <c r="F9487" s="81"/>
      <c r="G9487" s="130"/>
      <c r="I9487" s="88"/>
      <c r="N9487" s="130"/>
      <c r="P9487" s="88"/>
    </row>
    <row r="9488" spans="6:16">
      <c r="F9488" s="81"/>
      <c r="G9488" s="130"/>
      <c r="I9488" s="88"/>
      <c r="N9488" s="130"/>
      <c r="P9488" s="88"/>
    </row>
    <row r="9489" spans="6:16">
      <c r="F9489" s="81"/>
      <c r="G9489" s="130"/>
      <c r="I9489" s="88"/>
      <c r="N9489" s="130"/>
      <c r="P9489" s="88"/>
    </row>
    <row r="9490" spans="6:16">
      <c r="F9490" s="81"/>
      <c r="G9490" s="130"/>
      <c r="I9490" s="88"/>
      <c r="N9490" s="130"/>
      <c r="P9490" s="88"/>
    </row>
    <row r="9491" spans="6:16">
      <c r="F9491" s="81"/>
      <c r="G9491" s="130"/>
      <c r="I9491" s="88"/>
      <c r="N9491" s="130"/>
      <c r="P9491" s="88"/>
    </row>
    <row r="9492" spans="6:16">
      <c r="F9492" s="81"/>
      <c r="G9492" s="130"/>
      <c r="I9492" s="88"/>
      <c r="N9492" s="130"/>
      <c r="P9492" s="88"/>
    </row>
    <row r="9493" spans="6:16">
      <c r="F9493" s="81"/>
      <c r="G9493" s="130"/>
      <c r="I9493" s="88"/>
      <c r="N9493" s="130"/>
      <c r="P9493" s="88"/>
    </row>
    <row r="9494" spans="6:16">
      <c r="F9494" s="81"/>
      <c r="G9494" s="130"/>
      <c r="I9494" s="88"/>
      <c r="N9494" s="130"/>
      <c r="P9494" s="88"/>
    </row>
    <row r="9495" spans="6:16">
      <c r="F9495" s="81"/>
      <c r="G9495" s="130"/>
      <c r="I9495" s="88"/>
      <c r="N9495" s="130"/>
      <c r="P9495" s="88"/>
    </row>
    <row r="9496" spans="6:16">
      <c r="F9496" s="81"/>
      <c r="G9496" s="130"/>
      <c r="I9496" s="88"/>
      <c r="N9496" s="130"/>
      <c r="P9496" s="88"/>
    </row>
    <row r="9497" spans="6:16">
      <c r="F9497" s="81"/>
      <c r="G9497" s="130"/>
      <c r="I9497" s="88"/>
      <c r="N9497" s="130"/>
      <c r="P9497" s="88"/>
    </row>
    <row r="9498" spans="6:16">
      <c r="F9498" s="81"/>
      <c r="G9498" s="130"/>
      <c r="I9498" s="88"/>
      <c r="N9498" s="130"/>
      <c r="P9498" s="88"/>
    </row>
    <row r="9499" spans="6:16">
      <c r="F9499" s="81"/>
      <c r="G9499" s="130"/>
      <c r="I9499" s="88"/>
      <c r="N9499" s="130"/>
      <c r="P9499" s="88"/>
    </row>
    <row r="9500" spans="6:16">
      <c r="F9500" s="81"/>
      <c r="G9500" s="130"/>
      <c r="I9500" s="88"/>
      <c r="N9500" s="130"/>
      <c r="P9500" s="88"/>
    </row>
    <row r="9501" spans="6:16">
      <c r="F9501" s="81"/>
      <c r="G9501" s="130"/>
      <c r="I9501" s="88"/>
      <c r="N9501" s="130"/>
      <c r="P9501" s="88"/>
    </row>
    <row r="9502" spans="6:16">
      <c r="F9502" s="81"/>
      <c r="G9502" s="130"/>
      <c r="I9502" s="88"/>
      <c r="N9502" s="130"/>
      <c r="P9502" s="88"/>
    </row>
    <row r="9503" spans="6:16">
      <c r="F9503" s="81"/>
      <c r="G9503" s="130"/>
      <c r="I9503" s="88"/>
      <c r="N9503" s="130"/>
      <c r="P9503" s="88"/>
    </row>
    <row r="9504" spans="6:16">
      <c r="F9504" s="81"/>
      <c r="G9504" s="130"/>
      <c r="I9504" s="88"/>
      <c r="N9504" s="130"/>
      <c r="P9504" s="88"/>
    </row>
    <row r="9505" spans="6:16">
      <c r="F9505" s="81"/>
      <c r="G9505" s="130"/>
      <c r="I9505" s="88"/>
      <c r="N9505" s="130"/>
      <c r="P9505" s="88"/>
    </row>
    <row r="9506" spans="6:16">
      <c r="F9506" s="81"/>
      <c r="G9506" s="130"/>
      <c r="I9506" s="88"/>
      <c r="N9506" s="130"/>
      <c r="P9506" s="88"/>
    </row>
    <row r="9507" spans="6:16">
      <c r="F9507" s="81"/>
      <c r="G9507" s="130"/>
      <c r="I9507" s="88"/>
      <c r="N9507" s="130"/>
      <c r="P9507" s="88"/>
    </row>
    <row r="9508" spans="6:16">
      <c r="F9508" s="81"/>
      <c r="G9508" s="130"/>
      <c r="I9508" s="88"/>
      <c r="N9508" s="130"/>
      <c r="P9508" s="88"/>
    </row>
    <row r="9509" spans="6:16">
      <c r="F9509" s="81"/>
      <c r="G9509" s="130"/>
      <c r="I9509" s="88"/>
      <c r="N9509" s="130"/>
      <c r="P9509" s="88"/>
    </row>
    <row r="9510" spans="6:16">
      <c r="F9510" s="81"/>
      <c r="G9510" s="130"/>
      <c r="I9510" s="88"/>
      <c r="N9510" s="130"/>
      <c r="P9510" s="88"/>
    </row>
    <row r="9511" spans="6:16">
      <c r="F9511" s="81"/>
      <c r="G9511" s="130"/>
      <c r="I9511" s="88"/>
      <c r="N9511" s="130"/>
      <c r="P9511" s="88"/>
    </row>
    <row r="9512" spans="6:16">
      <c r="F9512" s="81"/>
      <c r="G9512" s="130"/>
      <c r="I9512" s="88"/>
      <c r="N9512" s="130"/>
      <c r="P9512" s="88"/>
    </row>
    <row r="9513" spans="6:16">
      <c r="F9513" s="81"/>
      <c r="G9513" s="130"/>
      <c r="I9513" s="88"/>
      <c r="N9513" s="130"/>
      <c r="P9513" s="88"/>
    </row>
    <row r="9514" spans="6:16">
      <c r="F9514" s="81"/>
      <c r="G9514" s="130"/>
      <c r="I9514" s="88"/>
      <c r="N9514" s="130"/>
      <c r="P9514" s="88"/>
    </row>
    <row r="9515" spans="6:16">
      <c r="F9515" s="81"/>
      <c r="G9515" s="130"/>
      <c r="I9515" s="88"/>
      <c r="N9515" s="130"/>
      <c r="P9515" s="88"/>
    </row>
    <row r="9516" spans="6:16">
      <c r="F9516" s="81"/>
      <c r="G9516" s="130"/>
      <c r="I9516" s="88"/>
      <c r="N9516" s="130"/>
      <c r="P9516" s="88"/>
    </row>
    <row r="9517" spans="6:16">
      <c r="F9517" s="81"/>
      <c r="G9517" s="130"/>
      <c r="I9517" s="88"/>
      <c r="N9517" s="130"/>
      <c r="P9517" s="88"/>
    </row>
    <row r="9518" spans="6:16">
      <c r="F9518" s="81"/>
      <c r="G9518" s="130"/>
      <c r="I9518" s="88"/>
      <c r="N9518" s="130"/>
      <c r="P9518" s="88"/>
    </row>
    <row r="9519" spans="6:16">
      <c r="F9519" s="81"/>
      <c r="G9519" s="130"/>
      <c r="I9519" s="88"/>
      <c r="N9519" s="130"/>
      <c r="P9519" s="88"/>
    </row>
    <row r="9520" spans="6:16">
      <c r="F9520" s="81"/>
      <c r="G9520" s="130"/>
      <c r="I9520" s="88"/>
      <c r="N9520" s="130"/>
      <c r="P9520" s="88"/>
    </row>
    <row r="9521" spans="6:16">
      <c r="F9521" s="81"/>
      <c r="G9521" s="130"/>
      <c r="I9521" s="88"/>
      <c r="N9521" s="130"/>
      <c r="P9521" s="88"/>
    </row>
    <row r="9522" spans="6:16">
      <c r="F9522" s="81"/>
      <c r="G9522" s="130"/>
      <c r="I9522" s="88"/>
      <c r="N9522" s="130"/>
      <c r="P9522" s="88"/>
    </row>
    <row r="9523" spans="6:16">
      <c r="F9523" s="81"/>
      <c r="G9523" s="130"/>
      <c r="I9523" s="88"/>
      <c r="N9523" s="130"/>
      <c r="P9523" s="88"/>
    </row>
    <row r="9524" spans="6:16">
      <c r="F9524" s="81"/>
      <c r="G9524" s="130"/>
      <c r="I9524" s="88"/>
      <c r="N9524" s="130"/>
      <c r="P9524" s="88"/>
    </row>
    <row r="9525" spans="6:16">
      <c r="F9525" s="81"/>
      <c r="G9525" s="130"/>
      <c r="I9525" s="88"/>
      <c r="N9525" s="130"/>
      <c r="P9525" s="88"/>
    </row>
    <row r="9526" spans="6:16">
      <c r="F9526" s="81"/>
      <c r="G9526" s="130"/>
      <c r="I9526" s="88"/>
      <c r="N9526" s="130"/>
      <c r="P9526" s="88"/>
    </row>
    <row r="9527" spans="6:16">
      <c r="F9527" s="81"/>
      <c r="G9527" s="130"/>
      <c r="I9527" s="88"/>
      <c r="N9527" s="130"/>
      <c r="P9527" s="88"/>
    </row>
    <row r="9528" spans="6:16">
      <c r="F9528" s="81"/>
      <c r="G9528" s="130"/>
      <c r="I9528" s="88"/>
      <c r="N9528" s="130"/>
      <c r="P9528" s="88"/>
    </row>
    <row r="9529" spans="6:16">
      <c r="F9529" s="81"/>
      <c r="G9529" s="130"/>
      <c r="I9529" s="88"/>
      <c r="N9529" s="130"/>
      <c r="P9529" s="88"/>
    </row>
    <row r="9530" spans="6:16">
      <c r="F9530" s="81"/>
      <c r="G9530" s="130"/>
      <c r="I9530" s="88"/>
      <c r="N9530" s="130"/>
      <c r="P9530" s="88"/>
    </row>
    <row r="9531" spans="6:16">
      <c r="F9531" s="81"/>
      <c r="G9531" s="130"/>
      <c r="I9531" s="88"/>
      <c r="N9531" s="130"/>
      <c r="P9531" s="88"/>
    </row>
    <row r="9532" spans="6:16">
      <c r="F9532" s="81"/>
      <c r="G9532" s="130"/>
      <c r="I9532" s="88"/>
      <c r="N9532" s="130"/>
      <c r="P9532" s="88"/>
    </row>
    <row r="9533" spans="6:16">
      <c r="F9533" s="81"/>
      <c r="G9533" s="130"/>
      <c r="I9533" s="88"/>
      <c r="N9533" s="130"/>
      <c r="P9533" s="88"/>
    </row>
    <row r="9534" spans="6:16">
      <c r="F9534" s="81"/>
      <c r="G9534" s="130"/>
      <c r="I9534" s="88"/>
      <c r="N9534" s="130"/>
      <c r="P9534" s="88"/>
    </row>
    <row r="9535" spans="6:16">
      <c r="F9535" s="81"/>
      <c r="G9535" s="130"/>
      <c r="I9535" s="88"/>
      <c r="N9535" s="130"/>
      <c r="P9535" s="88"/>
    </row>
    <row r="9536" spans="6:16">
      <c r="F9536" s="81"/>
      <c r="G9536" s="130"/>
      <c r="I9536" s="88"/>
      <c r="N9536" s="130"/>
      <c r="P9536" s="88"/>
    </row>
    <row r="9537" spans="6:16">
      <c r="F9537" s="81"/>
      <c r="G9537" s="130"/>
      <c r="I9537" s="88"/>
      <c r="N9537" s="130"/>
      <c r="P9537" s="88"/>
    </row>
    <row r="9538" spans="6:16">
      <c r="F9538" s="81"/>
      <c r="G9538" s="130"/>
      <c r="I9538" s="88"/>
      <c r="N9538" s="130"/>
      <c r="P9538" s="88"/>
    </row>
    <row r="9539" spans="6:16">
      <c r="F9539" s="81"/>
      <c r="G9539" s="130"/>
      <c r="I9539" s="88"/>
      <c r="N9539" s="130"/>
      <c r="P9539" s="88"/>
    </row>
    <row r="9540" spans="6:16">
      <c r="F9540" s="81"/>
      <c r="G9540" s="130"/>
      <c r="I9540" s="88"/>
      <c r="N9540" s="130"/>
      <c r="P9540" s="88"/>
    </row>
    <row r="9541" spans="6:16">
      <c r="F9541" s="81"/>
      <c r="G9541" s="130"/>
      <c r="I9541" s="88"/>
      <c r="N9541" s="130"/>
      <c r="P9541" s="88"/>
    </row>
    <row r="9542" spans="6:16">
      <c r="F9542" s="81"/>
      <c r="G9542" s="130"/>
      <c r="I9542" s="88"/>
      <c r="N9542" s="130"/>
      <c r="P9542" s="88"/>
    </row>
    <row r="9543" spans="6:16">
      <c r="F9543" s="81"/>
      <c r="G9543" s="130"/>
      <c r="I9543" s="88"/>
      <c r="N9543" s="130"/>
      <c r="P9543" s="88"/>
    </row>
    <row r="9544" spans="6:16">
      <c r="F9544" s="81"/>
      <c r="G9544" s="130"/>
      <c r="I9544" s="88"/>
      <c r="N9544" s="130"/>
      <c r="P9544" s="88"/>
    </row>
    <row r="9545" spans="6:16">
      <c r="F9545" s="81"/>
      <c r="G9545" s="130"/>
      <c r="I9545" s="88"/>
      <c r="N9545" s="130"/>
      <c r="P9545" s="88"/>
    </row>
    <row r="9546" spans="6:16">
      <c r="F9546" s="81"/>
      <c r="G9546" s="130"/>
      <c r="I9546" s="88"/>
      <c r="N9546" s="130"/>
      <c r="P9546" s="88"/>
    </row>
    <row r="9547" spans="6:16">
      <c r="F9547" s="81"/>
      <c r="G9547" s="130"/>
      <c r="I9547" s="88"/>
      <c r="N9547" s="130"/>
      <c r="P9547" s="88"/>
    </row>
    <row r="9548" spans="6:16">
      <c r="F9548" s="81"/>
      <c r="G9548" s="130"/>
      <c r="I9548" s="88"/>
      <c r="N9548" s="130"/>
      <c r="P9548" s="88"/>
    </row>
    <row r="9549" spans="6:16">
      <c r="F9549" s="81"/>
      <c r="G9549" s="130"/>
      <c r="I9549" s="88"/>
      <c r="N9549" s="130"/>
      <c r="P9549" s="88"/>
    </row>
    <row r="9550" spans="6:16">
      <c r="F9550" s="81"/>
      <c r="G9550" s="130"/>
      <c r="I9550" s="88"/>
      <c r="N9550" s="130"/>
      <c r="P9550" s="88"/>
    </row>
    <row r="9551" spans="6:16">
      <c r="F9551" s="81"/>
      <c r="G9551" s="130"/>
      <c r="I9551" s="88"/>
      <c r="N9551" s="130"/>
      <c r="P9551" s="88"/>
    </row>
    <row r="9552" spans="6:16">
      <c r="F9552" s="81"/>
      <c r="G9552" s="130"/>
      <c r="I9552" s="88"/>
      <c r="N9552" s="130"/>
      <c r="P9552" s="88"/>
    </row>
    <row r="9553" spans="6:16">
      <c r="F9553" s="81"/>
      <c r="G9553" s="130"/>
      <c r="I9553" s="88"/>
      <c r="N9553" s="130"/>
      <c r="P9553" s="88"/>
    </row>
    <row r="9554" spans="6:16">
      <c r="F9554" s="81"/>
      <c r="G9554" s="130"/>
      <c r="I9554" s="88"/>
      <c r="N9554" s="130"/>
      <c r="P9554" s="88"/>
    </row>
    <row r="9555" spans="6:16">
      <c r="F9555" s="81"/>
      <c r="G9555" s="130"/>
      <c r="I9555" s="88"/>
      <c r="N9555" s="130"/>
      <c r="P9555" s="88"/>
    </row>
    <row r="9556" spans="6:16">
      <c r="F9556" s="81"/>
      <c r="G9556" s="130"/>
      <c r="I9556" s="88"/>
      <c r="N9556" s="130"/>
      <c r="P9556" s="88"/>
    </row>
    <row r="9557" spans="6:16">
      <c r="F9557" s="81"/>
      <c r="G9557" s="130"/>
      <c r="I9557" s="88"/>
      <c r="N9557" s="130"/>
      <c r="P9557" s="88"/>
    </row>
    <row r="9558" spans="6:16">
      <c r="F9558" s="81"/>
      <c r="G9558" s="130"/>
      <c r="I9558" s="88"/>
      <c r="N9558" s="130"/>
      <c r="P9558" s="88"/>
    </row>
    <row r="9559" spans="6:16">
      <c r="F9559" s="81"/>
      <c r="G9559" s="130"/>
      <c r="I9559" s="88"/>
      <c r="N9559" s="130"/>
      <c r="P9559" s="88"/>
    </row>
    <row r="9560" spans="6:16">
      <c r="F9560" s="81"/>
      <c r="G9560" s="130"/>
      <c r="I9560" s="88"/>
      <c r="N9560" s="130"/>
      <c r="P9560" s="88"/>
    </row>
    <row r="9561" spans="6:16">
      <c r="F9561" s="81"/>
      <c r="G9561" s="130"/>
      <c r="I9561" s="88"/>
      <c r="N9561" s="130"/>
      <c r="P9561" s="88"/>
    </row>
    <row r="9562" spans="6:16">
      <c r="F9562" s="81"/>
      <c r="G9562" s="130"/>
      <c r="I9562" s="88"/>
      <c r="N9562" s="130"/>
      <c r="P9562" s="88"/>
    </row>
    <row r="9563" spans="6:16">
      <c r="F9563" s="81"/>
      <c r="G9563" s="130"/>
      <c r="I9563" s="88"/>
      <c r="N9563" s="130"/>
      <c r="P9563" s="88"/>
    </row>
    <row r="9564" spans="6:16">
      <c r="F9564" s="81"/>
      <c r="G9564" s="130"/>
      <c r="I9564" s="88"/>
      <c r="N9564" s="130"/>
      <c r="P9564" s="88"/>
    </row>
    <row r="9565" spans="6:16">
      <c r="F9565" s="81"/>
      <c r="G9565" s="130"/>
      <c r="I9565" s="88"/>
      <c r="N9565" s="130"/>
      <c r="P9565" s="88"/>
    </row>
    <row r="9566" spans="6:16">
      <c r="F9566" s="81"/>
      <c r="G9566" s="130"/>
      <c r="I9566" s="88"/>
      <c r="N9566" s="130"/>
      <c r="P9566" s="88"/>
    </row>
    <row r="9567" spans="6:16">
      <c r="F9567" s="81"/>
      <c r="G9567" s="130"/>
      <c r="I9567" s="88"/>
      <c r="N9567" s="130"/>
      <c r="P9567" s="88"/>
    </row>
    <row r="9568" spans="6:16">
      <c r="F9568" s="81"/>
      <c r="G9568" s="130"/>
      <c r="I9568" s="88"/>
      <c r="N9568" s="130"/>
      <c r="P9568" s="88"/>
    </row>
    <row r="9569" spans="6:16">
      <c r="F9569" s="81"/>
      <c r="G9569" s="130"/>
      <c r="I9569" s="88"/>
      <c r="N9569" s="130"/>
      <c r="P9569" s="88"/>
    </row>
    <row r="9570" spans="6:16">
      <c r="F9570" s="81"/>
      <c r="G9570" s="130"/>
      <c r="I9570" s="88"/>
      <c r="N9570" s="130"/>
      <c r="P9570" s="88"/>
    </row>
    <row r="9571" spans="6:16">
      <c r="F9571" s="81"/>
      <c r="G9571" s="130"/>
      <c r="I9571" s="88"/>
      <c r="N9571" s="130"/>
      <c r="P9571" s="88"/>
    </row>
    <row r="9572" spans="6:16">
      <c r="F9572" s="81"/>
      <c r="G9572" s="130"/>
      <c r="I9572" s="88"/>
      <c r="N9572" s="130"/>
      <c r="P9572" s="88"/>
    </row>
    <row r="9573" spans="6:16">
      <c r="F9573" s="81"/>
      <c r="G9573" s="130"/>
      <c r="I9573" s="88"/>
      <c r="N9573" s="130"/>
      <c r="P9573" s="88"/>
    </row>
    <row r="9574" spans="6:16">
      <c r="F9574" s="81"/>
      <c r="G9574" s="130"/>
      <c r="I9574" s="88"/>
      <c r="N9574" s="130"/>
      <c r="P9574" s="88"/>
    </row>
    <row r="9575" spans="6:16">
      <c r="F9575" s="81"/>
      <c r="G9575" s="130"/>
      <c r="I9575" s="88"/>
      <c r="N9575" s="130"/>
      <c r="P9575" s="88"/>
    </row>
    <row r="9576" spans="6:16">
      <c r="F9576" s="81"/>
      <c r="G9576" s="130"/>
      <c r="I9576" s="88"/>
      <c r="N9576" s="130"/>
      <c r="P9576" s="88"/>
    </row>
    <row r="9577" spans="6:16">
      <c r="F9577" s="81"/>
      <c r="G9577" s="130"/>
      <c r="I9577" s="88"/>
      <c r="N9577" s="130"/>
      <c r="P9577" s="88"/>
    </row>
    <row r="9578" spans="6:16">
      <c r="F9578" s="81"/>
      <c r="G9578" s="130"/>
      <c r="I9578" s="88"/>
      <c r="N9578" s="130"/>
      <c r="P9578" s="88"/>
    </row>
    <row r="9579" spans="6:16">
      <c r="F9579" s="81"/>
      <c r="G9579" s="130"/>
      <c r="I9579" s="88"/>
      <c r="N9579" s="130"/>
      <c r="P9579" s="88"/>
    </row>
    <row r="9580" spans="6:16">
      <c r="F9580" s="81"/>
      <c r="G9580" s="130"/>
      <c r="I9580" s="88"/>
      <c r="N9580" s="130"/>
      <c r="P9580" s="88"/>
    </row>
    <row r="9581" spans="6:16">
      <c r="F9581" s="81"/>
      <c r="G9581" s="130"/>
      <c r="I9581" s="88"/>
      <c r="N9581" s="130"/>
      <c r="P9581" s="88"/>
    </row>
    <row r="9582" spans="6:16">
      <c r="F9582" s="81"/>
      <c r="G9582" s="130"/>
      <c r="I9582" s="88"/>
      <c r="N9582" s="130"/>
      <c r="P9582" s="88"/>
    </row>
    <row r="9583" spans="6:16">
      <c r="F9583" s="81"/>
      <c r="G9583" s="130"/>
      <c r="I9583" s="88"/>
      <c r="N9583" s="130"/>
      <c r="P9583" s="88"/>
    </row>
    <row r="9584" spans="6:16">
      <c r="F9584" s="81"/>
      <c r="G9584" s="130"/>
      <c r="I9584" s="88"/>
      <c r="N9584" s="130"/>
      <c r="P9584" s="88"/>
    </row>
    <row r="9585" spans="6:16">
      <c r="F9585" s="81"/>
      <c r="G9585" s="130"/>
      <c r="I9585" s="88"/>
      <c r="N9585" s="130"/>
      <c r="P9585" s="88"/>
    </row>
    <row r="9586" spans="6:16">
      <c r="F9586" s="81"/>
      <c r="G9586" s="130"/>
      <c r="I9586" s="88"/>
      <c r="N9586" s="130"/>
      <c r="P9586" s="88"/>
    </row>
    <row r="9587" spans="6:16">
      <c r="F9587" s="81"/>
      <c r="G9587" s="130"/>
      <c r="I9587" s="88"/>
      <c r="N9587" s="130"/>
      <c r="P9587" s="88"/>
    </row>
    <row r="9588" spans="6:16">
      <c r="F9588" s="81"/>
      <c r="G9588" s="130"/>
      <c r="I9588" s="88"/>
      <c r="N9588" s="130"/>
      <c r="P9588" s="88"/>
    </row>
    <row r="9589" spans="6:16">
      <c r="F9589" s="81"/>
      <c r="G9589" s="130"/>
      <c r="I9589" s="88"/>
      <c r="N9589" s="130"/>
      <c r="P9589" s="88"/>
    </row>
    <row r="9590" spans="6:16">
      <c r="F9590" s="81"/>
      <c r="G9590" s="130"/>
      <c r="I9590" s="88"/>
      <c r="N9590" s="130"/>
      <c r="P9590" s="88"/>
    </row>
    <row r="9591" spans="6:16">
      <c r="F9591" s="81"/>
      <c r="G9591" s="130"/>
      <c r="I9591" s="88"/>
      <c r="N9591" s="130"/>
      <c r="P9591" s="88"/>
    </row>
    <row r="9592" spans="6:16">
      <c r="F9592" s="81"/>
      <c r="G9592" s="130"/>
      <c r="I9592" s="88"/>
      <c r="N9592" s="130"/>
      <c r="P9592" s="88"/>
    </row>
    <row r="9593" spans="6:16">
      <c r="F9593" s="81"/>
      <c r="G9593" s="130"/>
      <c r="I9593" s="88"/>
      <c r="N9593" s="130"/>
      <c r="P9593" s="88"/>
    </row>
    <row r="9594" spans="6:16">
      <c r="F9594" s="81"/>
      <c r="G9594" s="130"/>
      <c r="I9594" s="88"/>
      <c r="N9594" s="130"/>
      <c r="P9594" s="88"/>
    </row>
    <row r="9595" spans="6:16">
      <c r="F9595" s="81"/>
      <c r="G9595" s="130"/>
      <c r="I9595" s="88"/>
      <c r="N9595" s="130"/>
      <c r="P9595" s="88"/>
    </row>
    <row r="9596" spans="6:16">
      <c r="F9596" s="81"/>
      <c r="G9596" s="130"/>
      <c r="I9596" s="88"/>
      <c r="N9596" s="130"/>
      <c r="P9596" s="88"/>
    </row>
    <row r="9597" spans="6:16">
      <c r="F9597" s="81"/>
      <c r="G9597" s="130"/>
      <c r="I9597" s="88"/>
      <c r="N9597" s="130"/>
      <c r="P9597" s="88"/>
    </row>
    <row r="9598" spans="6:16">
      <c r="F9598" s="81"/>
      <c r="G9598" s="130"/>
      <c r="I9598" s="88"/>
      <c r="N9598" s="130"/>
      <c r="P9598" s="88"/>
    </row>
    <row r="9599" spans="6:16">
      <c r="F9599" s="81"/>
      <c r="G9599" s="130"/>
      <c r="I9599" s="88"/>
      <c r="N9599" s="130"/>
      <c r="P9599" s="88"/>
    </row>
    <row r="9600" spans="6:16">
      <c r="F9600" s="81"/>
      <c r="G9600" s="130"/>
      <c r="I9600" s="88"/>
      <c r="N9600" s="130"/>
      <c r="P9600" s="88"/>
    </row>
    <row r="9601" spans="6:16">
      <c r="F9601" s="81"/>
      <c r="G9601" s="130"/>
      <c r="I9601" s="88"/>
      <c r="N9601" s="130"/>
      <c r="P9601" s="88"/>
    </row>
    <row r="9602" spans="6:16">
      <c r="F9602" s="81"/>
      <c r="G9602" s="130"/>
      <c r="I9602" s="88"/>
      <c r="N9602" s="130"/>
      <c r="P9602" s="88"/>
    </row>
    <row r="9603" spans="6:16">
      <c r="F9603" s="81"/>
      <c r="G9603" s="130"/>
      <c r="I9603" s="88"/>
      <c r="N9603" s="130"/>
      <c r="P9603" s="88"/>
    </row>
    <row r="9604" spans="6:16">
      <c r="F9604" s="81"/>
      <c r="G9604" s="130"/>
      <c r="I9604" s="88"/>
      <c r="N9604" s="130"/>
      <c r="P9604" s="88"/>
    </row>
    <row r="9605" spans="6:16">
      <c r="F9605" s="81"/>
      <c r="G9605" s="130"/>
      <c r="I9605" s="88"/>
      <c r="N9605" s="130"/>
      <c r="P9605" s="88"/>
    </row>
    <row r="9606" spans="6:16">
      <c r="F9606" s="81"/>
      <c r="G9606" s="130"/>
      <c r="I9606" s="88"/>
      <c r="N9606" s="130"/>
      <c r="P9606" s="88"/>
    </row>
    <row r="9607" spans="6:16">
      <c r="F9607" s="81"/>
      <c r="G9607" s="130"/>
      <c r="I9607" s="88"/>
      <c r="N9607" s="130"/>
      <c r="P9607" s="88"/>
    </row>
    <row r="9608" spans="6:16">
      <c r="F9608" s="81"/>
      <c r="G9608" s="130"/>
      <c r="I9608" s="88"/>
      <c r="N9608" s="130"/>
      <c r="P9608" s="88"/>
    </row>
    <row r="9609" spans="6:16">
      <c r="F9609" s="81"/>
      <c r="G9609" s="130"/>
      <c r="I9609" s="88"/>
      <c r="N9609" s="130"/>
      <c r="P9609" s="88"/>
    </row>
    <row r="9610" spans="6:16">
      <c r="F9610" s="81"/>
      <c r="G9610" s="130"/>
      <c r="I9610" s="88"/>
      <c r="N9610" s="130"/>
      <c r="P9610" s="88"/>
    </row>
    <row r="9611" spans="6:16">
      <c r="F9611" s="81"/>
      <c r="G9611" s="130"/>
      <c r="I9611" s="88"/>
      <c r="N9611" s="130"/>
      <c r="P9611" s="88"/>
    </row>
    <row r="9612" spans="6:16">
      <c r="F9612" s="81"/>
      <c r="G9612" s="130"/>
      <c r="I9612" s="88"/>
      <c r="N9612" s="130"/>
      <c r="P9612" s="88"/>
    </row>
    <row r="9613" spans="6:16">
      <c r="F9613" s="81"/>
      <c r="G9613" s="130"/>
      <c r="I9613" s="88"/>
      <c r="N9613" s="130"/>
      <c r="P9613" s="88"/>
    </row>
    <row r="9614" spans="6:16">
      <c r="F9614" s="81"/>
      <c r="G9614" s="130"/>
      <c r="I9614" s="88"/>
      <c r="N9614" s="130"/>
      <c r="P9614" s="88"/>
    </row>
    <row r="9615" spans="6:16">
      <c r="F9615" s="81"/>
      <c r="G9615" s="130"/>
      <c r="I9615" s="88"/>
      <c r="N9615" s="130"/>
      <c r="P9615" s="88"/>
    </row>
    <row r="9616" spans="6:16">
      <c r="F9616" s="81"/>
      <c r="G9616" s="130"/>
      <c r="I9616" s="88"/>
      <c r="N9616" s="130"/>
      <c r="P9616" s="88"/>
    </row>
    <row r="9617" spans="6:16">
      <c r="F9617" s="81"/>
      <c r="G9617" s="130"/>
      <c r="I9617" s="88"/>
      <c r="N9617" s="130"/>
      <c r="P9617" s="88"/>
    </row>
    <row r="9618" spans="6:16">
      <c r="F9618" s="81"/>
      <c r="G9618" s="130"/>
      <c r="I9618" s="88"/>
      <c r="N9618" s="130"/>
      <c r="P9618" s="88"/>
    </row>
    <row r="9619" spans="6:16">
      <c r="F9619" s="81"/>
      <c r="G9619" s="130"/>
      <c r="I9619" s="88"/>
      <c r="N9619" s="130"/>
      <c r="P9619" s="88"/>
    </row>
    <row r="9620" spans="6:16">
      <c r="F9620" s="81"/>
      <c r="G9620" s="130"/>
      <c r="I9620" s="88"/>
      <c r="N9620" s="130"/>
      <c r="P9620" s="88"/>
    </row>
    <row r="9621" spans="6:16">
      <c r="F9621" s="81"/>
      <c r="G9621" s="130"/>
      <c r="I9621" s="88"/>
      <c r="N9621" s="130"/>
      <c r="P9621" s="88"/>
    </row>
    <row r="9622" spans="6:16">
      <c r="F9622" s="81"/>
      <c r="G9622" s="130"/>
      <c r="I9622" s="88"/>
      <c r="N9622" s="130"/>
      <c r="P9622" s="88"/>
    </row>
    <row r="9623" spans="6:16">
      <c r="F9623" s="81"/>
      <c r="G9623" s="130"/>
      <c r="I9623" s="88"/>
      <c r="N9623" s="130"/>
      <c r="P9623" s="88"/>
    </row>
    <row r="9624" spans="6:16">
      <c r="F9624" s="81"/>
      <c r="G9624" s="130"/>
      <c r="I9624" s="88"/>
      <c r="N9624" s="130"/>
      <c r="P9624" s="88"/>
    </row>
    <row r="9625" spans="6:16">
      <c r="F9625" s="81"/>
      <c r="G9625" s="130"/>
      <c r="I9625" s="88"/>
      <c r="N9625" s="130"/>
      <c r="P9625" s="88"/>
    </row>
    <row r="9626" spans="6:16">
      <c r="F9626" s="81"/>
      <c r="G9626" s="130"/>
      <c r="I9626" s="88"/>
      <c r="N9626" s="130"/>
      <c r="P9626" s="88"/>
    </row>
    <row r="9627" spans="6:16">
      <c r="F9627" s="81"/>
      <c r="G9627" s="130"/>
      <c r="I9627" s="88"/>
      <c r="N9627" s="130"/>
      <c r="P9627" s="88"/>
    </row>
    <row r="9628" spans="6:16">
      <c r="F9628" s="81"/>
      <c r="G9628" s="130"/>
      <c r="I9628" s="88"/>
      <c r="N9628" s="130"/>
      <c r="P9628" s="88"/>
    </row>
    <row r="9629" spans="6:16">
      <c r="F9629" s="81"/>
      <c r="G9629" s="130"/>
      <c r="I9629" s="88"/>
      <c r="N9629" s="130"/>
      <c r="P9629" s="88"/>
    </row>
    <row r="9630" spans="6:16">
      <c r="F9630" s="81"/>
      <c r="G9630" s="130"/>
      <c r="I9630" s="88"/>
      <c r="N9630" s="130"/>
      <c r="P9630" s="88"/>
    </row>
    <row r="9631" spans="6:16">
      <c r="F9631" s="81"/>
      <c r="G9631" s="130"/>
      <c r="I9631" s="88"/>
      <c r="N9631" s="130"/>
      <c r="P9631" s="88"/>
    </row>
    <row r="9632" spans="6:16">
      <c r="F9632" s="81"/>
      <c r="G9632" s="130"/>
      <c r="I9632" s="88"/>
      <c r="N9632" s="130"/>
      <c r="P9632" s="88"/>
    </row>
    <row r="9633" spans="6:16">
      <c r="F9633" s="81"/>
      <c r="G9633" s="130"/>
      <c r="I9633" s="88"/>
      <c r="N9633" s="130"/>
      <c r="P9633" s="88"/>
    </row>
    <row r="9634" spans="6:16">
      <c r="F9634" s="81"/>
      <c r="G9634" s="130"/>
      <c r="I9634" s="88"/>
      <c r="N9634" s="130"/>
      <c r="P9634" s="88"/>
    </row>
    <row r="9635" spans="6:16">
      <c r="F9635" s="81"/>
      <c r="G9635" s="130"/>
      <c r="I9635" s="88"/>
      <c r="N9635" s="130"/>
      <c r="P9635" s="88"/>
    </row>
    <row r="9636" spans="6:16">
      <c r="F9636" s="81"/>
      <c r="G9636" s="130"/>
      <c r="I9636" s="88"/>
      <c r="N9636" s="130"/>
      <c r="P9636" s="88"/>
    </row>
    <row r="9637" spans="6:16">
      <c r="F9637" s="81"/>
      <c r="G9637" s="130"/>
      <c r="I9637" s="88"/>
      <c r="N9637" s="130"/>
      <c r="P9637" s="88"/>
    </row>
    <row r="9638" spans="6:16">
      <c r="F9638" s="81"/>
      <c r="G9638" s="130"/>
      <c r="I9638" s="88"/>
      <c r="N9638" s="130"/>
      <c r="P9638" s="88"/>
    </row>
    <row r="9639" spans="6:16">
      <c r="F9639" s="81"/>
      <c r="G9639" s="130"/>
      <c r="I9639" s="88"/>
      <c r="N9639" s="130"/>
      <c r="P9639" s="88"/>
    </row>
    <row r="9640" spans="6:16">
      <c r="F9640" s="81"/>
      <c r="G9640" s="130"/>
      <c r="I9640" s="88"/>
      <c r="N9640" s="130"/>
      <c r="P9640" s="88"/>
    </row>
    <row r="9641" spans="6:16">
      <c r="F9641" s="81"/>
      <c r="G9641" s="130"/>
      <c r="I9641" s="88"/>
      <c r="N9641" s="130"/>
      <c r="P9641" s="88"/>
    </row>
    <row r="9642" spans="6:16">
      <c r="F9642" s="81"/>
      <c r="G9642" s="130"/>
      <c r="I9642" s="88"/>
      <c r="N9642" s="130"/>
      <c r="P9642" s="88"/>
    </row>
    <row r="9643" spans="6:16">
      <c r="F9643" s="81"/>
      <c r="G9643" s="130"/>
      <c r="I9643" s="88"/>
      <c r="N9643" s="130"/>
      <c r="P9643" s="88"/>
    </row>
    <row r="9644" spans="6:16">
      <c r="F9644" s="81"/>
      <c r="G9644" s="130"/>
      <c r="I9644" s="88"/>
      <c r="N9644" s="130"/>
      <c r="P9644" s="88"/>
    </row>
    <row r="9645" spans="6:16">
      <c r="F9645" s="81"/>
      <c r="G9645" s="130"/>
      <c r="I9645" s="88"/>
      <c r="N9645" s="130"/>
      <c r="P9645" s="88"/>
    </row>
    <row r="9646" spans="6:16">
      <c r="F9646" s="81"/>
      <c r="G9646" s="130"/>
      <c r="I9646" s="88"/>
      <c r="N9646" s="130"/>
      <c r="P9646" s="88"/>
    </row>
    <row r="9647" spans="6:16">
      <c r="F9647" s="81"/>
      <c r="G9647" s="130"/>
      <c r="I9647" s="88"/>
      <c r="N9647" s="130"/>
      <c r="P9647" s="88"/>
    </row>
    <row r="9648" spans="6:16">
      <c r="F9648" s="81"/>
      <c r="G9648" s="130"/>
      <c r="I9648" s="88"/>
      <c r="N9648" s="130"/>
      <c r="P9648" s="88"/>
    </row>
    <row r="9649" spans="6:16">
      <c r="F9649" s="81"/>
      <c r="G9649" s="130"/>
      <c r="I9649" s="88"/>
      <c r="N9649" s="130"/>
      <c r="P9649" s="88"/>
    </row>
    <row r="9650" spans="6:16">
      <c r="F9650" s="81"/>
      <c r="G9650" s="130"/>
      <c r="I9650" s="88"/>
      <c r="N9650" s="130"/>
      <c r="P9650" s="88"/>
    </row>
    <row r="9651" spans="6:16">
      <c r="F9651" s="81"/>
      <c r="G9651" s="130"/>
      <c r="I9651" s="88"/>
      <c r="N9651" s="130"/>
      <c r="P9651" s="88"/>
    </row>
    <row r="9652" spans="6:16">
      <c r="F9652" s="81"/>
      <c r="G9652" s="130"/>
      <c r="I9652" s="88"/>
      <c r="N9652" s="130"/>
      <c r="P9652" s="88"/>
    </row>
    <row r="9653" spans="6:16">
      <c r="F9653" s="81"/>
      <c r="G9653" s="130"/>
      <c r="I9653" s="88"/>
      <c r="N9653" s="130"/>
      <c r="P9653" s="88"/>
    </row>
    <row r="9654" spans="6:16">
      <c r="F9654" s="81"/>
      <c r="G9654" s="130"/>
      <c r="I9654" s="88"/>
      <c r="N9654" s="130"/>
      <c r="P9654" s="88"/>
    </row>
    <row r="9655" spans="6:16">
      <c r="F9655" s="81"/>
      <c r="G9655" s="130"/>
      <c r="I9655" s="88"/>
      <c r="N9655" s="130"/>
      <c r="P9655" s="88"/>
    </row>
    <row r="9656" spans="6:16">
      <c r="F9656" s="81"/>
      <c r="G9656" s="130"/>
      <c r="I9656" s="88"/>
      <c r="N9656" s="130"/>
      <c r="P9656" s="88"/>
    </row>
    <row r="9657" spans="6:16">
      <c r="F9657" s="81"/>
      <c r="G9657" s="130"/>
      <c r="I9657" s="88"/>
      <c r="N9657" s="130"/>
      <c r="P9657" s="88"/>
    </row>
    <row r="9658" spans="6:16">
      <c r="F9658" s="81"/>
      <c r="G9658" s="130"/>
      <c r="I9658" s="88"/>
      <c r="N9658" s="130"/>
      <c r="P9658" s="88"/>
    </row>
    <row r="9659" spans="6:16">
      <c r="F9659" s="81"/>
      <c r="G9659" s="130"/>
      <c r="I9659" s="88"/>
      <c r="N9659" s="130"/>
      <c r="P9659" s="88"/>
    </row>
    <row r="9660" spans="6:16">
      <c r="F9660" s="81"/>
      <c r="G9660" s="130"/>
      <c r="I9660" s="88"/>
      <c r="N9660" s="130"/>
      <c r="P9660" s="88"/>
    </row>
    <row r="9661" spans="6:16">
      <c r="F9661" s="81"/>
      <c r="G9661" s="130"/>
      <c r="I9661" s="88"/>
      <c r="N9661" s="130"/>
      <c r="P9661" s="88"/>
    </row>
    <row r="9662" spans="6:16">
      <c r="F9662" s="81"/>
      <c r="G9662" s="130"/>
      <c r="I9662" s="88"/>
      <c r="N9662" s="130"/>
      <c r="P9662" s="88"/>
    </row>
    <row r="9663" spans="6:16">
      <c r="F9663" s="81"/>
      <c r="G9663" s="130"/>
      <c r="I9663" s="88"/>
      <c r="N9663" s="130"/>
      <c r="P9663" s="88"/>
    </row>
    <row r="9664" spans="6:16">
      <c r="F9664" s="81"/>
      <c r="G9664" s="130"/>
      <c r="I9664" s="88"/>
      <c r="N9664" s="130"/>
      <c r="P9664" s="88"/>
    </row>
    <row r="9665" spans="6:16">
      <c r="F9665" s="81"/>
      <c r="G9665" s="130"/>
      <c r="I9665" s="88"/>
      <c r="N9665" s="130"/>
      <c r="P9665" s="88"/>
    </row>
    <row r="9666" spans="6:16">
      <c r="F9666" s="81"/>
      <c r="G9666" s="130"/>
      <c r="I9666" s="88"/>
      <c r="N9666" s="130"/>
      <c r="P9666" s="88"/>
    </row>
    <row r="9667" spans="6:16">
      <c r="F9667" s="81"/>
      <c r="G9667" s="130"/>
      <c r="I9667" s="88"/>
      <c r="N9667" s="130"/>
      <c r="P9667" s="88"/>
    </row>
    <row r="9668" spans="6:16">
      <c r="F9668" s="81"/>
      <c r="G9668" s="130"/>
      <c r="I9668" s="88"/>
      <c r="N9668" s="130"/>
      <c r="P9668" s="88"/>
    </row>
    <row r="9669" spans="6:16">
      <c r="F9669" s="81"/>
      <c r="G9669" s="130"/>
      <c r="I9669" s="88"/>
      <c r="N9669" s="130"/>
      <c r="P9669" s="88"/>
    </row>
    <row r="9670" spans="6:16">
      <c r="F9670" s="81"/>
      <c r="G9670" s="130"/>
      <c r="I9670" s="88"/>
      <c r="N9670" s="130"/>
      <c r="P9670" s="88"/>
    </row>
    <row r="9671" spans="6:16">
      <c r="F9671" s="81"/>
      <c r="G9671" s="130"/>
      <c r="I9671" s="88"/>
      <c r="N9671" s="130"/>
      <c r="P9671" s="88"/>
    </row>
    <row r="9672" spans="6:16">
      <c r="F9672" s="81"/>
      <c r="G9672" s="130"/>
      <c r="I9672" s="88"/>
      <c r="N9672" s="130"/>
      <c r="P9672" s="88"/>
    </row>
    <row r="9673" spans="6:16">
      <c r="F9673" s="81"/>
      <c r="G9673" s="130"/>
      <c r="I9673" s="88"/>
      <c r="N9673" s="130"/>
      <c r="P9673" s="88"/>
    </row>
    <row r="9674" spans="6:16">
      <c r="F9674" s="81"/>
      <c r="G9674" s="130"/>
      <c r="I9674" s="88"/>
      <c r="N9674" s="130"/>
      <c r="P9674" s="88"/>
    </row>
    <row r="9675" spans="6:16">
      <c r="F9675" s="81"/>
      <c r="G9675" s="130"/>
      <c r="I9675" s="88"/>
      <c r="N9675" s="130"/>
      <c r="P9675" s="88"/>
    </row>
    <row r="9676" spans="6:16">
      <c r="F9676" s="81"/>
      <c r="G9676" s="130"/>
      <c r="I9676" s="88"/>
      <c r="N9676" s="130"/>
      <c r="P9676" s="88"/>
    </row>
    <row r="9677" spans="6:16">
      <c r="F9677" s="81"/>
      <c r="G9677" s="130"/>
      <c r="I9677" s="88"/>
      <c r="N9677" s="130"/>
      <c r="P9677" s="88"/>
    </row>
    <row r="9678" spans="6:16">
      <c r="F9678" s="81"/>
      <c r="G9678" s="130"/>
      <c r="I9678" s="88"/>
      <c r="N9678" s="130"/>
      <c r="P9678" s="88"/>
    </row>
    <row r="9679" spans="6:16">
      <c r="F9679" s="81"/>
      <c r="G9679" s="130"/>
      <c r="I9679" s="88"/>
      <c r="N9679" s="130"/>
      <c r="P9679" s="88"/>
    </row>
    <row r="9680" spans="6:16">
      <c r="F9680" s="81"/>
      <c r="G9680" s="130"/>
      <c r="I9680" s="88"/>
      <c r="N9680" s="130"/>
      <c r="P9680" s="88"/>
    </row>
    <row r="9681" spans="6:16">
      <c r="F9681" s="81"/>
      <c r="G9681" s="130"/>
      <c r="I9681" s="88"/>
      <c r="N9681" s="130"/>
      <c r="P9681" s="88"/>
    </row>
    <row r="9682" spans="6:16">
      <c r="F9682" s="81"/>
      <c r="G9682" s="130"/>
      <c r="I9682" s="88"/>
      <c r="N9682" s="130"/>
      <c r="P9682" s="88"/>
    </row>
    <row r="9683" spans="6:16">
      <c r="F9683" s="81"/>
      <c r="G9683" s="130"/>
      <c r="I9683" s="88"/>
      <c r="N9683" s="130"/>
      <c r="P9683" s="88"/>
    </row>
    <row r="9684" spans="6:16">
      <c r="F9684" s="81"/>
      <c r="G9684" s="130"/>
      <c r="I9684" s="88"/>
      <c r="N9684" s="130"/>
      <c r="P9684" s="88"/>
    </row>
    <row r="9685" spans="6:16">
      <c r="F9685" s="81"/>
      <c r="G9685" s="130"/>
      <c r="I9685" s="88"/>
      <c r="N9685" s="130"/>
      <c r="P9685" s="88"/>
    </row>
    <row r="9686" spans="6:16">
      <c r="F9686" s="81"/>
      <c r="G9686" s="130"/>
      <c r="I9686" s="88"/>
      <c r="N9686" s="130"/>
      <c r="P9686" s="88"/>
    </row>
    <row r="9687" spans="6:16">
      <c r="F9687" s="81"/>
      <c r="G9687" s="130"/>
      <c r="I9687" s="88"/>
      <c r="N9687" s="130"/>
      <c r="P9687" s="88"/>
    </row>
    <row r="9688" spans="6:16">
      <c r="F9688" s="81"/>
      <c r="G9688" s="130"/>
      <c r="I9688" s="88"/>
      <c r="N9688" s="130"/>
      <c r="P9688" s="88"/>
    </row>
    <row r="9689" spans="6:16">
      <c r="F9689" s="81"/>
      <c r="G9689" s="130"/>
      <c r="I9689" s="88"/>
      <c r="N9689" s="130"/>
      <c r="P9689" s="88"/>
    </row>
    <row r="9690" spans="6:16">
      <c r="F9690" s="81"/>
      <c r="G9690" s="130"/>
      <c r="I9690" s="88"/>
      <c r="N9690" s="130"/>
      <c r="P9690" s="88"/>
    </row>
    <row r="9691" spans="6:16">
      <c r="F9691" s="81"/>
      <c r="G9691" s="130"/>
      <c r="I9691" s="88"/>
      <c r="N9691" s="130"/>
      <c r="P9691" s="88"/>
    </row>
    <row r="9692" spans="6:16">
      <c r="F9692" s="81"/>
      <c r="G9692" s="130"/>
      <c r="I9692" s="88"/>
      <c r="N9692" s="130"/>
      <c r="P9692" s="88"/>
    </row>
    <row r="9693" spans="6:16">
      <c r="F9693" s="81"/>
      <c r="G9693" s="130"/>
      <c r="I9693" s="88"/>
      <c r="N9693" s="130"/>
      <c r="P9693" s="88"/>
    </row>
    <row r="9694" spans="6:16">
      <c r="F9694" s="81"/>
      <c r="G9694" s="130"/>
      <c r="I9694" s="88"/>
      <c r="N9694" s="130"/>
      <c r="P9694" s="88"/>
    </row>
    <row r="9695" spans="6:16">
      <c r="F9695" s="81"/>
      <c r="G9695" s="130"/>
      <c r="I9695" s="88"/>
      <c r="N9695" s="130"/>
      <c r="P9695" s="88"/>
    </row>
    <row r="9696" spans="6:16">
      <c r="F9696" s="81"/>
      <c r="G9696" s="130"/>
      <c r="I9696" s="88"/>
      <c r="N9696" s="130"/>
      <c r="P9696" s="88"/>
    </row>
    <row r="9697" spans="6:16">
      <c r="F9697" s="81"/>
      <c r="G9697" s="130"/>
      <c r="I9697" s="88"/>
      <c r="N9697" s="130"/>
      <c r="P9697" s="88"/>
    </row>
    <row r="9698" spans="6:16">
      <c r="F9698" s="81"/>
      <c r="G9698" s="130"/>
      <c r="I9698" s="88"/>
      <c r="N9698" s="130"/>
      <c r="P9698" s="88"/>
    </row>
    <row r="9699" spans="6:16">
      <c r="F9699" s="81"/>
      <c r="G9699" s="130"/>
      <c r="I9699" s="88"/>
      <c r="N9699" s="130"/>
      <c r="P9699" s="88"/>
    </row>
    <row r="9700" spans="6:16">
      <c r="F9700" s="81"/>
      <c r="G9700" s="130"/>
      <c r="I9700" s="88"/>
      <c r="N9700" s="130"/>
      <c r="P9700" s="88"/>
    </row>
    <row r="9701" spans="6:16">
      <c r="F9701" s="81"/>
      <c r="G9701" s="130"/>
      <c r="I9701" s="88"/>
      <c r="N9701" s="130"/>
      <c r="P9701" s="88"/>
    </row>
    <row r="9702" spans="6:16">
      <c r="F9702" s="81"/>
      <c r="G9702" s="130"/>
      <c r="I9702" s="88"/>
      <c r="N9702" s="130"/>
      <c r="P9702" s="88"/>
    </row>
    <row r="9703" spans="6:16">
      <c r="F9703" s="81"/>
      <c r="G9703" s="130"/>
      <c r="I9703" s="88"/>
      <c r="N9703" s="130"/>
      <c r="P9703" s="88"/>
    </row>
    <row r="9704" spans="6:16">
      <c r="F9704" s="81"/>
      <c r="G9704" s="130"/>
      <c r="I9704" s="88"/>
      <c r="N9704" s="130"/>
      <c r="P9704" s="88"/>
    </row>
    <row r="9705" spans="6:16">
      <c r="F9705" s="81"/>
      <c r="G9705" s="130"/>
      <c r="I9705" s="88"/>
      <c r="N9705" s="130"/>
      <c r="P9705" s="88"/>
    </row>
    <row r="9706" spans="6:16">
      <c r="F9706" s="81"/>
      <c r="G9706" s="130"/>
      <c r="I9706" s="88"/>
      <c r="N9706" s="130"/>
      <c r="P9706" s="88"/>
    </row>
    <row r="9707" spans="6:16">
      <c r="F9707" s="81"/>
      <c r="G9707" s="130"/>
      <c r="I9707" s="88"/>
      <c r="N9707" s="130"/>
      <c r="P9707" s="88"/>
    </row>
    <row r="9708" spans="6:16">
      <c r="F9708" s="81"/>
      <c r="G9708" s="130"/>
      <c r="I9708" s="88"/>
      <c r="N9708" s="130"/>
      <c r="P9708" s="88"/>
    </row>
    <row r="9709" spans="6:16">
      <c r="F9709" s="81"/>
      <c r="G9709" s="130"/>
      <c r="I9709" s="88"/>
      <c r="N9709" s="130"/>
      <c r="P9709" s="88"/>
    </row>
    <row r="9710" spans="6:16">
      <c r="F9710" s="81"/>
      <c r="G9710" s="130"/>
      <c r="I9710" s="88"/>
      <c r="N9710" s="130"/>
      <c r="P9710" s="88"/>
    </row>
    <row r="9711" spans="6:16">
      <c r="F9711" s="81"/>
      <c r="G9711" s="130"/>
      <c r="I9711" s="88"/>
      <c r="N9711" s="130"/>
      <c r="P9711" s="88"/>
    </row>
    <row r="9712" spans="6:16">
      <c r="F9712" s="81"/>
      <c r="G9712" s="130"/>
      <c r="I9712" s="88"/>
      <c r="N9712" s="130"/>
      <c r="P9712" s="88"/>
    </row>
    <row r="9713" spans="6:16">
      <c r="F9713" s="81"/>
      <c r="G9713" s="130"/>
      <c r="I9713" s="88"/>
      <c r="N9713" s="130"/>
      <c r="P9713" s="88"/>
    </row>
    <row r="9714" spans="6:16">
      <c r="F9714" s="81"/>
      <c r="G9714" s="130"/>
      <c r="I9714" s="88"/>
      <c r="N9714" s="130"/>
      <c r="P9714" s="88"/>
    </row>
    <row r="9715" spans="6:16">
      <c r="F9715" s="81"/>
      <c r="G9715" s="130"/>
      <c r="I9715" s="88"/>
      <c r="N9715" s="130"/>
      <c r="P9715" s="88"/>
    </row>
    <row r="9716" spans="6:16">
      <c r="F9716" s="81"/>
      <c r="G9716" s="130"/>
      <c r="I9716" s="88"/>
      <c r="N9716" s="130"/>
      <c r="P9716" s="88"/>
    </row>
    <row r="9717" spans="6:16">
      <c r="F9717" s="81"/>
      <c r="G9717" s="130"/>
      <c r="I9717" s="88"/>
      <c r="N9717" s="130"/>
      <c r="P9717" s="88"/>
    </row>
    <row r="9718" spans="6:16">
      <c r="F9718" s="81"/>
      <c r="G9718" s="130"/>
      <c r="I9718" s="88"/>
      <c r="N9718" s="130"/>
      <c r="P9718" s="88"/>
    </row>
    <row r="9719" spans="6:16">
      <c r="F9719" s="81"/>
      <c r="G9719" s="130"/>
      <c r="I9719" s="88"/>
      <c r="N9719" s="130"/>
      <c r="P9719" s="88"/>
    </row>
    <row r="9720" spans="6:16">
      <c r="F9720" s="81"/>
      <c r="G9720" s="130"/>
      <c r="I9720" s="88"/>
      <c r="N9720" s="130"/>
      <c r="P9720" s="88"/>
    </row>
    <row r="9721" spans="6:16">
      <c r="F9721" s="81"/>
      <c r="G9721" s="130"/>
      <c r="I9721" s="88"/>
      <c r="N9721" s="130"/>
      <c r="P9721" s="88"/>
    </row>
    <row r="9722" spans="6:16">
      <c r="F9722" s="81"/>
      <c r="G9722" s="130"/>
      <c r="I9722" s="88"/>
      <c r="N9722" s="130"/>
      <c r="P9722" s="88"/>
    </row>
    <row r="9723" spans="6:16">
      <c r="F9723" s="81"/>
      <c r="G9723" s="130"/>
      <c r="I9723" s="88"/>
      <c r="N9723" s="130"/>
      <c r="P9723" s="88"/>
    </row>
    <row r="9724" spans="6:16">
      <c r="F9724" s="81"/>
      <c r="G9724" s="130"/>
      <c r="I9724" s="88"/>
      <c r="N9724" s="130"/>
      <c r="P9724" s="88"/>
    </row>
    <row r="9725" spans="6:16">
      <c r="F9725" s="81"/>
      <c r="G9725" s="130"/>
      <c r="I9725" s="88"/>
      <c r="N9725" s="130"/>
      <c r="P9725" s="88"/>
    </row>
    <row r="9726" spans="6:16">
      <c r="F9726" s="81"/>
      <c r="G9726" s="130"/>
      <c r="I9726" s="88"/>
      <c r="N9726" s="130"/>
      <c r="P9726" s="88"/>
    </row>
    <row r="9727" spans="6:16">
      <c r="F9727" s="81"/>
      <c r="G9727" s="130"/>
      <c r="I9727" s="88"/>
      <c r="N9727" s="130"/>
      <c r="P9727" s="88"/>
    </row>
    <row r="9728" spans="6:16">
      <c r="F9728" s="81"/>
      <c r="G9728" s="130"/>
      <c r="I9728" s="88"/>
      <c r="N9728" s="130"/>
      <c r="P9728" s="88"/>
    </row>
    <row r="9729" spans="6:16">
      <c r="F9729" s="81"/>
      <c r="G9729" s="130"/>
      <c r="I9729" s="88"/>
      <c r="N9729" s="130"/>
      <c r="P9729" s="88"/>
    </row>
    <row r="9730" spans="6:16">
      <c r="F9730" s="81"/>
      <c r="G9730" s="130"/>
      <c r="I9730" s="88"/>
      <c r="N9730" s="130"/>
      <c r="P9730" s="88"/>
    </row>
    <row r="9731" spans="6:16">
      <c r="F9731" s="81"/>
      <c r="G9731" s="130"/>
      <c r="I9731" s="88"/>
      <c r="N9731" s="130"/>
      <c r="P9731" s="88"/>
    </row>
    <row r="9732" spans="6:16">
      <c r="F9732" s="81"/>
      <c r="G9732" s="130"/>
      <c r="I9732" s="88"/>
      <c r="N9732" s="130"/>
      <c r="P9732" s="88"/>
    </row>
    <row r="9733" spans="6:16">
      <c r="F9733" s="81"/>
      <c r="G9733" s="130"/>
      <c r="I9733" s="88"/>
      <c r="N9733" s="130"/>
      <c r="P9733" s="88"/>
    </row>
    <row r="9734" spans="6:16">
      <c r="F9734" s="81"/>
      <c r="G9734" s="130"/>
      <c r="I9734" s="88"/>
      <c r="N9734" s="130"/>
      <c r="P9734" s="88"/>
    </row>
    <row r="9735" spans="6:16">
      <c r="F9735" s="81"/>
      <c r="G9735" s="130"/>
      <c r="I9735" s="88"/>
      <c r="N9735" s="130"/>
      <c r="P9735" s="88"/>
    </row>
    <row r="9736" spans="6:16">
      <c r="F9736" s="81"/>
      <c r="G9736" s="130"/>
      <c r="I9736" s="88"/>
      <c r="N9736" s="130"/>
      <c r="P9736" s="88"/>
    </row>
    <row r="9737" spans="6:16">
      <c r="F9737" s="81"/>
      <c r="G9737" s="130"/>
      <c r="I9737" s="88"/>
      <c r="N9737" s="130"/>
      <c r="P9737" s="88"/>
    </row>
    <row r="9738" spans="6:16">
      <c r="F9738" s="81"/>
      <c r="G9738" s="130"/>
      <c r="I9738" s="88"/>
      <c r="N9738" s="130"/>
      <c r="P9738" s="88"/>
    </row>
    <row r="9739" spans="6:16">
      <c r="F9739" s="81"/>
      <c r="G9739" s="130"/>
      <c r="I9739" s="88"/>
      <c r="N9739" s="130"/>
      <c r="P9739" s="88"/>
    </row>
    <row r="9740" spans="6:16">
      <c r="F9740" s="81"/>
      <c r="G9740" s="130"/>
      <c r="I9740" s="88"/>
      <c r="N9740" s="130"/>
      <c r="P9740" s="88"/>
    </row>
    <row r="9741" spans="6:16">
      <c r="F9741" s="81"/>
      <c r="G9741" s="130"/>
      <c r="I9741" s="88"/>
      <c r="N9741" s="130"/>
      <c r="P9741" s="88"/>
    </row>
    <row r="9742" spans="6:16">
      <c r="F9742" s="81"/>
      <c r="G9742" s="130"/>
      <c r="I9742" s="88"/>
      <c r="N9742" s="130"/>
      <c r="P9742" s="88"/>
    </row>
    <row r="9743" spans="6:16">
      <c r="F9743" s="81"/>
      <c r="G9743" s="130"/>
      <c r="I9743" s="88"/>
      <c r="N9743" s="130"/>
      <c r="P9743" s="88"/>
    </row>
    <row r="9744" spans="6:16">
      <c r="F9744" s="81"/>
      <c r="G9744" s="130"/>
      <c r="I9744" s="88"/>
      <c r="N9744" s="130"/>
      <c r="P9744" s="88"/>
    </row>
    <row r="9745" spans="6:16">
      <c r="F9745" s="81"/>
      <c r="G9745" s="130"/>
      <c r="I9745" s="88"/>
      <c r="N9745" s="130"/>
      <c r="P9745" s="88"/>
    </row>
    <row r="9746" spans="6:16">
      <c r="F9746" s="81"/>
      <c r="G9746" s="130"/>
      <c r="I9746" s="88"/>
      <c r="N9746" s="130"/>
      <c r="P9746" s="88"/>
    </row>
    <row r="9747" spans="6:16">
      <c r="F9747" s="81"/>
      <c r="G9747" s="130"/>
      <c r="I9747" s="88"/>
      <c r="N9747" s="130"/>
      <c r="P9747" s="88"/>
    </row>
    <row r="9748" spans="6:16">
      <c r="F9748" s="81"/>
      <c r="G9748" s="130"/>
      <c r="I9748" s="88"/>
      <c r="N9748" s="130"/>
      <c r="P9748" s="88"/>
    </row>
    <row r="9749" spans="6:16">
      <c r="F9749" s="81"/>
      <c r="G9749" s="130"/>
      <c r="I9749" s="88"/>
      <c r="N9749" s="130"/>
      <c r="P9749" s="88"/>
    </row>
    <row r="9750" spans="6:16">
      <c r="F9750" s="81"/>
      <c r="G9750" s="130"/>
      <c r="I9750" s="88"/>
      <c r="N9750" s="130"/>
      <c r="P9750" s="88"/>
    </row>
    <row r="9751" spans="6:16">
      <c r="F9751" s="81"/>
      <c r="G9751" s="130"/>
      <c r="I9751" s="88"/>
      <c r="N9751" s="130"/>
      <c r="P9751" s="88"/>
    </row>
    <row r="9752" spans="6:16">
      <c r="F9752" s="81"/>
      <c r="G9752" s="130"/>
      <c r="I9752" s="88"/>
      <c r="N9752" s="130"/>
      <c r="P9752" s="88"/>
    </row>
    <row r="9753" spans="6:16">
      <c r="F9753" s="81"/>
      <c r="G9753" s="130"/>
      <c r="I9753" s="88"/>
      <c r="N9753" s="130"/>
      <c r="P9753" s="88"/>
    </row>
    <row r="9754" spans="6:16">
      <c r="F9754" s="81"/>
      <c r="G9754" s="130"/>
      <c r="I9754" s="88"/>
      <c r="N9754" s="130"/>
      <c r="P9754" s="88"/>
    </row>
    <row r="9755" spans="6:16">
      <c r="F9755" s="81"/>
      <c r="G9755" s="130"/>
      <c r="I9755" s="88"/>
      <c r="N9755" s="130"/>
      <c r="P9755" s="88"/>
    </row>
    <row r="9756" spans="6:16">
      <c r="F9756" s="81"/>
      <c r="G9756" s="130"/>
      <c r="I9756" s="88"/>
      <c r="N9756" s="130"/>
      <c r="P9756" s="88"/>
    </row>
    <row r="9757" spans="6:16">
      <c r="F9757" s="81"/>
      <c r="G9757" s="130"/>
      <c r="I9757" s="88"/>
      <c r="N9757" s="130"/>
      <c r="P9757" s="88"/>
    </row>
    <row r="9758" spans="6:16">
      <c r="F9758" s="81"/>
      <c r="G9758" s="130"/>
      <c r="I9758" s="88"/>
      <c r="N9758" s="130"/>
      <c r="P9758" s="88"/>
    </row>
    <row r="9759" spans="6:16">
      <c r="F9759" s="81"/>
      <c r="G9759" s="130"/>
      <c r="I9759" s="88"/>
      <c r="N9759" s="130"/>
      <c r="P9759" s="88"/>
    </row>
    <row r="9760" spans="6:16">
      <c r="F9760" s="81"/>
      <c r="G9760" s="130"/>
      <c r="I9760" s="88"/>
      <c r="N9760" s="130"/>
      <c r="P9760" s="88"/>
    </row>
    <row r="9761" spans="6:16">
      <c r="F9761" s="81"/>
      <c r="G9761" s="130"/>
      <c r="I9761" s="88"/>
      <c r="N9761" s="130"/>
      <c r="P9761" s="88"/>
    </row>
    <row r="9762" spans="6:16">
      <c r="F9762" s="81"/>
      <c r="G9762" s="130"/>
      <c r="I9762" s="88"/>
      <c r="N9762" s="130"/>
      <c r="P9762" s="88"/>
    </row>
    <row r="9763" spans="6:16">
      <c r="F9763" s="81"/>
      <c r="G9763" s="130"/>
      <c r="I9763" s="88"/>
      <c r="N9763" s="130"/>
      <c r="P9763" s="88"/>
    </row>
    <row r="9764" spans="6:16">
      <c r="F9764" s="81"/>
      <c r="G9764" s="130"/>
      <c r="I9764" s="88"/>
      <c r="N9764" s="130"/>
      <c r="P9764" s="88"/>
    </row>
    <row r="9765" spans="6:16">
      <c r="F9765" s="81"/>
      <c r="G9765" s="130"/>
      <c r="I9765" s="88"/>
      <c r="N9765" s="130"/>
      <c r="P9765" s="88"/>
    </row>
    <row r="9766" spans="6:16">
      <c r="F9766" s="81"/>
      <c r="G9766" s="130"/>
      <c r="I9766" s="88"/>
      <c r="N9766" s="130"/>
      <c r="P9766" s="88"/>
    </row>
    <row r="9767" spans="6:16">
      <c r="F9767" s="81"/>
      <c r="G9767" s="130"/>
      <c r="I9767" s="88"/>
      <c r="N9767" s="130"/>
      <c r="P9767" s="88"/>
    </row>
    <row r="9768" spans="6:16">
      <c r="F9768" s="81"/>
      <c r="G9768" s="130"/>
      <c r="I9768" s="88"/>
      <c r="N9768" s="130"/>
      <c r="P9768" s="88"/>
    </row>
    <row r="9769" spans="6:16">
      <c r="F9769" s="81"/>
      <c r="G9769" s="130"/>
      <c r="I9769" s="88"/>
      <c r="N9769" s="130"/>
      <c r="P9769" s="88"/>
    </row>
    <row r="9770" spans="6:16">
      <c r="F9770" s="81"/>
      <c r="G9770" s="130"/>
      <c r="I9770" s="88"/>
      <c r="N9770" s="130"/>
      <c r="P9770" s="88"/>
    </row>
    <row r="9771" spans="6:16">
      <c r="F9771" s="81"/>
      <c r="G9771" s="130"/>
      <c r="I9771" s="88"/>
      <c r="N9771" s="130"/>
      <c r="P9771" s="88"/>
    </row>
    <row r="9772" spans="6:16">
      <c r="F9772" s="81"/>
      <c r="G9772" s="130"/>
      <c r="I9772" s="88"/>
      <c r="N9772" s="130"/>
      <c r="P9772" s="88"/>
    </row>
    <row r="9773" spans="6:16">
      <c r="F9773" s="81"/>
      <c r="G9773" s="130"/>
      <c r="I9773" s="88"/>
      <c r="N9773" s="130"/>
      <c r="P9773" s="88"/>
    </row>
    <row r="9774" spans="6:16">
      <c r="F9774" s="81"/>
      <c r="G9774" s="130"/>
      <c r="I9774" s="88"/>
      <c r="N9774" s="130"/>
      <c r="P9774" s="88"/>
    </row>
    <row r="9775" spans="6:16">
      <c r="F9775" s="81"/>
      <c r="G9775" s="130"/>
      <c r="I9775" s="88"/>
      <c r="N9775" s="130"/>
      <c r="P9775" s="88"/>
    </row>
    <row r="9776" spans="6:16">
      <c r="F9776" s="81"/>
      <c r="G9776" s="130"/>
      <c r="I9776" s="88"/>
      <c r="N9776" s="130"/>
      <c r="P9776" s="88"/>
    </row>
    <row r="9777" spans="6:16">
      <c r="F9777" s="81"/>
      <c r="G9777" s="130"/>
      <c r="I9777" s="88"/>
      <c r="N9777" s="130"/>
      <c r="P9777" s="88"/>
    </row>
    <row r="9778" spans="6:16">
      <c r="F9778" s="81"/>
      <c r="G9778" s="130"/>
      <c r="I9778" s="88"/>
      <c r="N9778" s="130"/>
      <c r="P9778" s="88"/>
    </row>
    <row r="9779" spans="6:16">
      <c r="F9779" s="81"/>
      <c r="G9779" s="130"/>
      <c r="I9779" s="88"/>
      <c r="N9779" s="130"/>
      <c r="P9779" s="88"/>
    </row>
    <row r="9780" spans="6:16">
      <c r="F9780" s="81"/>
      <c r="G9780" s="130"/>
      <c r="I9780" s="88"/>
      <c r="N9780" s="130"/>
      <c r="P9780" s="88"/>
    </row>
    <row r="9781" spans="6:16">
      <c r="F9781" s="81"/>
      <c r="G9781" s="130"/>
      <c r="I9781" s="88"/>
      <c r="N9781" s="130"/>
      <c r="P9781" s="88"/>
    </row>
    <row r="9782" spans="6:16">
      <c r="F9782" s="81"/>
      <c r="G9782" s="130"/>
      <c r="I9782" s="88"/>
      <c r="N9782" s="130"/>
      <c r="P9782" s="88"/>
    </row>
    <row r="9783" spans="6:16">
      <c r="F9783" s="81"/>
      <c r="G9783" s="130"/>
      <c r="I9783" s="88"/>
      <c r="N9783" s="130"/>
      <c r="P9783" s="88"/>
    </row>
    <row r="9784" spans="6:16">
      <c r="F9784" s="81"/>
      <c r="G9784" s="130"/>
      <c r="I9784" s="88"/>
      <c r="N9784" s="130"/>
      <c r="P9784" s="88"/>
    </row>
    <row r="9785" spans="6:16">
      <c r="F9785" s="81"/>
      <c r="G9785" s="130"/>
      <c r="I9785" s="88"/>
      <c r="N9785" s="130"/>
      <c r="P9785" s="88"/>
    </row>
    <row r="9786" spans="6:16">
      <c r="F9786" s="81"/>
      <c r="G9786" s="130"/>
      <c r="I9786" s="88"/>
      <c r="N9786" s="130"/>
      <c r="P9786" s="88"/>
    </row>
    <row r="9787" spans="6:16">
      <c r="F9787" s="81"/>
      <c r="G9787" s="130"/>
      <c r="I9787" s="88"/>
      <c r="N9787" s="130"/>
      <c r="P9787" s="88"/>
    </row>
    <row r="9788" spans="6:16">
      <c r="F9788" s="81"/>
      <c r="G9788" s="130"/>
      <c r="I9788" s="88"/>
      <c r="N9788" s="130"/>
      <c r="P9788" s="88"/>
    </row>
    <row r="9789" spans="6:16">
      <c r="F9789" s="81"/>
      <c r="G9789" s="130"/>
      <c r="I9789" s="88"/>
      <c r="N9789" s="130"/>
      <c r="P9789" s="88"/>
    </row>
    <row r="9790" spans="6:16">
      <c r="F9790" s="81"/>
      <c r="G9790" s="130"/>
      <c r="I9790" s="88"/>
      <c r="N9790" s="130"/>
      <c r="P9790" s="88"/>
    </row>
    <row r="9791" spans="6:16">
      <c r="F9791" s="81"/>
      <c r="G9791" s="130"/>
      <c r="I9791" s="88"/>
      <c r="N9791" s="130"/>
      <c r="P9791" s="88"/>
    </row>
    <row r="9792" spans="6:16">
      <c r="F9792" s="81"/>
      <c r="G9792" s="130"/>
      <c r="I9792" s="88"/>
      <c r="N9792" s="130"/>
      <c r="P9792" s="88"/>
    </row>
    <row r="9793" spans="6:16">
      <c r="F9793" s="81"/>
      <c r="G9793" s="130"/>
      <c r="I9793" s="88"/>
      <c r="N9793" s="130"/>
      <c r="P9793" s="88"/>
    </row>
    <row r="9794" spans="6:16">
      <c r="F9794" s="81"/>
      <c r="G9794" s="130"/>
      <c r="I9794" s="88"/>
      <c r="N9794" s="130"/>
      <c r="P9794" s="88"/>
    </row>
    <row r="9795" spans="6:16">
      <c r="F9795" s="81"/>
      <c r="G9795" s="130"/>
      <c r="I9795" s="88"/>
      <c r="N9795" s="130"/>
      <c r="P9795" s="88"/>
    </row>
    <row r="9796" spans="6:16">
      <c r="F9796" s="81"/>
      <c r="G9796" s="130"/>
      <c r="I9796" s="88"/>
      <c r="N9796" s="130"/>
      <c r="P9796" s="88"/>
    </row>
    <row r="9797" spans="6:16">
      <c r="F9797" s="81"/>
      <c r="G9797" s="130"/>
      <c r="I9797" s="88"/>
      <c r="N9797" s="130"/>
      <c r="P9797" s="88"/>
    </row>
    <row r="9798" spans="6:16">
      <c r="F9798" s="81"/>
      <c r="G9798" s="130"/>
      <c r="I9798" s="88"/>
      <c r="N9798" s="130"/>
      <c r="P9798" s="88"/>
    </row>
    <row r="9799" spans="6:16">
      <c r="F9799" s="81"/>
      <c r="G9799" s="130"/>
      <c r="I9799" s="88"/>
      <c r="N9799" s="130"/>
      <c r="P9799" s="88"/>
    </row>
    <row r="9800" spans="6:16">
      <c r="F9800" s="81"/>
      <c r="G9800" s="130"/>
      <c r="I9800" s="88"/>
      <c r="N9800" s="130"/>
      <c r="P9800" s="88"/>
    </row>
    <row r="9801" spans="6:16">
      <c r="F9801" s="81"/>
      <c r="G9801" s="130"/>
      <c r="I9801" s="88"/>
      <c r="N9801" s="130"/>
      <c r="P9801" s="88"/>
    </row>
    <row r="9802" spans="6:16">
      <c r="F9802" s="81"/>
      <c r="G9802" s="130"/>
      <c r="I9802" s="88"/>
      <c r="N9802" s="130"/>
      <c r="P9802" s="88"/>
    </row>
    <row r="9803" spans="6:16">
      <c r="F9803" s="81"/>
      <c r="G9803" s="130"/>
      <c r="I9803" s="88"/>
      <c r="N9803" s="130"/>
      <c r="P9803" s="88"/>
    </row>
    <row r="9804" spans="6:16">
      <c r="F9804" s="81"/>
      <c r="G9804" s="130"/>
      <c r="I9804" s="88"/>
      <c r="N9804" s="130"/>
      <c r="P9804" s="88"/>
    </row>
    <row r="9805" spans="6:16">
      <c r="F9805" s="81"/>
      <c r="G9805" s="130"/>
      <c r="I9805" s="88"/>
      <c r="N9805" s="130"/>
      <c r="P9805" s="88"/>
    </row>
    <row r="9806" spans="6:16">
      <c r="F9806" s="81"/>
      <c r="G9806" s="130"/>
      <c r="I9806" s="88"/>
      <c r="N9806" s="130"/>
      <c r="P9806" s="88"/>
    </row>
    <row r="9807" spans="6:16">
      <c r="F9807" s="81"/>
      <c r="G9807" s="130"/>
      <c r="I9807" s="88"/>
      <c r="N9807" s="130"/>
      <c r="P9807" s="88"/>
    </row>
    <row r="9808" spans="6:16">
      <c r="F9808" s="81"/>
      <c r="G9808" s="130"/>
      <c r="I9808" s="88"/>
      <c r="N9808" s="130"/>
      <c r="P9808" s="88"/>
    </row>
    <row r="9809" spans="6:16">
      <c r="F9809" s="81"/>
      <c r="G9809" s="130"/>
      <c r="I9809" s="88"/>
      <c r="N9809" s="130"/>
      <c r="P9809" s="88"/>
    </row>
    <row r="9810" spans="6:16">
      <c r="F9810" s="81"/>
      <c r="G9810" s="130"/>
      <c r="I9810" s="88"/>
      <c r="N9810" s="130"/>
      <c r="P9810" s="88"/>
    </row>
    <row r="9811" spans="6:16">
      <c r="F9811" s="81"/>
      <c r="G9811" s="130"/>
      <c r="I9811" s="88"/>
      <c r="N9811" s="130"/>
      <c r="P9811" s="88"/>
    </row>
    <row r="9812" spans="6:16">
      <c r="F9812" s="81"/>
      <c r="G9812" s="130"/>
      <c r="I9812" s="88"/>
      <c r="N9812" s="130"/>
      <c r="P9812" s="88"/>
    </row>
    <row r="9813" spans="6:16">
      <c r="F9813" s="81"/>
      <c r="G9813" s="130"/>
      <c r="I9813" s="88"/>
      <c r="N9813" s="130"/>
      <c r="P9813" s="88"/>
    </row>
    <row r="9814" spans="6:16">
      <c r="F9814" s="81"/>
      <c r="G9814" s="130"/>
      <c r="I9814" s="88"/>
      <c r="N9814" s="130"/>
      <c r="P9814" s="88"/>
    </row>
    <row r="9815" spans="6:16">
      <c r="F9815" s="81"/>
      <c r="G9815" s="130"/>
      <c r="I9815" s="88"/>
      <c r="N9815" s="130"/>
      <c r="P9815" s="88"/>
    </row>
    <row r="9816" spans="6:16">
      <c r="F9816" s="81"/>
      <c r="G9816" s="130"/>
      <c r="I9816" s="88"/>
      <c r="N9816" s="130"/>
      <c r="P9816" s="88"/>
    </row>
    <row r="9817" spans="6:16">
      <c r="F9817" s="81"/>
      <c r="G9817" s="130"/>
      <c r="I9817" s="88"/>
      <c r="N9817" s="130"/>
      <c r="P9817" s="88"/>
    </row>
    <row r="9818" spans="6:16">
      <c r="F9818" s="81"/>
      <c r="G9818" s="130"/>
      <c r="I9818" s="88"/>
      <c r="N9818" s="130"/>
      <c r="P9818" s="88"/>
    </row>
    <row r="9819" spans="6:16">
      <c r="F9819" s="81"/>
      <c r="G9819" s="130"/>
      <c r="I9819" s="88"/>
      <c r="N9819" s="130"/>
      <c r="P9819" s="88"/>
    </row>
    <row r="9820" spans="6:16">
      <c r="F9820" s="81"/>
      <c r="G9820" s="130"/>
      <c r="I9820" s="88"/>
      <c r="N9820" s="130"/>
      <c r="P9820" s="88"/>
    </row>
    <row r="9821" spans="6:16">
      <c r="F9821" s="81"/>
      <c r="G9821" s="130"/>
      <c r="I9821" s="88"/>
      <c r="N9821" s="130"/>
      <c r="P9821" s="88"/>
    </row>
    <row r="9822" spans="6:16">
      <c r="F9822" s="81"/>
      <c r="G9822" s="130"/>
      <c r="I9822" s="88"/>
      <c r="N9822" s="130"/>
      <c r="P9822" s="88"/>
    </row>
    <row r="9823" spans="6:16">
      <c r="F9823" s="81"/>
      <c r="G9823" s="130"/>
      <c r="I9823" s="88"/>
      <c r="N9823" s="130"/>
      <c r="P9823" s="88"/>
    </row>
    <row r="9824" spans="6:16">
      <c r="F9824" s="81"/>
      <c r="G9824" s="130"/>
      <c r="I9824" s="88"/>
      <c r="N9824" s="130"/>
      <c r="P9824" s="88"/>
    </row>
    <row r="9825" spans="6:16">
      <c r="F9825" s="81"/>
      <c r="G9825" s="130"/>
      <c r="I9825" s="88"/>
      <c r="N9825" s="130"/>
      <c r="P9825" s="88"/>
    </row>
    <row r="9826" spans="6:16">
      <c r="F9826" s="81"/>
      <c r="G9826" s="130"/>
      <c r="I9826" s="88"/>
      <c r="N9826" s="130"/>
      <c r="P9826" s="88"/>
    </row>
    <row r="9827" spans="6:16">
      <c r="F9827" s="81"/>
      <c r="G9827" s="130"/>
      <c r="I9827" s="88"/>
      <c r="N9827" s="130"/>
      <c r="P9827" s="88"/>
    </row>
    <row r="9828" spans="6:16">
      <c r="F9828" s="81"/>
      <c r="G9828" s="130"/>
      <c r="I9828" s="88"/>
      <c r="N9828" s="130"/>
      <c r="P9828" s="88"/>
    </row>
    <row r="9829" spans="6:16">
      <c r="F9829" s="81"/>
      <c r="G9829" s="130"/>
      <c r="I9829" s="88"/>
      <c r="N9829" s="130"/>
      <c r="P9829" s="88"/>
    </row>
    <row r="9830" spans="6:16">
      <c r="F9830" s="81"/>
      <c r="G9830" s="130"/>
      <c r="I9830" s="88"/>
      <c r="N9830" s="130"/>
      <c r="P9830" s="88"/>
    </row>
    <row r="9831" spans="6:16">
      <c r="F9831" s="81"/>
      <c r="G9831" s="130"/>
      <c r="I9831" s="88"/>
      <c r="N9831" s="130"/>
      <c r="P9831" s="88"/>
    </row>
    <row r="9832" spans="6:16">
      <c r="F9832" s="81"/>
      <c r="G9832" s="130"/>
      <c r="I9832" s="88"/>
      <c r="N9832" s="130"/>
      <c r="P9832" s="88"/>
    </row>
    <row r="9833" spans="6:16">
      <c r="F9833" s="81"/>
      <c r="G9833" s="130"/>
      <c r="I9833" s="88"/>
      <c r="N9833" s="130"/>
      <c r="P9833" s="88"/>
    </row>
    <row r="9834" spans="6:16">
      <c r="F9834" s="81"/>
      <c r="G9834" s="130"/>
      <c r="I9834" s="88"/>
      <c r="N9834" s="130"/>
      <c r="P9834" s="88"/>
    </row>
    <row r="9835" spans="6:16">
      <c r="F9835" s="81"/>
      <c r="G9835" s="130"/>
      <c r="I9835" s="88"/>
      <c r="N9835" s="130"/>
      <c r="P9835" s="88"/>
    </row>
    <row r="9836" spans="6:16">
      <c r="F9836" s="81"/>
      <c r="G9836" s="130"/>
      <c r="I9836" s="88"/>
      <c r="N9836" s="130"/>
      <c r="P9836" s="88"/>
    </row>
    <row r="9837" spans="6:16">
      <c r="F9837" s="81"/>
      <c r="G9837" s="130"/>
      <c r="I9837" s="88"/>
      <c r="N9837" s="130"/>
      <c r="P9837" s="88"/>
    </row>
    <row r="9838" spans="6:16">
      <c r="F9838" s="81"/>
      <c r="G9838" s="130"/>
      <c r="I9838" s="88"/>
      <c r="N9838" s="130"/>
      <c r="P9838" s="88"/>
    </row>
    <row r="9839" spans="6:16">
      <c r="F9839" s="81"/>
      <c r="G9839" s="130"/>
      <c r="I9839" s="88"/>
      <c r="N9839" s="130"/>
      <c r="P9839" s="88"/>
    </row>
    <row r="9840" spans="6:16">
      <c r="F9840" s="81"/>
      <c r="G9840" s="130"/>
      <c r="I9840" s="88"/>
      <c r="N9840" s="130"/>
      <c r="P9840" s="88"/>
    </row>
    <row r="9841" spans="6:16">
      <c r="F9841" s="81"/>
      <c r="G9841" s="130"/>
      <c r="I9841" s="88"/>
      <c r="N9841" s="130"/>
      <c r="P9841" s="88"/>
    </row>
    <row r="9842" spans="6:16">
      <c r="F9842" s="81"/>
      <c r="G9842" s="130"/>
      <c r="I9842" s="88"/>
      <c r="N9842" s="130"/>
      <c r="P9842" s="88"/>
    </row>
    <row r="9843" spans="6:16">
      <c r="F9843" s="81"/>
      <c r="G9843" s="130"/>
      <c r="I9843" s="88"/>
      <c r="N9843" s="130"/>
      <c r="P9843" s="88"/>
    </row>
    <row r="9844" spans="6:16">
      <c r="F9844" s="81"/>
      <c r="G9844" s="130"/>
      <c r="I9844" s="88"/>
      <c r="N9844" s="130"/>
      <c r="P9844" s="88"/>
    </row>
    <row r="9845" spans="6:16">
      <c r="F9845" s="81"/>
      <c r="G9845" s="130"/>
      <c r="I9845" s="88"/>
      <c r="N9845" s="130"/>
      <c r="P9845" s="88"/>
    </row>
    <row r="9846" spans="6:16">
      <c r="F9846" s="81"/>
      <c r="G9846" s="130"/>
      <c r="I9846" s="88"/>
      <c r="N9846" s="130"/>
      <c r="P9846" s="88"/>
    </row>
    <row r="9847" spans="6:16">
      <c r="F9847" s="81"/>
      <c r="G9847" s="130"/>
      <c r="I9847" s="88"/>
      <c r="N9847" s="130"/>
      <c r="P9847" s="88"/>
    </row>
    <row r="9848" spans="6:16">
      <c r="F9848" s="81"/>
      <c r="G9848" s="130"/>
      <c r="I9848" s="88"/>
      <c r="N9848" s="130"/>
      <c r="P9848" s="88"/>
    </row>
    <row r="9849" spans="6:16">
      <c r="F9849" s="81"/>
      <c r="G9849" s="130"/>
      <c r="I9849" s="88"/>
      <c r="N9849" s="130"/>
      <c r="P9849" s="88"/>
    </row>
    <row r="9850" spans="6:16">
      <c r="F9850" s="81"/>
      <c r="G9850" s="130"/>
      <c r="I9850" s="88"/>
      <c r="N9850" s="130"/>
      <c r="P9850" s="88"/>
    </row>
    <row r="9851" spans="6:16">
      <c r="F9851" s="81"/>
      <c r="G9851" s="130"/>
      <c r="I9851" s="88"/>
      <c r="N9851" s="130"/>
      <c r="P9851" s="88"/>
    </row>
    <row r="9852" spans="6:16">
      <c r="F9852" s="81"/>
      <c r="G9852" s="130"/>
      <c r="I9852" s="88"/>
      <c r="N9852" s="130"/>
      <c r="P9852" s="88"/>
    </row>
    <row r="9853" spans="6:16">
      <c r="F9853" s="81"/>
      <c r="G9853" s="130"/>
      <c r="I9853" s="88"/>
      <c r="N9853" s="130"/>
      <c r="P9853" s="88"/>
    </row>
    <row r="9854" spans="6:16">
      <c r="F9854" s="81"/>
      <c r="G9854" s="130"/>
      <c r="I9854" s="88"/>
      <c r="N9854" s="130"/>
      <c r="P9854" s="88"/>
    </row>
    <row r="9855" spans="6:16">
      <c r="F9855" s="81"/>
      <c r="G9855" s="130"/>
      <c r="I9855" s="88"/>
      <c r="N9855" s="130"/>
      <c r="P9855" s="88"/>
    </row>
    <row r="9856" spans="6:16">
      <c r="F9856" s="81"/>
      <c r="G9856" s="130"/>
      <c r="I9856" s="88"/>
      <c r="N9856" s="130"/>
      <c r="P9856" s="88"/>
    </row>
    <row r="9857" spans="6:16">
      <c r="F9857" s="81"/>
      <c r="G9857" s="130"/>
      <c r="I9857" s="88"/>
      <c r="N9857" s="130"/>
      <c r="P9857" s="88"/>
    </row>
    <row r="9858" spans="6:16">
      <c r="F9858" s="81"/>
      <c r="G9858" s="130"/>
      <c r="I9858" s="88"/>
      <c r="N9858" s="130"/>
      <c r="P9858" s="88"/>
    </row>
    <row r="9859" spans="6:16">
      <c r="F9859" s="81"/>
      <c r="G9859" s="130"/>
      <c r="I9859" s="88"/>
      <c r="N9859" s="130"/>
      <c r="P9859" s="88"/>
    </row>
    <row r="9860" spans="6:16">
      <c r="F9860" s="81"/>
      <c r="G9860" s="130"/>
      <c r="I9860" s="88"/>
      <c r="N9860" s="130"/>
      <c r="P9860" s="88"/>
    </row>
    <row r="9861" spans="6:16">
      <c r="F9861" s="81"/>
      <c r="G9861" s="130"/>
      <c r="I9861" s="88"/>
      <c r="N9861" s="130"/>
      <c r="P9861" s="88"/>
    </row>
    <row r="9862" spans="6:16">
      <c r="F9862" s="81"/>
      <c r="G9862" s="130"/>
      <c r="I9862" s="88"/>
      <c r="N9862" s="130"/>
      <c r="P9862" s="88"/>
    </row>
    <row r="9863" spans="6:16">
      <c r="F9863" s="81"/>
      <c r="G9863" s="130"/>
      <c r="I9863" s="88"/>
      <c r="N9863" s="130"/>
      <c r="P9863" s="88"/>
    </row>
    <row r="9864" spans="6:16">
      <c r="F9864" s="81"/>
      <c r="G9864" s="130"/>
      <c r="I9864" s="88"/>
      <c r="N9864" s="130"/>
      <c r="P9864" s="88"/>
    </row>
    <row r="9865" spans="6:16">
      <c r="F9865" s="81"/>
      <c r="G9865" s="130"/>
      <c r="I9865" s="88"/>
      <c r="N9865" s="130"/>
      <c r="P9865" s="88"/>
    </row>
    <row r="9866" spans="6:16">
      <c r="F9866" s="81"/>
      <c r="G9866" s="130"/>
      <c r="I9866" s="88"/>
      <c r="N9866" s="130"/>
      <c r="P9866" s="88"/>
    </row>
    <row r="9867" spans="6:16">
      <c r="F9867" s="81"/>
      <c r="G9867" s="130"/>
      <c r="I9867" s="88"/>
      <c r="N9867" s="130"/>
      <c r="P9867" s="88"/>
    </row>
    <row r="9868" spans="6:16">
      <c r="F9868" s="81"/>
      <c r="G9868" s="130"/>
      <c r="I9868" s="88"/>
      <c r="N9868" s="130"/>
      <c r="P9868" s="88"/>
    </row>
    <row r="9869" spans="6:16">
      <c r="F9869" s="81"/>
      <c r="G9869" s="130"/>
      <c r="I9869" s="88"/>
      <c r="N9869" s="130"/>
      <c r="P9869" s="88"/>
    </row>
    <row r="9870" spans="6:16">
      <c r="F9870" s="81"/>
      <c r="G9870" s="130"/>
      <c r="I9870" s="88"/>
      <c r="N9870" s="130"/>
      <c r="P9870" s="88"/>
    </row>
    <row r="9871" spans="6:16">
      <c r="F9871" s="81"/>
      <c r="G9871" s="130"/>
      <c r="I9871" s="88"/>
      <c r="N9871" s="130"/>
      <c r="P9871" s="88"/>
    </row>
    <row r="9872" spans="6:16">
      <c r="F9872" s="81"/>
      <c r="G9872" s="130"/>
      <c r="I9872" s="88"/>
      <c r="N9872" s="130"/>
      <c r="P9872" s="88"/>
    </row>
    <row r="9873" spans="6:16">
      <c r="F9873" s="81"/>
      <c r="G9873" s="130"/>
      <c r="I9873" s="88"/>
      <c r="N9873" s="130"/>
      <c r="P9873" s="88"/>
    </row>
    <row r="9874" spans="6:16">
      <c r="F9874" s="81"/>
      <c r="G9874" s="130"/>
      <c r="I9874" s="88"/>
      <c r="N9874" s="130"/>
      <c r="P9874" s="88"/>
    </row>
    <row r="9875" spans="6:16">
      <c r="F9875" s="81"/>
      <c r="G9875" s="130"/>
      <c r="I9875" s="88"/>
      <c r="N9875" s="130"/>
      <c r="P9875" s="88"/>
    </row>
    <row r="9876" spans="6:16">
      <c r="F9876" s="81"/>
      <c r="G9876" s="130"/>
      <c r="I9876" s="88"/>
      <c r="N9876" s="130"/>
      <c r="P9876" s="88"/>
    </row>
    <row r="9877" spans="6:16">
      <c r="F9877" s="81"/>
      <c r="G9877" s="130"/>
      <c r="I9877" s="88"/>
      <c r="N9877" s="130"/>
      <c r="P9877" s="88"/>
    </row>
    <row r="9878" spans="6:16">
      <c r="F9878" s="81"/>
      <c r="G9878" s="130"/>
      <c r="I9878" s="88"/>
      <c r="N9878" s="130"/>
      <c r="P9878" s="88"/>
    </row>
    <row r="9879" spans="6:16">
      <c r="F9879" s="81"/>
      <c r="G9879" s="130"/>
      <c r="I9879" s="88"/>
      <c r="N9879" s="130"/>
      <c r="P9879" s="88"/>
    </row>
    <row r="9880" spans="6:16">
      <c r="F9880" s="81"/>
      <c r="G9880" s="130"/>
      <c r="I9880" s="88"/>
      <c r="N9880" s="130"/>
      <c r="P9880" s="88"/>
    </row>
    <row r="9881" spans="6:16">
      <c r="F9881" s="81"/>
      <c r="G9881" s="130"/>
      <c r="I9881" s="88"/>
      <c r="N9881" s="130"/>
      <c r="P9881" s="88"/>
    </row>
    <row r="9882" spans="6:16">
      <c r="F9882" s="81"/>
      <c r="G9882" s="130"/>
      <c r="I9882" s="88"/>
      <c r="N9882" s="130"/>
      <c r="P9882" s="88"/>
    </row>
    <row r="9883" spans="6:16">
      <c r="F9883" s="81"/>
      <c r="G9883" s="130"/>
      <c r="I9883" s="88"/>
      <c r="N9883" s="130"/>
      <c r="P9883" s="88"/>
    </row>
    <row r="9884" spans="6:16">
      <c r="F9884" s="81"/>
      <c r="G9884" s="130"/>
      <c r="I9884" s="88"/>
      <c r="N9884" s="130"/>
      <c r="P9884" s="88"/>
    </row>
    <row r="9885" spans="6:16">
      <c r="F9885" s="81"/>
      <c r="G9885" s="130"/>
      <c r="I9885" s="88"/>
      <c r="N9885" s="130"/>
      <c r="P9885" s="88"/>
    </row>
    <row r="9886" spans="6:16">
      <c r="F9886" s="81"/>
      <c r="G9886" s="130"/>
      <c r="I9886" s="88"/>
      <c r="N9886" s="130"/>
      <c r="P9886" s="88"/>
    </row>
    <row r="9887" spans="6:16">
      <c r="F9887" s="81"/>
      <c r="G9887" s="130"/>
      <c r="I9887" s="88"/>
      <c r="N9887" s="130"/>
      <c r="P9887" s="88"/>
    </row>
    <row r="9888" spans="6:16">
      <c r="F9888" s="81"/>
      <c r="G9888" s="130"/>
      <c r="I9888" s="88"/>
      <c r="N9888" s="130"/>
      <c r="P9888" s="88"/>
    </row>
    <row r="9889" spans="6:16">
      <c r="F9889" s="81"/>
      <c r="G9889" s="130"/>
      <c r="I9889" s="88"/>
      <c r="N9889" s="130"/>
      <c r="P9889" s="88"/>
    </row>
    <row r="9890" spans="6:16">
      <c r="F9890" s="81"/>
      <c r="G9890" s="130"/>
      <c r="I9890" s="88"/>
      <c r="N9890" s="130"/>
      <c r="P9890" s="88"/>
    </row>
    <row r="9891" spans="6:16">
      <c r="F9891" s="81"/>
      <c r="G9891" s="130"/>
      <c r="I9891" s="88"/>
      <c r="N9891" s="130"/>
      <c r="P9891" s="88"/>
    </row>
    <row r="9892" spans="6:16">
      <c r="F9892" s="81"/>
      <c r="G9892" s="130"/>
      <c r="I9892" s="88"/>
      <c r="N9892" s="130"/>
      <c r="P9892" s="88"/>
    </row>
    <row r="9893" spans="6:16">
      <c r="F9893" s="81"/>
      <c r="G9893" s="130"/>
      <c r="I9893" s="88"/>
      <c r="N9893" s="130"/>
      <c r="P9893" s="88"/>
    </row>
    <row r="9894" spans="6:16">
      <c r="F9894" s="81"/>
      <c r="G9894" s="130"/>
      <c r="I9894" s="88"/>
      <c r="N9894" s="130"/>
      <c r="P9894" s="88"/>
    </row>
    <row r="9895" spans="6:16">
      <c r="F9895" s="81"/>
      <c r="G9895" s="130"/>
      <c r="I9895" s="88"/>
      <c r="N9895" s="130"/>
      <c r="P9895" s="88"/>
    </row>
    <row r="9896" spans="6:16">
      <c r="F9896" s="81"/>
      <c r="G9896" s="130"/>
      <c r="I9896" s="88"/>
      <c r="N9896" s="130"/>
      <c r="P9896" s="88"/>
    </row>
    <row r="9897" spans="6:16">
      <c r="F9897" s="81"/>
      <c r="G9897" s="130"/>
      <c r="I9897" s="88"/>
      <c r="N9897" s="130"/>
      <c r="P9897" s="88"/>
    </row>
    <row r="9898" spans="6:16">
      <c r="F9898" s="81"/>
      <c r="G9898" s="130"/>
      <c r="I9898" s="88"/>
      <c r="N9898" s="130"/>
      <c r="P9898" s="88"/>
    </row>
    <row r="9899" spans="6:16">
      <c r="F9899" s="81"/>
      <c r="G9899" s="130"/>
      <c r="I9899" s="88"/>
      <c r="N9899" s="130"/>
      <c r="P9899" s="88"/>
    </row>
    <row r="9900" spans="6:16">
      <c r="F9900" s="81"/>
      <c r="G9900" s="130"/>
      <c r="I9900" s="88"/>
      <c r="N9900" s="130"/>
      <c r="P9900" s="88"/>
    </row>
    <row r="9901" spans="6:16">
      <c r="F9901" s="81"/>
      <c r="G9901" s="130"/>
      <c r="I9901" s="88"/>
      <c r="N9901" s="130"/>
      <c r="P9901" s="88"/>
    </row>
    <row r="9902" spans="6:16">
      <c r="F9902" s="81"/>
      <c r="G9902" s="130"/>
      <c r="I9902" s="88"/>
      <c r="N9902" s="130"/>
      <c r="P9902" s="88"/>
    </row>
    <row r="9903" spans="6:16">
      <c r="F9903" s="81"/>
      <c r="G9903" s="130"/>
      <c r="I9903" s="88"/>
      <c r="N9903" s="130"/>
      <c r="P9903" s="88"/>
    </row>
    <row r="9904" spans="6:16">
      <c r="F9904" s="81"/>
      <c r="G9904" s="130"/>
      <c r="I9904" s="88"/>
      <c r="N9904" s="130"/>
      <c r="P9904" s="88"/>
    </row>
    <row r="9905" spans="6:16">
      <c r="F9905" s="81"/>
      <c r="G9905" s="130"/>
      <c r="I9905" s="88"/>
      <c r="N9905" s="130"/>
      <c r="P9905" s="88"/>
    </row>
    <row r="9906" spans="6:16">
      <c r="F9906" s="81"/>
      <c r="G9906" s="130"/>
      <c r="I9906" s="88"/>
      <c r="N9906" s="130"/>
      <c r="P9906" s="88"/>
    </row>
    <row r="9907" spans="6:16">
      <c r="F9907" s="81"/>
      <c r="G9907" s="130"/>
      <c r="I9907" s="88"/>
      <c r="N9907" s="130"/>
      <c r="P9907" s="88"/>
    </row>
    <row r="9908" spans="6:16">
      <c r="F9908" s="81"/>
      <c r="G9908" s="130"/>
      <c r="I9908" s="88"/>
      <c r="N9908" s="130"/>
      <c r="P9908" s="88"/>
    </row>
    <row r="9909" spans="6:16">
      <c r="F9909" s="81"/>
      <c r="G9909" s="130"/>
      <c r="I9909" s="88"/>
      <c r="N9909" s="130"/>
      <c r="P9909" s="88"/>
    </row>
    <row r="9910" spans="6:16">
      <c r="F9910" s="81"/>
      <c r="G9910" s="130"/>
      <c r="I9910" s="88"/>
      <c r="N9910" s="130"/>
      <c r="P9910" s="88"/>
    </row>
    <row r="9911" spans="6:16">
      <c r="F9911" s="81"/>
      <c r="G9911" s="130"/>
      <c r="I9911" s="88"/>
      <c r="N9911" s="130"/>
      <c r="P9911" s="88"/>
    </row>
    <row r="9912" spans="6:16">
      <c r="F9912" s="81"/>
      <c r="G9912" s="130"/>
      <c r="I9912" s="88"/>
      <c r="N9912" s="130"/>
      <c r="P9912" s="88"/>
    </row>
    <row r="9913" spans="6:16">
      <c r="F9913" s="81"/>
      <c r="G9913" s="130"/>
      <c r="I9913" s="88"/>
      <c r="N9913" s="130"/>
      <c r="P9913" s="88"/>
    </row>
    <row r="9914" spans="6:16">
      <c r="F9914" s="81"/>
      <c r="G9914" s="130"/>
      <c r="I9914" s="88"/>
      <c r="N9914" s="130"/>
      <c r="P9914" s="88"/>
    </row>
    <row r="9915" spans="6:16">
      <c r="F9915" s="81"/>
      <c r="G9915" s="130"/>
      <c r="I9915" s="88"/>
      <c r="N9915" s="130"/>
      <c r="P9915" s="88"/>
    </row>
    <row r="9916" spans="6:16">
      <c r="F9916" s="81"/>
      <c r="G9916" s="130"/>
      <c r="I9916" s="88"/>
      <c r="N9916" s="130"/>
      <c r="P9916" s="88"/>
    </row>
    <row r="9917" spans="6:16">
      <c r="F9917" s="81"/>
      <c r="G9917" s="130"/>
      <c r="I9917" s="88"/>
      <c r="N9917" s="130"/>
      <c r="P9917" s="88"/>
    </row>
    <row r="9918" spans="6:16">
      <c r="F9918" s="81"/>
      <c r="G9918" s="130"/>
      <c r="I9918" s="88"/>
      <c r="N9918" s="130"/>
      <c r="P9918" s="88"/>
    </row>
    <row r="9919" spans="6:16">
      <c r="F9919" s="81"/>
      <c r="G9919" s="130"/>
      <c r="I9919" s="88"/>
      <c r="N9919" s="130"/>
      <c r="P9919" s="88"/>
    </row>
    <row r="9920" spans="6:16">
      <c r="F9920" s="81"/>
      <c r="G9920" s="130"/>
      <c r="I9920" s="88"/>
      <c r="N9920" s="130"/>
      <c r="P9920" s="88"/>
    </row>
    <row r="9921" spans="6:16">
      <c r="F9921" s="81"/>
      <c r="G9921" s="130"/>
      <c r="I9921" s="88"/>
      <c r="N9921" s="130"/>
      <c r="P9921" s="88"/>
    </row>
    <row r="9922" spans="6:16">
      <c r="F9922" s="81"/>
      <c r="G9922" s="130"/>
      <c r="I9922" s="88"/>
      <c r="N9922" s="130"/>
      <c r="P9922" s="88"/>
    </row>
    <row r="9923" spans="6:16">
      <c r="F9923" s="81"/>
      <c r="G9923" s="130"/>
      <c r="I9923" s="88"/>
      <c r="N9923" s="130"/>
      <c r="P9923" s="88"/>
    </row>
    <row r="9924" spans="6:16">
      <c r="F9924" s="81"/>
      <c r="G9924" s="130"/>
      <c r="I9924" s="88"/>
      <c r="N9924" s="130"/>
      <c r="P9924" s="88"/>
    </row>
    <row r="9925" spans="6:16">
      <c r="F9925" s="81"/>
      <c r="G9925" s="130"/>
      <c r="I9925" s="88"/>
      <c r="N9925" s="130"/>
      <c r="P9925" s="88"/>
    </row>
    <row r="9926" spans="6:16">
      <c r="F9926" s="81"/>
      <c r="G9926" s="130"/>
      <c r="I9926" s="88"/>
      <c r="N9926" s="130"/>
      <c r="P9926" s="88"/>
    </row>
    <row r="9927" spans="6:16">
      <c r="F9927" s="81"/>
      <c r="G9927" s="130"/>
      <c r="I9927" s="88"/>
      <c r="N9927" s="130"/>
      <c r="P9927" s="88"/>
    </row>
    <row r="9928" spans="6:16">
      <c r="F9928" s="81"/>
      <c r="G9928" s="130"/>
      <c r="I9928" s="88"/>
      <c r="N9928" s="130"/>
      <c r="P9928" s="88"/>
    </row>
    <row r="9929" spans="6:16">
      <c r="F9929" s="81"/>
      <c r="G9929" s="130"/>
      <c r="I9929" s="88"/>
      <c r="N9929" s="130"/>
      <c r="P9929" s="88"/>
    </row>
    <row r="9930" spans="6:16">
      <c r="F9930" s="81"/>
      <c r="G9930" s="130"/>
      <c r="I9930" s="88"/>
      <c r="N9930" s="130"/>
      <c r="P9930" s="88"/>
    </row>
    <row r="9931" spans="6:16">
      <c r="F9931" s="81"/>
      <c r="G9931" s="130"/>
      <c r="I9931" s="88"/>
      <c r="N9931" s="130"/>
      <c r="P9931" s="88"/>
    </row>
    <row r="9932" spans="6:16">
      <c r="F9932" s="81"/>
      <c r="G9932" s="130"/>
      <c r="I9932" s="88"/>
      <c r="N9932" s="130"/>
      <c r="P9932" s="88"/>
    </row>
    <row r="9933" spans="6:16">
      <c r="F9933" s="81"/>
      <c r="G9933" s="130"/>
      <c r="I9933" s="88"/>
      <c r="N9933" s="130"/>
      <c r="P9933" s="88"/>
    </row>
    <row r="9934" spans="6:16">
      <c r="F9934" s="81"/>
      <c r="G9934" s="130"/>
      <c r="I9934" s="88"/>
      <c r="N9934" s="130"/>
      <c r="P9934" s="88"/>
    </row>
    <row r="9935" spans="6:16">
      <c r="F9935" s="81"/>
      <c r="G9935" s="130"/>
      <c r="I9935" s="88"/>
      <c r="N9935" s="130"/>
      <c r="P9935" s="88"/>
    </row>
    <row r="9936" spans="6:16">
      <c r="F9936" s="81"/>
      <c r="G9936" s="130"/>
      <c r="I9936" s="88"/>
      <c r="N9936" s="130"/>
      <c r="P9936" s="88"/>
    </row>
    <row r="9937" spans="6:16">
      <c r="F9937" s="81"/>
      <c r="G9937" s="130"/>
      <c r="I9937" s="88"/>
      <c r="N9937" s="130"/>
      <c r="P9937" s="88"/>
    </row>
    <row r="9938" spans="6:16">
      <c r="F9938" s="81"/>
      <c r="G9938" s="130"/>
      <c r="I9938" s="88"/>
      <c r="N9938" s="130"/>
      <c r="P9938" s="88"/>
    </row>
    <row r="9939" spans="6:16">
      <c r="F9939" s="81"/>
      <c r="G9939" s="130"/>
      <c r="I9939" s="88"/>
      <c r="N9939" s="130"/>
      <c r="P9939" s="88"/>
    </row>
    <row r="9940" spans="6:16">
      <c r="F9940" s="81"/>
      <c r="G9940" s="130"/>
      <c r="I9940" s="88"/>
      <c r="N9940" s="130"/>
      <c r="P9940" s="88"/>
    </row>
    <row r="9941" spans="6:16">
      <c r="F9941" s="81"/>
      <c r="G9941" s="130"/>
      <c r="I9941" s="88"/>
      <c r="N9941" s="130"/>
      <c r="P9941" s="88"/>
    </row>
    <row r="9942" spans="6:16">
      <c r="F9942" s="81"/>
      <c r="G9942" s="130"/>
      <c r="I9942" s="88"/>
      <c r="N9942" s="130"/>
      <c r="P9942" s="88"/>
    </row>
    <row r="9943" spans="6:16">
      <c r="F9943" s="81"/>
      <c r="G9943" s="130"/>
      <c r="I9943" s="88"/>
      <c r="N9943" s="130"/>
      <c r="P9943" s="88"/>
    </row>
    <row r="9944" spans="6:16">
      <c r="F9944" s="81"/>
      <c r="G9944" s="130"/>
      <c r="I9944" s="88"/>
      <c r="N9944" s="130"/>
      <c r="P9944" s="88"/>
    </row>
    <row r="9945" spans="6:16">
      <c r="F9945" s="81"/>
      <c r="G9945" s="130"/>
      <c r="I9945" s="88"/>
      <c r="N9945" s="130"/>
      <c r="P9945" s="88"/>
    </row>
    <row r="9946" spans="6:16">
      <c r="F9946" s="81"/>
      <c r="G9946" s="130"/>
      <c r="I9946" s="88"/>
      <c r="N9946" s="130"/>
      <c r="P9946" s="88"/>
    </row>
    <row r="9947" spans="6:16">
      <c r="F9947" s="81"/>
      <c r="G9947" s="130"/>
      <c r="I9947" s="88"/>
      <c r="N9947" s="130"/>
      <c r="P9947" s="88"/>
    </row>
    <row r="9948" spans="6:16">
      <c r="F9948" s="81"/>
      <c r="G9948" s="130"/>
      <c r="I9948" s="88"/>
      <c r="N9948" s="130"/>
      <c r="P9948" s="88"/>
    </row>
    <row r="9949" spans="6:16">
      <c r="F9949" s="81"/>
      <c r="G9949" s="130"/>
      <c r="I9949" s="88"/>
      <c r="N9949" s="130"/>
      <c r="P9949" s="88"/>
    </row>
    <row r="9950" spans="6:16">
      <c r="F9950" s="81"/>
      <c r="G9950" s="130"/>
      <c r="I9950" s="88"/>
      <c r="N9950" s="130"/>
      <c r="P9950" s="88"/>
    </row>
    <row r="9951" spans="6:16">
      <c r="F9951" s="81"/>
      <c r="G9951" s="130"/>
      <c r="I9951" s="88"/>
      <c r="N9951" s="130"/>
      <c r="P9951" s="88"/>
    </row>
    <row r="9952" spans="6:16">
      <c r="F9952" s="81"/>
      <c r="G9952" s="130"/>
      <c r="I9952" s="88"/>
      <c r="N9952" s="130"/>
      <c r="P9952" s="88"/>
    </row>
    <row r="9953" spans="6:16">
      <c r="F9953" s="81"/>
      <c r="G9953" s="130"/>
      <c r="I9953" s="88"/>
      <c r="N9953" s="130"/>
      <c r="P9953" s="88"/>
    </row>
    <row r="9954" spans="6:16">
      <c r="F9954" s="81"/>
      <c r="G9954" s="130"/>
      <c r="I9954" s="88"/>
      <c r="N9954" s="130"/>
      <c r="P9954" s="88"/>
    </row>
    <row r="9955" spans="6:16">
      <c r="F9955" s="81"/>
      <c r="G9955" s="130"/>
      <c r="I9955" s="88"/>
      <c r="N9955" s="130"/>
      <c r="P9955" s="88"/>
    </row>
    <row r="9956" spans="6:16">
      <c r="F9956" s="81"/>
      <c r="G9956" s="130"/>
      <c r="I9956" s="88"/>
      <c r="N9956" s="130"/>
      <c r="P9956" s="88"/>
    </row>
    <row r="9957" spans="6:16">
      <c r="F9957" s="81"/>
      <c r="G9957" s="130"/>
      <c r="I9957" s="88"/>
      <c r="N9957" s="130"/>
      <c r="P9957" s="88"/>
    </row>
    <row r="9958" spans="6:16">
      <c r="F9958" s="81"/>
      <c r="G9958" s="130"/>
      <c r="I9958" s="88"/>
      <c r="N9958" s="130"/>
      <c r="P9958" s="88"/>
    </row>
    <row r="9959" spans="6:16">
      <c r="F9959" s="81"/>
      <c r="G9959" s="130"/>
      <c r="I9959" s="88"/>
      <c r="N9959" s="130"/>
      <c r="P9959" s="88"/>
    </row>
    <row r="9960" spans="6:16">
      <c r="F9960" s="81"/>
      <c r="G9960" s="130"/>
      <c r="I9960" s="88"/>
      <c r="N9960" s="130"/>
      <c r="P9960" s="88"/>
    </row>
    <row r="9961" spans="6:16">
      <c r="F9961" s="81"/>
      <c r="G9961" s="130"/>
      <c r="I9961" s="88"/>
      <c r="N9961" s="130"/>
      <c r="P9961" s="88"/>
    </row>
    <row r="9962" spans="6:16">
      <c r="F9962" s="81"/>
      <c r="G9962" s="130"/>
      <c r="I9962" s="88"/>
      <c r="N9962" s="130"/>
      <c r="P9962" s="88"/>
    </row>
    <row r="9963" spans="6:16">
      <c r="F9963" s="81"/>
      <c r="G9963" s="130"/>
      <c r="I9963" s="88"/>
      <c r="N9963" s="130"/>
      <c r="P9963" s="88"/>
    </row>
    <row r="9964" spans="6:16">
      <c r="F9964" s="81"/>
      <c r="G9964" s="130"/>
      <c r="I9964" s="88"/>
      <c r="N9964" s="130"/>
      <c r="P9964" s="88"/>
    </row>
    <row r="9965" spans="6:16">
      <c r="F9965" s="81"/>
      <c r="G9965" s="130"/>
      <c r="I9965" s="88"/>
      <c r="N9965" s="130"/>
      <c r="P9965" s="88"/>
    </row>
    <row r="9966" spans="6:16">
      <c r="F9966" s="81"/>
      <c r="G9966" s="130"/>
      <c r="I9966" s="88"/>
      <c r="N9966" s="130"/>
      <c r="P9966" s="88"/>
    </row>
    <row r="9967" spans="6:16">
      <c r="F9967" s="81"/>
      <c r="G9967" s="130"/>
      <c r="I9967" s="88"/>
      <c r="N9967" s="130"/>
      <c r="P9967" s="88"/>
    </row>
    <row r="9968" spans="6:16">
      <c r="F9968" s="81"/>
      <c r="G9968" s="130"/>
      <c r="I9968" s="88"/>
      <c r="N9968" s="130"/>
      <c r="P9968" s="88"/>
    </row>
    <row r="9969" spans="6:16">
      <c r="F9969" s="81"/>
      <c r="G9969" s="130"/>
      <c r="I9969" s="88"/>
      <c r="N9969" s="130"/>
      <c r="P9969" s="88"/>
    </row>
    <row r="9970" spans="6:16">
      <c r="F9970" s="81"/>
      <c r="G9970" s="130"/>
      <c r="I9970" s="88"/>
      <c r="N9970" s="130"/>
      <c r="P9970" s="88"/>
    </row>
    <row r="9971" spans="6:16">
      <c r="F9971" s="81"/>
      <c r="G9971" s="130"/>
      <c r="I9971" s="88"/>
      <c r="N9971" s="130"/>
      <c r="P9971" s="88"/>
    </row>
    <row r="9972" spans="6:16">
      <c r="F9972" s="81"/>
      <c r="G9972" s="130"/>
      <c r="I9972" s="88"/>
      <c r="N9972" s="130"/>
      <c r="P9972" s="88"/>
    </row>
    <row r="9973" spans="6:16">
      <c r="F9973" s="81"/>
      <c r="G9973" s="130"/>
      <c r="I9973" s="88"/>
      <c r="N9973" s="130"/>
      <c r="P9973" s="88"/>
    </row>
    <row r="9974" spans="6:16">
      <c r="F9974" s="81"/>
      <c r="G9974" s="130"/>
      <c r="I9974" s="88"/>
      <c r="N9974" s="130"/>
      <c r="P9974" s="88"/>
    </row>
    <row r="9975" spans="6:16">
      <c r="F9975" s="81"/>
      <c r="G9975" s="130"/>
      <c r="I9975" s="88"/>
      <c r="N9975" s="130"/>
      <c r="P9975" s="88"/>
    </row>
    <row r="9976" spans="6:16">
      <c r="F9976" s="81"/>
      <c r="G9976" s="130"/>
      <c r="I9976" s="88"/>
      <c r="N9976" s="130"/>
      <c r="P9976" s="88"/>
    </row>
    <row r="9977" spans="6:16">
      <c r="F9977" s="81"/>
      <c r="G9977" s="130"/>
      <c r="I9977" s="88"/>
      <c r="N9977" s="130"/>
      <c r="P9977" s="88"/>
    </row>
    <row r="9978" spans="6:16">
      <c r="F9978" s="81"/>
      <c r="G9978" s="130"/>
      <c r="I9978" s="88"/>
      <c r="N9978" s="130"/>
      <c r="P9978" s="88"/>
    </row>
    <row r="9979" spans="6:16">
      <c r="F9979" s="81"/>
      <c r="G9979" s="130"/>
      <c r="I9979" s="88"/>
      <c r="N9979" s="130"/>
      <c r="P9979" s="88"/>
    </row>
    <row r="9980" spans="6:16">
      <c r="F9980" s="81"/>
      <c r="G9980" s="130"/>
      <c r="I9980" s="88"/>
      <c r="N9980" s="130"/>
      <c r="P9980" s="88"/>
    </row>
    <row r="9981" spans="6:16">
      <c r="F9981" s="81"/>
      <c r="G9981" s="130"/>
      <c r="I9981" s="88"/>
      <c r="N9981" s="130"/>
      <c r="P9981" s="88"/>
    </row>
    <row r="9982" spans="6:16">
      <c r="F9982" s="81"/>
      <c r="G9982" s="130"/>
      <c r="I9982" s="88"/>
      <c r="N9982" s="130"/>
      <c r="P9982" s="88"/>
    </row>
    <row r="9983" spans="6:16">
      <c r="F9983" s="81"/>
      <c r="G9983" s="130"/>
      <c r="I9983" s="88"/>
      <c r="N9983" s="130"/>
      <c r="P9983" s="88"/>
    </row>
    <row r="9984" spans="6:16">
      <c r="F9984" s="81"/>
      <c r="G9984" s="130"/>
      <c r="I9984" s="88"/>
      <c r="N9984" s="130"/>
      <c r="P9984" s="88"/>
    </row>
    <row r="9985" spans="6:16">
      <c r="F9985" s="81"/>
      <c r="G9985" s="130"/>
      <c r="I9985" s="88"/>
      <c r="N9985" s="130"/>
      <c r="P9985" s="88"/>
    </row>
    <row r="9986" spans="6:16">
      <c r="F9986" s="81"/>
      <c r="G9986" s="130"/>
      <c r="I9986" s="88"/>
      <c r="N9986" s="130"/>
      <c r="P9986" s="88"/>
    </row>
    <row r="9987" spans="6:16">
      <c r="F9987" s="81"/>
      <c r="G9987" s="130"/>
      <c r="I9987" s="88"/>
      <c r="N9987" s="130"/>
      <c r="P9987" s="88"/>
    </row>
    <row r="9988" spans="6:16">
      <c r="F9988" s="81"/>
      <c r="G9988" s="130"/>
      <c r="I9988" s="88"/>
      <c r="N9988" s="130"/>
      <c r="P9988" s="88"/>
    </row>
    <row r="9989" spans="6:16">
      <c r="F9989" s="81"/>
      <c r="G9989" s="130"/>
      <c r="I9989" s="88"/>
      <c r="N9989" s="130"/>
      <c r="P9989" s="88"/>
    </row>
    <row r="9990" spans="6:16">
      <c r="F9990" s="81"/>
      <c r="G9990" s="130"/>
      <c r="I9990" s="88"/>
      <c r="N9990" s="130"/>
      <c r="P9990" s="88"/>
    </row>
    <row r="9991" spans="6:16">
      <c r="F9991" s="81"/>
      <c r="G9991" s="130"/>
      <c r="I9991" s="88"/>
      <c r="N9991" s="130"/>
      <c r="P9991" s="88"/>
    </row>
    <row r="9992" spans="6:16">
      <c r="F9992" s="81"/>
      <c r="G9992" s="130"/>
      <c r="I9992" s="88"/>
      <c r="N9992" s="130"/>
      <c r="P9992" s="88"/>
    </row>
    <row r="9993" spans="6:16">
      <c r="F9993" s="81"/>
      <c r="G9993" s="130"/>
      <c r="I9993" s="88"/>
      <c r="N9993" s="130"/>
      <c r="P9993" s="88"/>
    </row>
    <row r="9994" spans="6:16">
      <c r="F9994" s="81"/>
      <c r="G9994" s="130"/>
      <c r="I9994" s="88"/>
      <c r="N9994" s="130"/>
      <c r="P9994" s="88"/>
    </row>
    <row r="9995" spans="6:16">
      <c r="F9995" s="81"/>
      <c r="G9995" s="130"/>
      <c r="I9995" s="88"/>
      <c r="N9995" s="130"/>
      <c r="P9995" s="88"/>
    </row>
    <row r="9996" spans="6:16">
      <c r="F9996" s="81"/>
      <c r="G9996" s="130"/>
      <c r="I9996" s="88"/>
      <c r="N9996" s="130"/>
      <c r="P9996" s="88"/>
    </row>
    <row r="9997" spans="6:16">
      <c r="F9997" s="81"/>
      <c r="G9997" s="130"/>
      <c r="I9997" s="88"/>
      <c r="N9997" s="130"/>
      <c r="P9997" s="88"/>
    </row>
    <row r="9998" spans="6:16">
      <c r="F9998" s="81"/>
      <c r="G9998" s="130"/>
      <c r="I9998" s="88"/>
      <c r="N9998" s="130"/>
      <c r="P9998" s="88"/>
    </row>
    <row r="9999" spans="6:16">
      <c r="F9999" s="81"/>
      <c r="G9999" s="130"/>
      <c r="I9999" s="88"/>
      <c r="N9999" s="130"/>
      <c r="P9999" s="88"/>
    </row>
    <row r="10000" spans="6:16">
      <c r="F10000" s="81"/>
      <c r="G10000" s="130"/>
      <c r="I10000" s="88"/>
      <c r="N10000" s="130"/>
      <c r="P10000" s="88"/>
    </row>
    <row r="10001" spans="6:16">
      <c r="F10001" s="81"/>
      <c r="G10001" s="130"/>
      <c r="I10001" s="88"/>
      <c r="N10001" s="130"/>
      <c r="P10001" s="88"/>
    </row>
    <row r="10002" spans="6:16">
      <c r="F10002" s="81"/>
      <c r="G10002" s="130"/>
      <c r="I10002" s="88"/>
      <c r="N10002" s="130"/>
      <c r="P10002" s="88"/>
    </row>
    <row r="10003" spans="6:16">
      <c r="F10003" s="81"/>
      <c r="G10003" s="130"/>
      <c r="I10003" s="88"/>
      <c r="N10003" s="130"/>
      <c r="P10003" s="88"/>
    </row>
    <row r="10004" spans="6:16">
      <c r="F10004" s="81"/>
      <c r="G10004" s="130"/>
      <c r="I10004" s="88"/>
      <c r="N10004" s="130"/>
      <c r="P10004" s="88"/>
    </row>
    <row r="10005" spans="6:16">
      <c r="F10005" s="81"/>
      <c r="G10005" s="130"/>
      <c r="I10005" s="88"/>
      <c r="N10005" s="130"/>
      <c r="P10005" s="88"/>
    </row>
    <row r="10006" spans="6:16">
      <c r="F10006" s="81"/>
      <c r="G10006" s="130"/>
      <c r="I10006" s="88"/>
      <c r="N10006" s="130"/>
      <c r="P10006" s="88"/>
    </row>
    <row r="10007" spans="6:16">
      <c r="F10007" s="81"/>
      <c r="G10007" s="130"/>
      <c r="I10007" s="88"/>
      <c r="N10007" s="130"/>
      <c r="P10007" s="88"/>
    </row>
    <row r="10008" spans="6:16">
      <c r="F10008" s="81"/>
      <c r="G10008" s="130"/>
      <c r="I10008" s="88"/>
      <c r="N10008" s="130"/>
      <c r="P10008" s="88"/>
    </row>
    <row r="10009" spans="6:16">
      <c r="F10009" s="81"/>
      <c r="G10009" s="130"/>
      <c r="I10009" s="88"/>
      <c r="N10009" s="130"/>
      <c r="P10009" s="88"/>
    </row>
    <row r="10010" spans="6:16">
      <c r="F10010" s="81"/>
      <c r="G10010" s="130"/>
      <c r="I10010" s="88"/>
      <c r="N10010" s="130"/>
      <c r="P10010" s="88"/>
    </row>
    <row r="10011" spans="6:16">
      <c r="F10011" s="81"/>
      <c r="G10011" s="130"/>
      <c r="I10011" s="88"/>
      <c r="N10011" s="130"/>
      <c r="P10011" s="88"/>
    </row>
    <row r="10012" spans="6:16">
      <c r="F10012" s="81"/>
      <c r="G10012" s="130"/>
      <c r="I10012" s="88"/>
      <c r="N10012" s="130"/>
      <c r="P10012" s="88"/>
    </row>
    <row r="10013" spans="6:16">
      <c r="F10013" s="81"/>
      <c r="G10013" s="130"/>
      <c r="I10013" s="88"/>
      <c r="N10013" s="130"/>
      <c r="P10013" s="88"/>
    </row>
    <row r="10014" spans="6:16">
      <c r="F10014" s="81"/>
      <c r="G10014" s="130"/>
      <c r="I10014" s="88"/>
      <c r="N10014" s="130"/>
      <c r="P10014" s="88"/>
    </row>
    <row r="10015" spans="6:16">
      <c r="F10015" s="81"/>
      <c r="G10015" s="130"/>
      <c r="I10015" s="88"/>
      <c r="N10015" s="130"/>
      <c r="P10015" s="88"/>
    </row>
    <row r="10016" spans="6:16">
      <c r="F10016" s="81"/>
      <c r="G10016" s="130"/>
      <c r="I10016" s="88"/>
      <c r="N10016" s="130"/>
      <c r="P10016" s="88"/>
    </row>
    <row r="10017" spans="6:16">
      <c r="F10017" s="81"/>
      <c r="G10017" s="130"/>
      <c r="I10017" s="88"/>
      <c r="N10017" s="130"/>
      <c r="P10017" s="88"/>
    </row>
    <row r="10018" spans="6:16">
      <c r="F10018" s="81"/>
      <c r="G10018" s="130"/>
      <c r="I10018" s="88"/>
      <c r="N10018" s="130"/>
      <c r="P10018" s="88"/>
    </row>
    <row r="10019" spans="6:16">
      <c r="F10019" s="81"/>
      <c r="G10019" s="130"/>
      <c r="I10019" s="88"/>
      <c r="N10019" s="130"/>
      <c r="P10019" s="88"/>
    </row>
    <row r="10020" spans="6:16">
      <c r="F10020" s="81"/>
      <c r="G10020" s="130"/>
      <c r="I10020" s="88"/>
      <c r="N10020" s="130"/>
      <c r="P10020" s="88"/>
    </row>
    <row r="10021" spans="6:16">
      <c r="F10021" s="81"/>
      <c r="G10021" s="130"/>
      <c r="I10021" s="88"/>
      <c r="N10021" s="130"/>
      <c r="P10021" s="88"/>
    </row>
    <row r="10022" spans="6:16">
      <c r="F10022" s="81"/>
      <c r="G10022" s="130"/>
      <c r="I10022" s="88"/>
      <c r="N10022" s="130"/>
      <c r="P10022" s="88"/>
    </row>
    <row r="10023" spans="6:16">
      <c r="F10023" s="81"/>
      <c r="G10023" s="130"/>
      <c r="I10023" s="88"/>
      <c r="N10023" s="130"/>
      <c r="P10023" s="88"/>
    </row>
    <row r="10024" spans="6:16">
      <c r="F10024" s="81"/>
      <c r="G10024" s="130"/>
      <c r="I10024" s="88"/>
      <c r="N10024" s="130"/>
      <c r="P10024" s="88"/>
    </row>
    <row r="10025" spans="6:16">
      <c r="F10025" s="81"/>
      <c r="G10025" s="130"/>
      <c r="I10025" s="88"/>
      <c r="N10025" s="130"/>
      <c r="P10025" s="88"/>
    </row>
    <row r="10026" spans="6:16">
      <c r="F10026" s="81"/>
      <c r="G10026" s="130"/>
      <c r="I10026" s="88"/>
      <c r="N10026" s="130"/>
      <c r="P10026" s="88"/>
    </row>
    <row r="10027" spans="6:16">
      <c r="F10027" s="81"/>
      <c r="G10027" s="130"/>
      <c r="I10027" s="88"/>
      <c r="N10027" s="130"/>
      <c r="P10027" s="88"/>
    </row>
    <row r="10028" spans="6:16">
      <c r="F10028" s="81"/>
      <c r="G10028" s="130"/>
      <c r="I10028" s="88"/>
      <c r="N10028" s="130"/>
      <c r="P10028" s="88"/>
    </row>
    <row r="10029" spans="6:16">
      <c r="F10029" s="81"/>
      <c r="G10029" s="130"/>
      <c r="I10029" s="88"/>
      <c r="N10029" s="130"/>
      <c r="P10029" s="88"/>
    </row>
    <row r="10030" spans="6:16">
      <c r="F10030" s="81"/>
      <c r="G10030" s="130"/>
      <c r="I10030" s="88"/>
      <c r="N10030" s="130"/>
      <c r="P10030" s="88"/>
    </row>
    <row r="10031" spans="6:16">
      <c r="F10031" s="81"/>
      <c r="G10031" s="130"/>
      <c r="I10031" s="88"/>
      <c r="N10031" s="130"/>
      <c r="P10031" s="88"/>
    </row>
    <row r="10032" spans="6:16">
      <c r="F10032" s="81"/>
      <c r="G10032" s="130"/>
      <c r="I10032" s="88"/>
      <c r="N10032" s="130"/>
      <c r="P10032" s="88"/>
    </row>
    <row r="10033" spans="6:16">
      <c r="F10033" s="81"/>
      <c r="G10033" s="130"/>
      <c r="I10033" s="88"/>
      <c r="N10033" s="130"/>
      <c r="P10033" s="88"/>
    </row>
    <row r="10034" spans="6:16">
      <c r="F10034" s="81"/>
      <c r="G10034" s="130"/>
      <c r="I10034" s="88"/>
      <c r="N10034" s="130"/>
      <c r="P10034" s="88"/>
    </row>
    <row r="10035" spans="6:16">
      <c r="F10035" s="81"/>
      <c r="G10035" s="130"/>
      <c r="I10035" s="88"/>
      <c r="N10035" s="130"/>
      <c r="P10035" s="88"/>
    </row>
    <row r="10036" spans="6:16">
      <c r="F10036" s="81"/>
      <c r="G10036" s="130"/>
      <c r="I10036" s="88"/>
      <c r="N10036" s="130"/>
      <c r="P10036" s="88"/>
    </row>
    <row r="10037" spans="6:16">
      <c r="F10037" s="81"/>
      <c r="G10037" s="130"/>
      <c r="I10037" s="88"/>
      <c r="N10037" s="130"/>
      <c r="P10037" s="88"/>
    </row>
    <row r="10038" spans="6:16">
      <c r="F10038" s="81"/>
      <c r="G10038" s="130"/>
      <c r="I10038" s="88"/>
      <c r="N10038" s="130"/>
      <c r="P10038" s="88"/>
    </row>
    <row r="10039" spans="6:16">
      <c r="F10039" s="81"/>
      <c r="G10039" s="130"/>
      <c r="I10039" s="88"/>
      <c r="N10039" s="130"/>
      <c r="P10039" s="88"/>
    </row>
    <row r="10040" spans="6:16">
      <c r="F10040" s="81"/>
      <c r="G10040" s="130"/>
      <c r="I10040" s="88"/>
      <c r="N10040" s="130"/>
      <c r="P10040" s="88"/>
    </row>
    <row r="10041" spans="6:16">
      <c r="F10041" s="81"/>
      <c r="G10041" s="130"/>
      <c r="I10041" s="88"/>
      <c r="N10041" s="130"/>
      <c r="P10041" s="88"/>
    </row>
    <row r="10042" spans="6:16">
      <c r="F10042" s="81"/>
      <c r="G10042" s="130"/>
      <c r="I10042" s="88"/>
      <c r="N10042" s="130"/>
      <c r="P10042" s="88"/>
    </row>
    <row r="10043" spans="6:16">
      <c r="F10043" s="81"/>
      <c r="G10043" s="130"/>
      <c r="I10043" s="88"/>
      <c r="N10043" s="130"/>
      <c r="P10043" s="88"/>
    </row>
    <row r="10044" spans="6:16">
      <c r="F10044" s="81"/>
      <c r="G10044" s="130"/>
      <c r="I10044" s="88"/>
      <c r="N10044" s="130"/>
      <c r="P10044" s="88"/>
    </row>
    <row r="10045" spans="6:16">
      <c r="F10045" s="81"/>
      <c r="G10045" s="130"/>
      <c r="I10045" s="88"/>
      <c r="N10045" s="130"/>
      <c r="P10045" s="88"/>
    </row>
    <row r="10046" spans="6:16">
      <c r="F10046" s="81"/>
      <c r="G10046" s="130"/>
      <c r="I10046" s="88"/>
      <c r="N10046" s="130"/>
      <c r="P10046" s="88"/>
    </row>
    <row r="10047" spans="6:16">
      <c r="F10047" s="81"/>
      <c r="G10047" s="130"/>
      <c r="I10047" s="88"/>
      <c r="N10047" s="130"/>
      <c r="P10047" s="88"/>
    </row>
    <row r="10048" spans="6:16">
      <c r="F10048" s="81"/>
      <c r="G10048" s="130"/>
      <c r="I10048" s="88"/>
      <c r="N10048" s="130"/>
      <c r="P10048" s="88"/>
    </row>
    <row r="10049" spans="6:16">
      <c r="F10049" s="81"/>
      <c r="G10049" s="130"/>
      <c r="I10049" s="88"/>
      <c r="N10049" s="130"/>
      <c r="P10049" s="88"/>
    </row>
    <row r="10050" spans="6:16">
      <c r="F10050" s="81"/>
      <c r="G10050" s="130"/>
      <c r="I10050" s="88"/>
      <c r="N10050" s="130"/>
      <c r="P10050" s="88"/>
    </row>
    <row r="10051" spans="6:16">
      <c r="F10051" s="81"/>
      <c r="G10051" s="130"/>
      <c r="I10051" s="88"/>
      <c r="N10051" s="130"/>
      <c r="P10051" s="88"/>
    </row>
    <row r="10052" spans="6:16">
      <c r="F10052" s="81"/>
      <c r="G10052" s="130"/>
      <c r="I10052" s="88"/>
      <c r="N10052" s="130"/>
      <c r="P10052" s="88"/>
    </row>
    <row r="10053" spans="6:16">
      <c r="F10053" s="81"/>
      <c r="G10053" s="130"/>
      <c r="I10053" s="88"/>
      <c r="N10053" s="130"/>
      <c r="P10053" s="88"/>
    </row>
    <row r="10054" spans="6:16">
      <c r="F10054" s="81"/>
      <c r="G10054" s="130"/>
      <c r="I10054" s="88"/>
      <c r="N10054" s="130"/>
      <c r="P10054" s="88"/>
    </row>
    <row r="10055" spans="6:16">
      <c r="F10055" s="81"/>
      <c r="G10055" s="130"/>
      <c r="I10055" s="88"/>
      <c r="N10055" s="130"/>
      <c r="P10055" s="88"/>
    </row>
    <row r="10056" spans="6:16">
      <c r="F10056" s="81"/>
      <c r="G10056" s="130"/>
      <c r="I10056" s="88"/>
      <c r="N10056" s="130"/>
      <c r="P10056" s="88"/>
    </row>
    <row r="10057" spans="6:16">
      <c r="F10057" s="81"/>
      <c r="G10057" s="130"/>
      <c r="I10057" s="88"/>
      <c r="N10057" s="130"/>
      <c r="P10057" s="88"/>
    </row>
    <row r="10058" spans="6:16">
      <c r="F10058" s="81"/>
      <c r="G10058" s="130"/>
      <c r="I10058" s="88"/>
      <c r="N10058" s="130"/>
      <c r="P10058" s="88"/>
    </row>
    <row r="10059" spans="6:16">
      <c r="F10059" s="81"/>
      <c r="G10059" s="130"/>
      <c r="I10059" s="88"/>
      <c r="N10059" s="130"/>
      <c r="P10059" s="88"/>
    </row>
    <row r="10060" spans="6:16">
      <c r="F10060" s="81"/>
      <c r="G10060" s="130"/>
      <c r="I10060" s="88"/>
      <c r="N10060" s="130"/>
      <c r="P10060" s="88"/>
    </row>
    <row r="10061" spans="6:16">
      <c r="F10061" s="81"/>
      <c r="G10061" s="130"/>
      <c r="I10061" s="88"/>
      <c r="N10061" s="130"/>
      <c r="P10061" s="88"/>
    </row>
    <row r="10062" spans="6:16">
      <c r="F10062" s="81"/>
      <c r="G10062" s="130"/>
      <c r="I10062" s="88"/>
      <c r="N10062" s="130"/>
      <c r="P10062" s="88"/>
    </row>
    <row r="10063" spans="6:16">
      <c r="F10063" s="81"/>
      <c r="G10063" s="130"/>
      <c r="I10063" s="88"/>
      <c r="N10063" s="130"/>
      <c r="P10063" s="88"/>
    </row>
    <row r="10064" spans="6:16">
      <c r="F10064" s="81"/>
      <c r="G10064" s="130"/>
      <c r="I10064" s="88"/>
      <c r="N10064" s="130"/>
      <c r="P10064" s="88"/>
    </row>
    <row r="10065" spans="6:16">
      <c r="F10065" s="81"/>
      <c r="G10065" s="130"/>
      <c r="I10065" s="88"/>
      <c r="N10065" s="130"/>
      <c r="P10065" s="88"/>
    </row>
    <row r="10066" spans="6:16">
      <c r="F10066" s="81"/>
      <c r="G10066" s="130"/>
      <c r="I10066" s="88"/>
      <c r="N10066" s="130"/>
      <c r="P10066" s="88"/>
    </row>
    <row r="10067" spans="6:16">
      <c r="F10067" s="81"/>
      <c r="G10067" s="130"/>
      <c r="I10067" s="88"/>
      <c r="N10067" s="130"/>
      <c r="P10067" s="88"/>
    </row>
    <row r="10068" spans="6:16">
      <c r="F10068" s="81"/>
      <c r="G10068" s="130"/>
      <c r="I10068" s="88"/>
      <c r="N10068" s="130"/>
      <c r="P10068" s="88"/>
    </row>
    <row r="10069" spans="6:16">
      <c r="F10069" s="81"/>
      <c r="G10069" s="130"/>
      <c r="I10069" s="88"/>
      <c r="N10069" s="130"/>
      <c r="P10069" s="88"/>
    </row>
    <row r="10070" spans="6:16">
      <c r="F10070" s="81"/>
      <c r="G10070" s="130"/>
      <c r="I10070" s="88"/>
      <c r="N10070" s="130"/>
      <c r="P10070" s="88"/>
    </row>
    <row r="10071" spans="6:16">
      <c r="F10071" s="81"/>
      <c r="G10071" s="130"/>
      <c r="I10071" s="88"/>
      <c r="N10071" s="130"/>
      <c r="P10071" s="88"/>
    </row>
    <row r="10072" spans="6:16">
      <c r="F10072" s="81"/>
      <c r="G10072" s="130"/>
      <c r="I10072" s="88"/>
      <c r="N10072" s="130"/>
      <c r="P10072" s="88"/>
    </row>
    <row r="10073" spans="6:16">
      <c r="F10073" s="81"/>
      <c r="G10073" s="130"/>
      <c r="I10073" s="88"/>
      <c r="N10073" s="130"/>
      <c r="P10073" s="88"/>
    </row>
    <row r="10074" spans="6:16">
      <c r="F10074" s="81"/>
      <c r="G10074" s="130"/>
      <c r="I10074" s="88"/>
      <c r="N10074" s="130"/>
      <c r="P10074" s="88"/>
    </row>
    <row r="10075" spans="6:16">
      <c r="F10075" s="81"/>
      <c r="G10075" s="130"/>
      <c r="I10075" s="88"/>
      <c r="N10075" s="130"/>
      <c r="P10075" s="88"/>
    </row>
    <row r="10076" spans="6:16">
      <c r="F10076" s="81"/>
      <c r="G10076" s="130"/>
      <c r="I10076" s="88"/>
      <c r="N10076" s="130"/>
      <c r="P10076" s="88"/>
    </row>
    <row r="10077" spans="6:16">
      <c r="F10077" s="81"/>
      <c r="G10077" s="130"/>
      <c r="I10077" s="88"/>
      <c r="N10077" s="130"/>
      <c r="P10077" s="88"/>
    </row>
    <row r="10078" spans="6:16">
      <c r="F10078" s="81"/>
      <c r="G10078" s="130"/>
      <c r="I10078" s="88"/>
      <c r="N10078" s="130"/>
      <c r="P10078" s="88"/>
    </row>
    <row r="10079" spans="6:16">
      <c r="F10079" s="81"/>
      <c r="G10079" s="130"/>
      <c r="I10079" s="88"/>
      <c r="N10079" s="130"/>
      <c r="P10079" s="88"/>
    </row>
    <row r="10080" spans="6:16">
      <c r="F10080" s="81"/>
      <c r="G10080" s="130"/>
      <c r="I10080" s="88"/>
      <c r="N10080" s="130"/>
      <c r="P10080" s="88"/>
    </row>
    <row r="10081" spans="6:16">
      <c r="F10081" s="81"/>
      <c r="G10081" s="130"/>
      <c r="I10081" s="88"/>
      <c r="N10081" s="130"/>
      <c r="P10081" s="88"/>
    </row>
    <row r="10082" spans="6:16">
      <c r="F10082" s="81"/>
      <c r="G10082" s="130"/>
      <c r="I10082" s="88"/>
      <c r="N10082" s="130"/>
      <c r="P10082" s="88"/>
    </row>
    <row r="10083" spans="6:16">
      <c r="F10083" s="81"/>
      <c r="G10083" s="130"/>
      <c r="I10083" s="88"/>
      <c r="N10083" s="130"/>
      <c r="P10083" s="88"/>
    </row>
    <row r="10084" spans="6:16">
      <c r="F10084" s="81"/>
      <c r="G10084" s="130"/>
      <c r="I10084" s="88"/>
      <c r="N10084" s="130"/>
      <c r="P10084" s="88"/>
    </row>
    <row r="10085" spans="6:16">
      <c r="F10085" s="81"/>
      <c r="G10085" s="130"/>
      <c r="I10085" s="88"/>
      <c r="N10085" s="130"/>
      <c r="P10085" s="88"/>
    </row>
    <row r="10086" spans="6:16">
      <c r="F10086" s="81"/>
      <c r="G10086" s="130"/>
      <c r="I10086" s="88"/>
      <c r="N10086" s="130"/>
      <c r="P10086" s="88"/>
    </row>
    <row r="10087" spans="6:16">
      <c r="F10087" s="81"/>
      <c r="G10087" s="130"/>
      <c r="I10087" s="88"/>
      <c r="N10087" s="130"/>
      <c r="P10087" s="88"/>
    </row>
    <row r="10088" spans="6:16">
      <c r="F10088" s="81"/>
      <c r="G10088" s="130"/>
      <c r="I10088" s="88"/>
      <c r="N10088" s="130"/>
      <c r="P10088" s="88"/>
    </row>
    <row r="10089" spans="6:16">
      <c r="F10089" s="81"/>
      <c r="G10089" s="130"/>
      <c r="I10089" s="88"/>
      <c r="N10089" s="130"/>
      <c r="P10089" s="88"/>
    </row>
    <row r="10090" spans="6:16">
      <c r="F10090" s="81"/>
      <c r="G10090" s="130"/>
      <c r="I10090" s="88"/>
      <c r="N10090" s="130"/>
      <c r="P10090" s="88"/>
    </row>
    <row r="10091" spans="6:16">
      <c r="F10091" s="81"/>
      <c r="G10091" s="130"/>
      <c r="I10091" s="88"/>
      <c r="N10091" s="130"/>
      <c r="P10091" s="88"/>
    </row>
    <row r="10092" spans="6:16">
      <c r="F10092" s="81"/>
      <c r="G10092" s="130"/>
      <c r="I10092" s="88"/>
      <c r="N10092" s="130"/>
      <c r="P10092" s="88"/>
    </row>
    <row r="10093" spans="6:16">
      <c r="F10093" s="81"/>
      <c r="G10093" s="130"/>
      <c r="I10093" s="88"/>
      <c r="N10093" s="130"/>
      <c r="P10093" s="88"/>
    </row>
    <row r="10094" spans="6:16">
      <c r="F10094" s="81"/>
      <c r="G10094" s="130"/>
      <c r="I10094" s="88"/>
      <c r="N10094" s="130"/>
      <c r="P10094" s="88"/>
    </row>
    <row r="10095" spans="6:16">
      <c r="F10095" s="81"/>
      <c r="G10095" s="130"/>
      <c r="I10095" s="88"/>
      <c r="N10095" s="130"/>
      <c r="P10095" s="88"/>
    </row>
    <row r="10096" spans="6:16">
      <c r="F10096" s="81"/>
      <c r="G10096" s="130"/>
      <c r="I10096" s="88"/>
      <c r="N10096" s="130"/>
      <c r="P10096" s="88"/>
    </row>
    <row r="10097" spans="6:16">
      <c r="F10097" s="81"/>
      <c r="G10097" s="130"/>
      <c r="I10097" s="88"/>
      <c r="N10097" s="130"/>
      <c r="P10097" s="88"/>
    </row>
    <row r="10098" spans="6:16">
      <c r="F10098" s="81"/>
      <c r="G10098" s="130"/>
      <c r="I10098" s="88"/>
      <c r="N10098" s="130"/>
      <c r="P10098" s="88"/>
    </row>
    <row r="10099" spans="6:16">
      <c r="F10099" s="81"/>
      <c r="G10099" s="130"/>
      <c r="I10099" s="88"/>
      <c r="N10099" s="130"/>
      <c r="P10099" s="88"/>
    </row>
    <row r="10100" spans="6:16">
      <c r="F10100" s="81"/>
      <c r="G10100" s="130"/>
      <c r="I10100" s="88"/>
      <c r="N10100" s="130"/>
      <c r="P10100" s="88"/>
    </row>
    <row r="10101" spans="6:16">
      <c r="F10101" s="81"/>
      <c r="G10101" s="130"/>
      <c r="I10101" s="88"/>
      <c r="N10101" s="130"/>
      <c r="P10101" s="88"/>
    </row>
    <row r="10102" spans="6:16">
      <c r="F10102" s="81"/>
      <c r="G10102" s="130"/>
      <c r="I10102" s="88"/>
      <c r="N10102" s="130"/>
      <c r="P10102" s="88"/>
    </row>
    <row r="10103" spans="6:16">
      <c r="F10103" s="81"/>
      <c r="G10103" s="130"/>
      <c r="I10103" s="88"/>
      <c r="N10103" s="130"/>
      <c r="P10103" s="88"/>
    </row>
    <row r="10104" spans="6:16">
      <c r="F10104" s="81"/>
      <c r="G10104" s="130"/>
      <c r="I10104" s="88"/>
      <c r="N10104" s="130"/>
      <c r="P10104" s="88"/>
    </row>
    <row r="10105" spans="6:16">
      <c r="F10105" s="81"/>
      <c r="G10105" s="130"/>
      <c r="I10105" s="88"/>
      <c r="N10105" s="130"/>
      <c r="P10105" s="88"/>
    </row>
    <row r="10106" spans="6:16">
      <c r="F10106" s="81"/>
      <c r="G10106" s="130"/>
      <c r="I10106" s="88"/>
      <c r="N10106" s="130"/>
      <c r="P10106" s="88"/>
    </row>
    <row r="10107" spans="6:16">
      <c r="F10107" s="81"/>
      <c r="G10107" s="130"/>
      <c r="I10107" s="88"/>
      <c r="N10107" s="130"/>
      <c r="P10107" s="88"/>
    </row>
    <row r="10108" spans="6:16">
      <c r="F10108" s="81"/>
      <c r="G10108" s="130"/>
      <c r="I10108" s="88"/>
      <c r="N10108" s="130"/>
      <c r="P10108" s="88"/>
    </row>
    <row r="10109" spans="6:16">
      <c r="F10109" s="81"/>
      <c r="G10109" s="130"/>
      <c r="I10109" s="88"/>
      <c r="N10109" s="130"/>
      <c r="P10109" s="88"/>
    </row>
    <row r="10110" spans="6:16">
      <c r="F10110" s="81"/>
      <c r="G10110" s="130"/>
      <c r="I10110" s="88"/>
      <c r="N10110" s="130"/>
      <c r="P10110" s="88"/>
    </row>
    <row r="10111" spans="6:16">
      <c r="F10111" s="81"/>
      <c r="G10111" s="130"/>
      <c r="I10111" s="88"/>
      <c r="N10111" s="130"/>
      <c r="P10111" s="88"/>
    </row>
    <row r="10112" spans="6:16">
      <c r="F10112" s="81"/>
      <c r="G10112" s="130"/>
      <c r="I10112" s="88"/>
      <c r="N10112" s="130"/>
      <c r="P10112" s="88"/>
    </row>
    <row r="10113" spans="6:16">
      <c r="F10113" s="81"/>
      <c r="G10113" s="130"/>
      <c r="I10113" s="88"/>
      <c r="N10113" s="130"/>
      <c r="P10113" s="88"/>
    </row>
    <row r="10114" spans="6:16">
      <c r="F10114" s="81"/>
      <c r="G10114" s="130"/>
      <c r="I10114" s="88"/>
      <c r="N10114" s="130"/>
      <c r="P10114" s="88"/>
    </row>
    <row r="10115" spans="6:16">
      <c r="F10115" s="81"/>
      <c r="G10115" s="130"/>
      <c r="I10115" s="88"/>
      <c r="N10115" s="130"/>
      <c r="P10115" s="88"/>
    </row>
    <row r="10116" spans="6:16">
      <c r="F10116" s="81"/>
      <c r="G10116" s="130"/>
      <c r="I10116" s="88"/>
      <c r="N10116" s="130"/>
      <c r="P10116" s="88"/>
    </row>
    <row r="10117" spans="6:16">
      <c r="F10117" s="81"/>
      <c r="G10117" s="130"/>
      <c r="I10117" s="88"/>
      <c r="N10117" s="130"/>
      <c r="P10117" s="88"/>
    </row>
    <row r="10118" spans="6:16">
      <c r="F10118" s="81"/>
      <c r="G10118" s="130"/>
      <c r="I10118" s="88"/>
      <c r="N10118" s="130"/>
      <c r="P10118" s="88"/>
    </row>
    <row r="10119" spans="6:16">
      <c r="F10119" s="81"/>
      <c r="G10119" s="130"/>
      <c r="I10119" s="88"/>
      <c r="N10119" s="130"/>
      <c r="P10119" s="88"/>
    </row>
    <row r="10120" spans="6:16">
      <c r="F10120" s="81"/>
      <c r="G10120" s="130"/>
      <c r="I10120" s="88"/>
      <c r="N10120" s="130"/>
      <c r="P10120" s="88"/>
    </row>
    <row r="10121" spans="6:16">
      <c r="F10121" s="81"/>
      <c r="G10121" s="130"/>
      <c r="I10121" s="88"/>
      <c r="N10121" s="130"/>
      <c r="P10121" s="88"/>
    </row>
    <row r="10122" spans="6:16">
      <c r="F10122" s="81"/>
      <c r="G10122" s="130"/>
      <c r="I10122" s="88"/>
      <c r="N10122" s="130"/>
      <c r="P10122" s="88"/>
    </row>
    <row r="10123" spans="6:16">
      <c r="F10123" s="81"/>
      <c r="G10123" s="130"/>
      <c r="I10123" s="88"/>
      <c r="N10123" s="130"/>
      <c r="P10123" s="88"/>
    </row>
    <row r="10124" spans="6:16">
      <c r="F10124" s="81"/>
      <c r="G10124" s="130"/>
      <c r="I10124" s="88"/>
      <c r="N10124" s="130"/>
      <c r="P10124" s="88"/>
    </row>
    <row r="10125" spans="6:16">
      <c r="F10125" s="81"/>
      <c r="G10125" s="130"/>
      <c r="I10125" s="88"/>
      <c r="N10125" s="130"/>
      <c r="P10125" s="88"/>
    </row>
    <row r="10126" spans="6:16">
      <c r="F10126" s="81"/>
      <c r="G10126" s="130"/>
      <c r="I10126" s="88"/>
      <c r="N10126" s="130"/>
      <c r="P10126" s="88"/>
    </row>
    <row r="10127" spans="6:16">
      <c r="F10127" s="81"/>
      <c r="G10127" s="130"/>
      <c r="I10127" s="88"/>
      <c r="N10127" s="130"/>
      <c r="P10127" s="88"/>
    </row>
    <row r="10128" spans="6:16">
      <c r="F10128" s="81"/>
      <c r="G10128" s="130"/>
      <c r="I10128" s="88"/>
      <c r="N10128" s="130"/>
      <c r="P10128" s="88"/>
    </row>
    <row r="10129" spans="6:16">
      <c r="F10129" s="81"/>
      <c r="G10129" s="130"/>
      <c r="I10129" s="88"/>
      <c r="N10129" s="130"/>
      <c r="P10129" s="88"/>
    </row>
    <row r="10130" spans="6:16">
      <c r="F10130" s="81"/>
      <c r="G10130" s="130"/>
      <c r="I10130" s="88"/>
      <c r="N10130" s="130"/>
      <c r="P10130" s="88"/>
    </row>
    <row r="10131" spans="6:16">
      <c r="F10131" s="81"/>
      <c r="G10131" s="130"/>
      <c r="I10131" s="88"/>
      <c r="N10131" s="130"/>
      <c r="P10131" s="88"/>
    </row>
    <row r="10132" spans="6:16">
      <c r="F10132" s="81"/>
      <c r="G10132" s="130"/>
      <c r="I10132" s="88"/>
      <c r="N10132" s="130"/>
      <c r="P10132" s="88"/>
    </row>
    <row r="10133" spans="6:16">
      <c r="F10133" s="81"/>
      <c r="G10133" s="130"/>
      <c r="I10133" s="88"/>
      <c r="N10133" s="130"/>
      <c r="P10133" s="88"/>
    </row>
    <row r="10134" spans="6:16">
      <c r="F10134" s="81"/>
      <c r="G10134" s="130"/>
      <c r="I10134" s="88"/>
      <c r="N10134" s="130"/>
      <c r="P10134" s="88"/>
    </row>
    <row r="10135" spans="6:16">
      <c r="F10135" s="81"/>
      <c r="G10135" s="130"/>
      <c r="I10135" s="88"/>
      <c r="N10135" s="130"/>
      <c r="P10135" s="88"/>
    </row>
    <row r="10136" spans="6:16">
      <c r="F10136" s="81"/>
      <c r="G10136" s="130"/>
      <c r="I10136" s="88"/>
      <c r="N10136" s="130"/>
      <c r="P10136" s="88"/>
    </row>
    <row r="10137" spans="6:16">
      <c r="F10137" s="81"/>
      <c r="G10137" s="130"/>
      <c r="I10137" s="88"/>
      <c r="N10137" s="130"/>
      <c r="P10137" s="88"/>
    </row>
    <row r="10138" spans="6:16">
      <c r="F10138" s="81"/>
      <c r="G10138" s="130"/>
      <c r="I10138" s="88"/>
      <c r="N10138" s="130"/>
      <c r="P10138" s="88"/>
    </row>
    <row r="10139" spans="6:16">
      <c r="F10139" s="81"/>
      <c r="G10139" s="130"/>
      <c r="I10139" s="88"/>
      <c r="N10139" s="130"/>
      <c r="P10139" s="88"/>
    </row>
    <row r="10140" spans="6:16">
      <c r="F10140" s="81"/>
      <c r="G10140" s="130"/>
      <c r="I10140" s="88"/>
      <c r="N10140" s="130"/>
      <c r="P10140" s="88"/>
    </row>
    <row r="10141" spans="6:16">
      <c r="F10141" s="81"/>
      <c r="G10141" s="130"/>
      <c r="I10141" s="88"/>
      <c r="N10141" s="130"/>
      <c r="P10141" s="88"/>
    </row>
    <row r="10142" spans="6:16">
      <c r="F10142" s="81"/>
      <c r="G10142" s="130"/>
      <c r="I10142" s="88"/>
      <c r="N10142" s="130"/>
      <c r="P10142" s="88"/>
    </row>
    <row r="10143" spans="6:16">
      <c r="F10143" s="81"/>
      <c r="G10143" s="130"/>
      <c r="I10143" s="88"/>
      <c r="N10143" s="130"/>
      <c r="P10143" s="88"/>
    </row>
    <row r="10144" spans="6:16">
      <c r="F10144" s="81"/>
      <c r="G10144" s="130"/>
      <c r="I10144" s="88"/>
      <c r="N10144" s="130"/>
      <c r="P10144" s="88"/>
    </row>
    <row r="10145" spans="6:16">
      <c r="F10145" s="81"/>
      <c r="G10145" s="130"/>
      <c r="I10145" s="88"/>
      <c r="N10145" s="130"/>
      <c r="P10145" s="88"/>
    </row>
    <row r="10146" spans="6:16">
      <c r="F10146" s="81"/>
      <c r="G10146" s="130"/>
      <c r="I10146" s="88"/>
      <c r="N10146" s="130"/>
      <c r="P10146" s="88"/>
    </row>
    <row r="10147" spans="6:16">
      <c r="F10147" s="81"/>
      <c r="G10147" s="130"/>
      <c r="I10147" s="88"/>
      <c r="N10147" s="130"/>
      <c r="P10147" s="88"/>
    </row>
    <row r="10148" spans="6:16">
      <c r="F10148" s="81"/>
      <c r="G10148" s="130"/>
      <c r="I10148" s="88"/>
      <c r="N10148" s="130"/>
      <c r="P10148" s="88"/>
    </row>
    <row r="10149" spans="6:16">
      <c r="F10149" s="81"/>
      <c r="G10149" s="130"/>
      <c r="I10149" s="88"/>
      <c r="N10149" s="130"/>
      <c r="P10149" s="88"/>
    </row>
    <row r="10150" spans="6:16">
      <c r="F10150" s="81"/>
      <c r="G10150" s="130"/>
      <c r="I10150" s="88"/>
      <c r="N10150" s="130"/>
      <c r="P10150" s="88"/>
    </row>
    <row r="10151" spans="6:16">
      <c r="F10151" s="81"/>
      <c r="G10151" s="130"/>
      <c r="I10151" s="88"/>
      <c r="N10151" s="130"/>
      <c r="P10151" s="88"/>
    </row>
    <row r="10152" spans="6:16">
      <c r="F10152" s="81"/>
      <c r="G10152" s="130"/>
      <c r="I10152" s="88"/>
      <c r="N10152" s="130"/>
      <c r="P10152" s="88"/>
    </row>
    <row r="10153" spans="6:16">
      <c r="F10153" s="81"/>
      <c r="G10153" s="130"/>
      <c r="I10153" s="88"/>
      <c r="N10153" s="130"/>
      <c r="P10153" s="88"/>
    </row>
    <row r="10154" spans="6:16">
      <c r="F10154" s="81"/>
      <c r="G10154" s="130"/>
      <c r="I10154" s="88"/>
      <c r="N10154" s="130"/>
      <c r="P10154" s="88"/>
    </row>
    <row r="10155" spans="6:16">
      <c r="F10155" s="81"/>
      <c r="G10155" s="130"/>
      <c r="I10155" s="88"/>
      <c r="N10155" s="130"/>
      <c r="P10155" s="88"/>
    </row>
    <row r="10156" spans="6:16">
      <c r="F10156" s="81"/>
      <c r="G10156" s="130"/>
      <c r="I10156" s="88"/>
      <c r="N10156" s="130"/>
      <c r="P10156" s="88"/>
    </row>
    <row r="10157" spans="6:16">
      <c r="F10157" s="81"/>
      <c r="G10157" s="130"/>
      <c r="I10157" s="88"/>
      <c r="N10157" s="130"/>
      <c r="P10157" s="88"/>
    </row>
    <row r="10158" spans="6:16">
      <c r="F10158" s="81"/>
      <c r="G10158" s="130"/>
      <c r="I10158" s="88"/>
      <c r="N10158" s="130"/>
      <c r="P10158" s="88"/>
    </row>
    <row r="10159" spans="6:16">
      <c r="F10159" s="81"/>
      <c r="G10159" s="130"/>
      <c r="I10159" s="88"/>
      <c r="N10159" s="130"/>
      <c r="P10159" s="88"/>
    </row>
    <row r="10160" spans="6:16">
      <c r="F10160" s="81"/>
      <c r="G10160" s="130"/>
      <c r="I10160" s="88"/>
      <c r="N10160" s="130"/>
      <c r="P10160" s="88"/>
    </row>
    <row r="10161" spans="6:16">
      <c r="F10161" s="81"/>
      <c r="G10161" s="130"/>
      <c r="I10161" s="88"/>
      <c r="N10161" s="130"/>
      <c r="P10161" s="88"/>
    </row>
    <row r="10162" spans="6:16">
      <c r="F10162" s="81"/>
      <c r="G10162" s="130"/>
      <c r="I10162" s="88"/>
      <c r="N10162" s="130"/>
      <c r="P10162" s="88"/>
    </row>
    <row r="10163" spans="6:16">
      <c r="F10163" s="81"/>
      <c r="G10163" s="130"/>
      <c r="I10163" s="88"/>
      <c r="N10163" s="130"/>
      <c r="P10163" s="88"/>
    </row>
    <row r="10164" spans="6:16">
      <c r="F10164" s="81"/>
      <c r="G10164" s="130"/>
      <c r="I10164" s="88"/>
      <c r="N10164" s="130"/>
      <c r="P10164" s="88"/>
    </row>
    <row r="10165" spans="6:16">
      <c r="F10165" s="81"/>
      <c r="G10165" s="130"/>
      <c r="I10165" s="88"/>
      <c r="N10165" s="130"/>
      <c r="P10165" s="88"/>
    </row>
    <row r="10166" spans="6:16">
      <c r="F10166" s="81"/>
      <c r="G10166" s="130"/>
      <c r="I10166" s="88"/>
      <c r="N10166" s="130"/>
      <c r="P10166" s="88"/>
    </row>
    <row r="10167" spans="6:16">
      <c r="F10167" s="81"/>
      <c r="G10167" s="130"/>
      <c r="I10167" s="88"/>
      <c r="N10167" s="130"/>
      <c r="P10167" s="88"/>
    </row>
    <row r="10168" spans="6:16">
      <c r="F10168" s="81"/>
      <c r="G10168" s="130"/>
      <c r="I10168" s="88"/>
      <c r="N10168" s="130"/>
      <c r="P10168" s="88"/>
    </row>
    <row r="10169" spans="6:16">
      <c r="F10169" s="81"/>
      <c r="G10169" s="130"/>
      <c r="I10169" s="88"/>
      <c r="N10169" s="130"/>
      <c r="P10169" s="88"/>
    </row>
    <row r="10170" spans="6:16">
      <c r="F10170" s="81"/>
      <c r="G10170" s="130"/>
      <c r="I10170" s="88"/>
      <c r="N10170" s="130"/>
      <c r="P10170" s="88"/>
    </row>
    <row r="10171" spans="6:16">
      <c r="F10171" s="81"/>
      <c r="G10171" s="130"/>
      <c r="I10171" s="88"/>
      <c r="N10171" s="130"/>
      <c r="P10171" s="88"/>
    </row>
    <row r="10172" spans="6:16">
      <c r="F10172" s="81"/>
      <c r="G10172" s="130"/>
      <c r="I10172" s="88"/>
      <c r="N10172" s="130"/>
      <c r="P10172" s="88"/>
    </row>
    <row r="10173" spans="6:16">
      <c r="F10173" s="81"/>
      <c r="G10173" s="130"/>
      <c r="I10173" s="88"/>
      <c r="N10173" s="130"/>
      <c r="P10173" s="88"/>
    </row>
    <row r="10174" spans="6:16">
      <c r="F10174" s="81"/>
      <c r="G10174" s="130"/>
      <c r="I10174" s="88"/>
      <c r="N10174" s="130"/>
      <c r="P10174" s="88"/>
    </row>
    <row r="10175" spans="6:16">
      <c r="F10175" s="81"/>
      <c r="G10175" s="130"/>
      <c r="I10175" s="88"/>
      <c r="N10175" s="130"/>
      <c r="P10175" s="88"/>
    </row>
    <row r="10176" spans="6:16">
      <c r="F10176" s="81"/>
      <c r="G10176" s="130"/>
      <c r="I10176" s="88"/>
      <c r="N10176" s="130"/>
      <c r="P10176" s="88"/>
    </row>
    <row r="10177" spans="6:16">
      <c r="F10177" s="81"/>
      <c r="G10177" s="130"/>
      <c r="I10177" s="88"/>
      <c r="N10177" s="130"/>
      <c r="P10177" s="88"/>
    </row>
    <row r="10178" spans="6:16">
      <c r="F10178" s="81"/>
      <c r="G10178" s="130"/>
      <c r="I10178" s="88"/>
      <c r="N10178" s="130"/>
      <c r="P10178" s="88"/>
    </row>
    <row r="10179" spans="6:16">
      <c r="F10179" s="81"/>
      <c r="G10179" s="130"/>
      <c r="I10179" s="88"/>
      <c r="N10179" s="130"/>
      <c r="P10179" s="88"/>
    </row>
    <row r="10180" spans="6:16">
      <c r="F10180" s="81"/>
      <c r="G10180" s="130"/>
      <c r="I10180" s="88"/>
      <c r="N10180" s="130"/>
      <c r="P10180" s="88"/>
    </row>
    <row r="10181" spans="6:16">
      <c r="F10181" s="81"/>
      <c r="G10181" s="130"/>
      <c r="I10181" s="88"/>
      <c r="N10181" s="130"/>
      <c r="P10181" s="88"/>
    </row>
    <row r="10182" spans="6:16">
      <c r="F10182" s="81"/>
      <c r="G10182" s="130"/>
      <c r="I10182" s="88"/>
      <c r="N10182" s="130"/>
      <c r="P10182" s="88"/>
    </row>
    <row r="10183" spans="6:16">
      <c r="F10183" s="81"/>
      <c r="G10183" s="130"/>
      <c r="I10183" s="88"/>
      <c r="N10183" s="130"/>
      <c r="P10183" s="88"/>
    </row>
    <row r="10184" spans="6:16">
      <c r="F10184" s="81"/>
      <c r="G10184" s="130"/>
      <c r="I10184" s="88"/>
      <c r="N10184" s="130"/>
      <c r="P10184" s="88"/>
    </row>
    <row r="10185" spans="6:16">
      <c r="F10185" s="81"/>
      <c r="G10185" s="130"/>
      <c r="I10185" s="88"/>
      <c r="N10185" s="130"/>
      <c r="P10185" s="88"/>
    </row>
    <row r="10186" spans="6:16">
      <c r="F10186" s="81"/>
      <c r="G10186" s="130"/>
      <c r="I10186" s="88"/>
      <c r="N10186" s="130"/>
      <c r="P10186" s="88"/>
    </row>
    <row r="10187" spans="6:16">
      <c r="F10187" s="81"/>
      <c r="G10187" s="130"/>
      <c r="I10187" s="88"/>
      <c r="N10187" s="130"/>
      <c r="P10187" s="88"/>
    </row>
    <row r="10188" spans="6:16">
      <c r="F10188" s="81"/>
      <c r="G10188" s="130"/>
      <c r="I10188" s="88"/>
      <c r="N10188" s="130"/>
      <c r="P10188" s="88"/>
    </row>
    <row r="10189" spans="6:16">
      <c r="F10189" s="81"/>
      <c r="G10189" s="130"/>
      <c r="I10189" s="88"/>
      <c r="N10189" s="130"/>
      <c r="P10189" s="88"/>
    </row>
    <row r="10190" spans="6:16">
      <c r="F10190" s="81"/>
      <c r="G10190" s="130"/>
      <c r="I10190" s="88"/>
      <c r="N10190" s="130"/>
      <c r="P10190" s="88"/>
    </row>
    <row r="10191" spans="6:16">
      <c r="F10191" s="81"/>
      <c r="G10191" s="130"/>
      <c r="I10191" s="88"/>
      <c r="N10191" s="130"/>
      <c r="P10191" s="88"/>
    </row>
    <row r="10192" spans="6:16">
      <c r="F10192" s="81"/>
      <c r="G10192" s="130"/>
      <c r="I10192" s="88"/>
      <c r="N10192" s="130"/>
      <c r="P10192" s="88"/>
    </row>
    <row r="10193" spans="6:16">
      <c r="F10193" s="81"/>
      <c r="G10193" s="130"/>
      <c r="I10193" s="88"/>
      <c r="N10193" s="130"/>
      <c r="P10193" s="88"/>
    </row>
    <row r="10194" spans="6:16">
      <c r="F10194" s="81"/>
      <c r="G10194" s="130"/>
      <c r="I10194" s="88"/>
      <c r="N10194" s="130"/>
      <c r="P10194" s="88"/>
    </row>
    <row r="10195" spans="6:16">
      <c r="F10195" s="81"/>
      <c r="G10195" s="130"/>
      <c r="I10195" s="88"/>
      <c r="N10195" s="130"/>
      <c r="P10195" s="88"/>
    </row>
    <row r="10196" spans="6:16">
      <c r="F10196" s="81"/>
      <c r="G10196" s="130"/>
      <c r="I10196" s="88"/>
      <c r="N10196" s="130"/>
      <c r="P10196" s="88"/>
    </row>
    <row r="10197" spans="6:16">
      <c r="F10197" s="81"/>
      <c r="G10197" s="130"/>
      <c r="I10197" s="88"/>
      <c r="N10197" s="130"/>
      <c r="P10197" s="88"/>
    </row>
    <row r="10198" spans="6:16">
      <c r="F10198" s="81"/>
      <c r="G10198" s="130"/>
      <c r="I10198" s="88"/>
      <c r="N10198" s="130"/>
      <c r="P10198" s="88"/>
    </row>
    <row r="10199" spans="6:16">
      <c r="F10199" s="81"/>
      <c r="G10199" s="130"/>
      <c r="I10199" s="88"/>
      <c r="N10199" s="130"/>
      <c r="P10199" s="88"/>
    </row>
    <row r="10200" spans="6:16">
      <c r="F10200" s="81"/>
      <c r="G10200" s="130"/>
      <c r="I10200" s="88"/>
      <c r="N10200" s="130"/>
      <c r="P10200" s="88"/>
    </row>
    <row r="10201" spans="6:16">
      <c r="F10201" s="81"/>
      <c r="G10201" s="130"/>
      <c r="I10201" s="88"/>
      <c r="N10201" s="130"/>
      <c r="P10201" s="88"/>
    </row>
    <row r="10202" spans="6:16">
      <c r="F10202" s="81"/>
      <c r="G10202" s="130"/>
      <c r="I10202" s="88"/>
      <c r="N10202" s="130"/>
      <c r="P10202" s="88"/>
    </row>
    <row r="10203" spans="6:16">
      <c r="F10203" s="81"/>
      <c r="G10203" s="130"/>
      <c r="I10203" s="88"/>
      <c r="N10203" s="130"/>
      <c r="P10203" s="88"/>
    </row>
    <row r="10204" spans="6:16">
      <c r="F10204" s="81"/>
      <c r="G10204" s="130"/>
      <c r="I10204" s="88"/>
      <c r="N10204" s="130"/>
      <c r="P10204" s="88"/>
    </row>
    <row r="10205" spans="6:16">
      <c r="F10205" s="81"/>
      <c r="G10205" s="130"/>
      <c r="I10205" s="88"/>
      <c r="N10205" s="130"/>
      <c r="P10205" s="88"/>
    </row>
    <row r="10206" spans="6:16">
      <c r="F10206" s="81"/>
      <c r="G10206" s="130"/>
      <c r="I10206" s="88"/>
      <c r="N10206" s="130"/>
      <c r="P10206" s="88"/>
    </row>
    <row r="10207" spans="6:16">
      <c r="F10207" s="81"/>
      <c r="G10207" s="130"/>
      <c r="I10207" s="88"/>
      <c r="N10207" s="130"/>
      <c r="P10207" s="88"/>
    </row>
    <row r="10208" spans="6:16">
      <c r="F10208" s="81"/>
      <c r="G10208" s="130"/>
      <c r="I10208" s="88"/>
      <c r="N10208" s="130"/>
      <c r="P10208" s="88"/>
    </row>
    <row r="10209" spans="6:16">
      <c r="F10209" s="81"/>
      <c r="G10209" s="130"/>
      <c r="I10209" s="88"/>
      <c r="N10209" s="130"/>
      <c r="P10209" s="88"/>
    </row>
    <row r="10210" spans="6:16">
      <c r="F10210" s="81"/>
      <c r="G10210" s="130"/>
      <c r="I10210" s="88"/>
      <c r="N10210" s="130"/>
      <c r="P10210" s="88"/>
    </row>
    <row r="10211" spans="6:16">
      <c r="F10211" s="81"/>
      <c r="G10211" s="130"/>
      <c r="I10211" s="88"/>
      <c r="N10211" s="130"/>
      <c r="P10211" s="88"/>
    </row>
    <row r="10212" spans="6:16">
      <c r="F10212" s="81"/>
      <c r="G10212" s="130"/>
      <c r="I10212" s="88"/>
      <c r="N10212" s="130"/>
      <c r="P10212" s="88"/>
    </row>
    <row r="10213" spans="6:16">
      <c r="F10213" s="81"/>
      <c r="G10213" s="130"/>
      <c r="I10213" s="88"/>
      <c r="N10213" s="130"/>
      <c r="P10213" s="88"/>
    </row>
    <row r="10214" spans="6:16">
      <c r="F10214" s="81"/>
      <c r="G10214" s="130"/>
      <c r="I10214" s="88"/>
      <c r="N10214" s="130"/>
      <c r="P10214" s="88"/>
    </row>
    <row r="10215" spans="6:16">
      <c r="F10215" s="81"/>
      <c r="G10215" s="130"/>
      <c r="I10215" s="88"/>
      <c r="N10215" s="130"/>
      <c r="P10215" s="88"/>
    </row>
    <row r="10216" spans="6:16">
      <c r="F10216" s="81"/>
      <c r="G10216" s="130"/>
      <c r="I10216" s="88"/>
      <c r="N10216" s="130"/>
      <c r="P10216" s="88"/>
    </row>
    <row r="10217" spans="6:16">
      <c r="F10217" s="81"/>
      <c r="G10217" s="130"/>
      <c r="I10217" s="88"/>
      <c r="N10217" s="130"/>
      <c r="P10217" s="88"/>
    </row>
    <row r="10218" spans="6:16">
      <c r="F10218" s="81"/>
      <c r="G10218" s="130"/>
      <c r="I10218" s="88"/>
      <c r="N10218" s="130"/>
      <c r="P10218" s="88"/>
    </row>
    <row r="10219" spans="6:16">
      <c r="F10219" s="81"/>
      <c r="G10219" s="130"/>
      <c r="I10219" s="88"/>
      <c r="N10219" s="130"/>
      <c r="P10219" s="88"/>
    </row>
    <row r="10220" spans="6:16">
      <c r="F10220" s="81"/>
      <c r="G10220" s="130"/>
      <c r="I10220" s="88"/>
      <c r="N10220" s="130"/>
      <c r="P10220" s="88"/>
    </row>
    <row r="10221" spans="6:16">
      <c r="F10221" s="81"/>
      <c r="G10221" s="130"/>
      <c r="I10221" s="88"/>
      <c r="N10221" s="130"/>
      <c r="P10221" s="88"/>
    </row>
    <row r="10222" spans="6:16">
      <c r="F10222" s="81"/>
      <c r="G10222" s="130"/>
      <c r="I10222" s="88"/>
      <c r="N10222" s="130"/>
      <c r="P10222" s="88"/>
    </row>
    <row r="10223" spans="6:16">
      <c r="F10223" s="81"/>
      <c r="G10223" s="130"/>
      <c r="I10223" s="88"/>
      <c r="N10223" s="130"/>
      <c r="P10223" s="88"/>
    </row>
    <row r="10224" spans="6:16">
      <c r="F10224" s="81"/>
      <c r="G10224" s="130"/>
      <c r="I10224" s="88"/>
      <c r="N10224" s="130"/>
      <c r="P10224" s="88"/>
    </row>
    <row r="10225" spans="6:16">
      <c r="F10225" s="81"/>
      <c r="G10225" s="130"/>
      <c r="I10225" s="88"/>
      <c r="N10225" s="130"/>
      <c r="P10225" s="88"/>
    </row>
    <row r="10226" spans="6:16">
      <c r="F10226" s="81"/>
      <c r="G10226" s="130"/>
      <c r="I10226" s="88"/>
      <c r="N10226" s="130"/>
      <c r="P10226" s="88"/>
    </row>
    <row r="10227" spans="6:16">
      <c r="F10227" s="81"/>
      <c r="G10227" s="130"/>
      <c r="I10227" s="88"/>
      <c r="N10227" s="130"/>
      <c r="P10227" s="88"/>
    </row>
    <row r="10228" spans="6:16">
      <c r="F10228" s="81"/>
      <c r="G10228" s="130"/>
      <c r="I10228" s="88"/>
      <c r="N10228" s="130"/>
      <c r="P10228" s="88"/>
    </row>
    <row r="10229" spans="6:16">
      <c r="F10229" s="81"/>
      <c r="G10229" s="130"/>
      <c r="I10229" s="88"/>
      <c r="N10229" s="130"/>
      <c r="P10229" s="88"/>
    </row>
    <row r="10230" spans="6:16">
      <c r="F10230" s="81"/>
      <c r="G10230" s="130"/>
      <c r="I10230" s="88"/>
      <c r="N10230" s="130"/>
      <c r="P10230" s="88"/>
    </row>
    <row r="10231" spans="6:16">
      <c r="F10231" s="81"/>
      <c r="G10231" s="130"/>
      <c r="I10231" s="88"/>
      <c r="N10231" s="130"/>
      <c r="P10231" s="88"/>
    </row>
    <row r="10232" spans="6:16">
      <c r="F10232" s="81"/>
      <c r="G10232" s="130"/>
      <c r="I10232" s="88"/>
      <c r="N10232" s="130"/>
      <c r="P10232" s="88"/>
    </row>
    <row r="10233" spans="6:16">
      <c r="F10233" s="81"/>
      <c r="G10233" s="130"/>
      <c r="I10233" s="88"/>
      <c r="N10233" s="130"/>
      <c r="P10233" s="88"/>
    </row>
    <row r="10234" spans="6:16">
      <c r="F10234" s="81"/>
      <c r="G10234" s="130"/>
      <c r="I10234" s="88"/>
      <c r="N10234" s="130"/>
      <c r="P10234" s="88"/>
    </row>
    <row r="10235" spans="6:16">
      <c r="F10235" s="81"/>
      <c r="G10235" s="130"/>
      <c r="I10235" s="88"/>
      <c r="N10235" s="130"/>
      <c r="P10235" s="88"/>
    </row>
    <row r="10236" spans="6:16">
      <c r="F10236" s="81"/>
      <c r="G10236" s="130"/>
      <c r="I10236" s="88"/>
      <c r="N10236" s="130"/>
      <c r="P10236" s="88"/>
    </row>
    <row r="10237" spans="6:16">
      <c r="F10237" s="81"/>
      <c r="G10237" s="130"/>
      <c r="I10237" s="88"/>
      <c r="N10237" s="130"/>
      <c r="P10237" s="88"/>
    </row>
    <row r="10238" spans="6:16">
      <c r="F10238" s="81"/>
      <c r="G10238" s="130"/>
      <c r="I10238" s="88"/>
      <c r="N10238" s="130"/>
      <c r="P10238" s="88"/>
    </row>
    <row r="10239" spans="6:16">
      <c r="F10239" s="81"/>
      <c r="G10239" s="130"/>
      <c r="I10239" s="88"/>
      <c r="N10239" s="130"/>
      <c r="P10239" s="88"/>
    </row>
    <row r="10240" spans="6:16">
      <c r="F10240" s="81"/>
      <c r="G10240" s="130"/>
      <c r="I10240" s="88"/>
      <c r="N10240" s="130"/>
      <c r="P10240" s="88"/>
    </row>
    <row r="10241" spans="6:16">
      <c r="F10241" s="81"/>
      <c r="G10241" s="130"/>
      <c r="I10241" s="88"/>
      <c r="N10241" s="130"/>
      <c r="P10241" s="88"/>
    </row>
    <row r="10242" spans="6:16">
      <c r="F10242" s="81"/>
      <c r="G10242" s="130"/>
      <c r="I10242" s="88"/>
      <c r="N10242" s="130"/>
      <c r="P10242" s="88"/>
    </row>
    <row r="10243" spans="6:16">
      <c r="F10243" s="81"/>
      <c r="G10243" s="130"/>
      <c r="I10243" s="88"/>
      <c r="N10243" s="130"/>
      <c r="P10243" s="88"/>
    </row>
    <row r="10244" spans="6:16">
      <c r="F10244" s="81"/>
      <c r="G10244" s="130"/>
      <c r="I10244" s="88"/>
      <c r="N10244" s="130"/>
      <c r="P10244" s="88"/>
    </row>
    <row r="10245" spans="6:16">
      <c r="F10245" s="81"/>
      <c r="G10245" s="130"/>
      <c r="I10245" s="88"/>
      <c r="N10245" s="130"/>
      <c r="P10245" s="88"/>
    </row>
    <row r="10246" spans="6:16">
      <c r="F10246" s="81"/>
      <c r="G10246" s="130"/>
      <c r="I10246" s="88"/>
      <c r="N10246" s="130"/>
      <c r="P10246" s="88"/>
    </row>
    <row r="10247" spans="6:16">
      <c r="F10247" s="81"/>
      <c r="G10247" s="130"/>
      <c r="I10247" s="88"/>
      <c r="N10247" s="130"/>
      <c r="P10247" s="88"/>
    </row>
    <row r="10248" spans="6:16">
      <c r="F10248" s="81"/>
      <c r="G10248" s="130"/>
      <c r="I10248" s="88"/>
      <c r="N10248" s="130"/>
      <c r="P10248" s="88"/>
    </row>
    <row r="10249" spans="6:16">
      <c r="F10249" s="81"/>
      <c r="G10249" s="130"/>
      <c r="I10249" s="88"/>
      <c r="N10249" s="130"/>
      <c r="P10249" s="88"/>
    </row>
    <row r="10250" spans="6:16">
      <c r="F10250" s="81"/>
      <c r="G10250" s="130"/>
      <c r="I10250" s="88"/>
      <c r="N10250" s="130"/>
      <c r="P10250" s="88"/>
    </row>
    <row r="10251" spans="6:16">
      <c r="F10251" s="81"/>
      <c r="G10251" s="130"/>
      <c r="I10251" s="88"/>
      <c r="N10251" s="130"/>
      <c r="P10251" s="88"/>
    </row>
    <row r="10252" spans="6:16">
      <c r="F10252" s="81"/>
      <c r="G10252" s="130"/>
      <c r="I10252" s="88"/>
      <c r="N10252" s="130"/>
      <c r="P10252" s="88"/>
    </row>
    <row r="10253" spans="6:16">
      <c r="F10253" s="81"/>
      <c r="G10253" s="130"/>
      <c r="I10253" s="88"/>
      <c r="N10253" s="130"/>
      <c r="P10253" s="88"/>
    </row>
    <row r="10254" spans="6:16">
      <c r="F10254" s="81"/>
      <c r="G10254" s="130"/>
      <c r="I10254" s="88"/>
      <c r="N10254" s="130"/>
      <c r="P10254" s="88"/>
    </row>
    <row r="10255" spans="6:16">
      <c r="F10255" s="81"/>
      <c r="G10255" s="130"/>
      <c r="I10255" s="88"/>
      <c r="N10255" s="130"/>
      <c r="P10255" s="88"/>
    </row>
    <row r="10256" spans="6:16">
      <c r="F10256" s="81"/>
      <c r="G10256" s="130"/>
      <c r="I10256" s="88"/>
      <c r="N10256" s="130"/>
      <c r="P10256" s="88"/>
    </row>
    <row r="10257" spans="6:16">
      <c r="F10257" s="81"/>
      <c r="G10257" s="130"/>
      <c r="I10257" s="88"/>
      <c r="N10257" s="130"/>
      <c r="P10257" s="88"/>
    </row>
    <row r="10258" spans="6:16">
      <c r="F10258" s="81"/>
      <c r="G10258" s="130"/>
      <c r="I10258" s="88"/>
      <c r="N10258" s="130"/>
      <c r="P10258" s="88"/>
    </row>
    <row r="10259" spans="6:16">
      <c r="F10259" s="81"/>
      <c r="G10259" s="130"/>
      <c r="I10259" s="88"/>
      <c r="N10259" s="130"/>
      <c r="P10259" s="88"/>
    </row>
    <row r="10260" spans="6:16">
      <c r="F10260" s="81"/>
      <c r="G10260" s="130"/>
      <c r="I10260" s="88"/>
      <c r="N10260" s="130"/>
      <c r="P10260" s="88"/>
    </row>
    <row r="10261" spans="6:16">
      <c r="F10261" s="81"/>
      <c r="G10261" s="130"/>
      <c r="I10261" s="88"/>
      <c r="N10261" s="130"/>
      <c r="P10261" s="88"/>
    </row>
    <row r="10262" spans="6:16">
      <c r="F10262" s="81"/>
      <c r="G10262" s="130"/>
      <c r="I10262" s="88"/>
      <c r="N10262" s="130"/>
      <c r="P10262" s="88"/>
    </row>
    <row r="10263" spans="6:16">
      <c r="F10263" s="81"/>
      <c r="G10263" s="130"/>
      <c r="I10263" s="88"/>
      <c r="N10263" s="130"/>
      <c r="P10263" s="88"/>
    </row>
    <row r="10264" spans="6:16">
      <c r="F10264" s="81"/>
      <c r="G10264" s="130"/>
      <c r="I10264" s="88"/>
      <c r="N10264" s="130"/>
      <c r="P10264" s="88"/>
    </row>
    <row r="10265" spans="6:16">
      <c r="F10265" s="81"/>
      <c r="G10265" s="130"/>
      <c r="I10265" s="88"/>
      <c r="N10265" s="130"/>
      <c r="P10265" s="88"/>
    </row>
    <row r="10266" spans="6:16">
      <c r="F10266" s="81"/>
      <c r="G10266" s="130"/>
      <c r="I10266" s="88"/>
      <c r="N10266" s="130"/>
      <c r="P10266" s="88"/>
    </row>
    <row r="10267" spans="6:16">
      <c r="F10267" s="81"/>
      <c r="G10267" s="130"/>
      <c r="I10267" s="88"/>
      <c r="N10267" s="130"/>
      <c r="P10267" s="88"/>
    </row>
    <row r="10268" spans="6:16">
      <c r="F10268" s="81"/>
      <c r="G10268" s="130"/>
      <c r="I10268" s="88"/>
      <c r="N10268" s="130"/>
      <c r="P10268" s="88"/>
    </row>
    <row r="10269" spans="6:16">
      <c r="F10269" s="81"/>
      <c r="G10269" s="130"/>
      <c r="I10269" s="88"/>
      <c r="N10269" s="130"/>
      <c r="P10269" s="88"/>
    </row>
    <row r="10270" spans="6:16">
      <c r="F10270" s="81"/>
      <c r="G10270" s="130"/>
      <c r="I10270" s="88"/>
      <c r="N10270" s="130"/>
      <c r="P10270" s="88"/>
    </row>
    <row r="10271" spans="6:16">
      <c r="F10271" s="81"/>
      <c r="G10271" s="130"/>
      <c r="I10271" s="88"/>
      <c r="N10271" s="130"/>
      <c r="P10271" s="88"/>
    </row>
    <row r="10272" spans="6:16">
      <c r="F10272" s="81"/>
      <c r="G10272" s="130"/>
      <c r="I10272" s="88"/>
      <c r="N10272" s="130"/>
      <c r="P10272" s="88"/>
    </row>
    <row r="10273" spans="6:16">
      <c r="F10273" s="81"/>
      <c r="G10273" s="130"/>
      <c r="I10273" s="88"/>
      <c r="N10273" s="130"/>
      <c r="P10273" s="88"/>
    </row>
    <row r="10274" spans="6:16">
      <c r="F10274" s="81"/>
      <c r="G10274" s="130"/>
      <c r="I10274" s="88"/>
      <c r="N10274" s="130"/>
      <c r="P10274" s="88"/>
    </row>
    <row r="10275" spans="6:16">
      <c r="F10275" s="81"/>
      <c r="G10275" s="130"/>
      <c r="I10275" s="88"/>
      <c r="N10275" s="130"/>
      <c r="P10275" s="88"/>
    </row>
    <row r="10276" spans="6:16">
      <c r="F10276" s="81"/>
      <c r="G10276" s="130"/>
      <c r="I10276" s="88"/>
      <c r="N10276" s="130"/>
      <c r="P10276" s="88"/>
    </row>
    <row r="10277" spans="6:16">
      <c r="F10277" s="81"/>
      <c r="G10277" s="130"/>
      <c r="I10277" s="88"/>
      <c r="N10277" s="130"/>
      <c r="P10277" s="88"/>
    </row>
    <row r="10278" spans="6:16">
      <c r="F10278" s="81"/>
      <c r="G10278" s="130"/>
      <c r="I10278" s="88"/>
      <c r="N10278" s="130"/>
      <c r="P10278" s="88"/>
    </row>
    <row r="10279" spans="6:16">
      <c r="F10279" s="81"/>
      <c r="G10279" s="130"/>
      <c r="I10279" s="88"/>
      <c r="N10279" s="130"/>
      <c r="P10279" s="88"/>
    </row>
    <row r="10280" spans="6:16">
      <c r="F10280" s="81"/>
      <c r="G10280" s="130"/>
      <c r="I10280" s="88"/>
      <c r="N10280" s="130"/>
      <c r="P10280" s="88"/>
    </row>
    <row r="10281" spans="6:16">
      <c r="F10281" s="81"/>
      <c r="G10281" s="130"/>
      <c r="I10281" s="88"/>
      <c r="N10281" s="130"/>
      <c r="P10281" s="88"/>
    </row>
    <row r="10282" spans="6:16">
      <c r="F10282" s="81"/>
      <c r="G10282" s="130"/>
      <c r="I10282" s="88"/>
      <c r="N10282" s="130"/>
      <c r="P10282" s="88"/>
    </row>
    <row r="10283" spans="6:16">
      <c r="F10283" s="81"/>
      <c r="G10283" s="130"/>
      <c r="I10283" s="88"/>
      <c r="N10283" s="130"/>
      <c r="P10283" s="88"/>
    </row>
    <row r="10284" spans="6:16">
      <c r="F10284" s="81"/>
      <c r="G10284" s="130"/>
      <c r="I10284" s="88"/>
      <c r="N10284" s="130"/>
      <c r="P10284" s="88"/>
    </row>
    <row r="10285" spans="6:16">
      <c r="F10285" s="81"/>
      <c r="G10285" s="130"/>
      <c r="I10285" s="88"/>
      <c r="N10285" s="130"/>
      <c r="P10285" s="88"/>
    </row>
    <row r="10286" spans="6:16">
      <c r="F10286" s="81"/>
      <c r="G10286" s="130"/>
      <c r="I10286" s="88"/>
      <c r="N10286" s="130"/>
      <c r="P10286" s="88"/>
    </row>
    <row r="10287" spans="6:16">
      <c r="F10287" s="81"/>
      <c r="G10287" s="130"/>
      <c r="I10287" s="88"/>
      <c r="N10287" s="130"/>
      <c r="P10287" s="88"/>
    </row>
    <row r="10288" spans="6:16">
      <c r="F10288" s="81"/>
      <c r="G10288" s="130"/>
      <c r="I10288" s="88"/>
      <c r="N10288" s="130"/>
      <c r="P10288" s="88"/>
    </row>
    <row r="10289" spans="6:16">
      <c r="F10289" s="81"/>
      <c r="G10289" s="130"/>
      <c r="I10289" s="88"/>
      <c r="N10289" s="130"/>
      <c r="P10289" s="88"/>
    </row>
    <row r="10290" spans="6:16">
      <c r="F10290" s="81"/>
      <c r="G10290" s="130"/>
      <c r="I10290" s="88"/>
      <c r="N10290" s="130"/>
      <c r="P10290" s="88"/>
    </row>
    <row r="10291" spans="6:16">
      <c r="F10291" s="81"/>
      <c r="G10291" s="130"/>
      <c r="I10291" s="88"/>
      <c r="N10291" s="130"/>
      <c r="P10291" s="88"/>
    </row>
    <row r="10292" spans="6:16">
      <c r="F10292" s="81"/>
      <c r="G10292" s="130"/>
      <c r="I10292" s="88"/>
      <c r="N10292" s="130"/>
      <c r="P10292" s="88"/>
    </row>
    <row r="10293" spans="6:16">
      <c r="F10293" s="81"/>
      <c r="G10293" s="130"/>
      <c r="I10293" s="88"/>
      <c r="N10293" s="130"/>
      <c r="P10293" s="88"/>
    </row>
    <row r="10294" spans="6:16">
      <c r="F10294" s="81"/>
      <c r="G10294" s="130"/>
      <c r="I10294" s="88"/>
      <c r="N10294" s="130"/>
      <c r="P10294" s="88"/>
    </row>
    <row r="10295" spans="6:16">
      <c r="F10295" s="81"/>
      <c r="G10295" s="130"/>
      <c r="I10295" s="88"/>
      <c r="N10295" s="130"/>
      <c r="P10295" s="88"/>
    </row>
    <row r="10296" spans="6:16">
      <c r="F10296" s="81"/>
      <c r="G10296" s="130"/>
      <c r="I10296" s="88"/>
      <c r="N10296" s="130"/>
      <c r="P10296" s="88"/>
    </row>
    <row r="10297" spans="6:16">
      <c r="F10297" s="81"/>
      <c r="G10297" s="130"/>
      <c r="I10297" s="88"/>
      <c r="N10297" s="130"/>
      <c r="P10297" s="88"/>
    </row>
    <row r="10298" spans="6:16">
      <c r="F10298" s="81"/>
      <c r="G10298" s="130"/>
      <c r="I10298" s="88"/>
      <c r="N10298" s="130"/>
      <c r="P10298" s="88"/>
    </row>
    <row r="10299" spans="6:16">
      <c r="F10299" s="81"/>
      <c r="G10299" s="130"/>
      <c r="I10299" s="88"/>
      <c r="N10299" s="130"/>
      <c r="P10299" s="88"/>
    </row>
    <row r="10300" spans="6:16">
      <c r="F10300" s="81"/>
      <c r="G10300" s="130"/>
      <c r="I10300" s="88"/>
      <c r="N10300" s="130"/>
      <c r="P10300" s="88"/>
    </row>
    <row r="10301" spans="6:16">
      <c r="F10301" s="81"/>
      <c r="G10301" s="130"/>
      <c r="I10301" s="88"/>
      <c r="N10301" s="130"/>
      <c r="P10301" s="88"/>
    </row>
    <row r="10302" spans="6:16">
      <c r="F10302" s="81"/>
      <c r="G10302" s="130"/>
      <c r="I10302" s="88"/>
      <c r="N10302" s="130"/>
      <c r="P10302" s="88"/>
    </row>
    <row r="10303" spans="6:16">
      <c r="F10303" s="81"/>
      <c r="G10303" s="130"/>
      <c r="I10303" s="88"/>
      <c r="N10303" s="130"/>
      <c r="P10303" s="88"/>
    </row>
    <row r="10304" spans="6:16">
      <c r="F10304" s="81"/>
      <c r="G10304" s="130"/>
      <c r="I10304" s="88"/>
      <c r="N10304" s="130"/>
      <c r="P10304" s="88"/>
    </row>
    <row r="10305" spans="6:16">
      <c r="F10305" s="81"/>
      <c r="G10305" s="130"/>
      <c r="I10305" s="88"/>
      <c r="N10305" s="130"/>
      <c r="P10305" s="88"/>
    </row>
    <row r="10306" spans="6:16">
      <c r="F10306" s="81"/>
      <c r="G10306" s="130"/>
      <c r="I10306" s="88"/>
      <c r="N10306" s="130"/>
      <c r="P10306" s="88"/>
    </row>
    <row r="10307" spans="6:16">
      <c r="F10307" s="81"/>
      <c r="G10307" s="130"/>
      <c r="I10307" s="88"/>
      <c r="N10307" s="130"/>
      <c r="P10307" s="88"/>
    </row>
    <row r="10308" spans="6:16">
      <c r="F10308" s="81"/>
      <c r="G10308" s="130"/>
      <c r="I10308" s="88"/>
      <c r="N10308" s="130"/>
      <c r="P10308" s="88"/>
    </row>
    <row r="10309" spans="6:16">
      <c r="F10309" s="81"/>
      <c r="G10309" s="130"/>
      <c r="I10309" s="88"/>
      <c r="N10309" s="130"/>
      <c r="P10309" s="88"/>
    </row>
    <row r="10310" spans="6:16">
      <c r="F10310" s="81"/>
      <c r="G10310" s="130"/>
      <c r="I10310" s="88"/>
      <c r="N10310" s="130"/>
      <c r="P10310" s="88"/>
    </row>
    <row r="10311" spans="6:16">
      <c r="F10311" s="81"/>
      <c r="G10311" s="130"/>
      <c r="I10311" s="88"/>
      <c r="N10311" s="130"/>
      <c r="P10311" s="88"/>
    </row>
    <row r="10312" spans="6:16">
      <c r="F10312" s="81"/>
      <c r="G10312" s="130"/>
      <c r="I10312" s="88"/>
      <c r="N10312" s="130"/>
      <c r="P10312" s="88"/>
    </row>
    <row r="10313" spans="6:16">
      <c r="F10313" s="81"/>
      <c r="G10313" s="130"/>
      <c r="I10313" s="88"/>
      <c r="N10313" s="130"/>
      <c r="P10313" s="88"/>
    </row>
    <row r="10314" spans="6:16">
      <c r="F10314" s="81"/>
      <c r="G10314" s="130"/>
      <c r="I10314" s="88"/>
      <c r="N10314" s="130"/>
      <c r="P10314" s="88"/>
    </row>
    <row r="10315" spans="6:16">
      <c r="F10315" s="81"/>
      <c r="G10315" s="130"/>
      <c r="I10315" s="88"/>
      <c r="N10315" s="130"/>
      <c r="P10315" s="88"/>
    </row>
    <row r="10316" spans="6:16">
      <c r="F10316" s="81"/>
      <c r="G10316" s="130"/>
      <c r="I10316" s="88"/>
      <c r="N10316" s="130"/>
      <c r="P10316" s="88"/>
    </row>
    <row r="10317" spans="6:16">
      <c r="F10317" s="81"/>
      <c r="G10317" s="130"/>
      <c r="I10317" s="88"/>
      <c r="N10317" s="130"/>
      <c r="P10317" s="88"/>
    </row>
    <row r="10318" spans="6:16">
      <c r="F10318" s="81"/>
      <c r="G10318" s="130"/>
      <c r="I10318" s="88"/>
      <c r="N10318" s="130"/>
      <c r="P10318" s="88"/>
    </row>
    <row r="10319" spans="6:16">
      <c r="F10319" s="81"/>
      <c r="G10319" s="130"/>
      <c r="I10319" s="88"/>
      <c r="N10319" s="130"/>
      <c r="P10319" s="88"/>
    </row>
    <row r="10320" spans="6:16">
      <c r="F10320" s="81"/>
      <c r="G10320" s="130"/>
      <c r="I10320" s="88"/>
      <c r="N10320" s="130"/>
      <c r="P10320" s="88"/>
    </row>
    <row r="10321" spans="6:16">
      <c r="F10321" s="81"/>
      <c r="G10321" s="130"/>
      <c r="I10321" s="88"/>
      <c r="N10321" s="130"/>
      <c r="P10321" s="88"/>
    </row>
    <row r="10322" spans="6:16">
      <c r="F10322" s="81"/>
      <c r="G10322" s="130"/>
      <c r="I10322" s="88"/>
      <c r="N10322" s="130"/>
      <c r="P10322" s="88"/>
    </row>
    <row r="10323" spans="6:16">
      <c r="F10323" s="81"/>
      <c r="G10323" s="130"/>
      <c r="I10323" s="88"/>
      <c r="N10323" s="130"/>
      <c r="P10323" s="88"/>
    </row>
    <row r="10324" spans="6:16">
      <c r="F10324" s="81"/>
      <c r="G10324" s="130"/>
      <c r="I10324" s="88"/>
      <c r="N10324" s="130"/>
      <c r="P10324" s="88"/>
    </row>
    <row r="10325" spans="6:16">
      <c r="F10325" s="81"/>
      <c r="G10325" s="130"/>
      <c r="I10325" s="88"/>
      <c r="N10325" s="130"/>
      <c r="P10325" s="88"/>
    </row>
    <row r="10326" spans="6:16">
      <c r="F10326" s="81"/>
      <c r="G10326" s="130"/>
      <c r="I10326" s="88"/>
      <c r="N10326" s="130"/>
      <c r="P10326" s="88"/>
    </row>
    <row r="10327" spans="6:16">
      <c r="F10327" s="81"/>
      <c r="G10327" s="130"/>
      <c r="I10327" s="88"/>
      <c r="N10327" s="130"/>
      <c r="P10327" s="88"/>
    </row>
    <row r="10328" spans="6:16">
      <c r="F10328" s="81"/>
      <c r="G10328" s="130"/>
      <c r="I10328" s="88"/>
      <c r="N10328" s="130"/>
      <c r="P10328" s="88"/>
    </row>
    <row r="10329" spans="6:16">
      <c r="F10329" s="81"/>
      <c r="G10329" s="130"/>
      <c r="I10329" s="88"/>
      <c r="N10329" s="130"/>
      <c r="P10329" s="88"/>
    </row>
    <row r="10330" spans="6:16">
      <c r="F10330" s="81"/>
      <c r="G10330" s="130"/>
      <c r="I10330" s="88"/>
      <c r="N10330" s="130"/>
      <c r="P10330" s="88"/>
    </row>
    <row r="10331" spans="6:16">
      <c r="F10331" s="81"/>
      <c r="G10331" s="130"/>
      <c r="I10331" s="88"/>
      <c r="N10331" s="130"/>
      <c r="P10331" s="88"/>
    </row>
    <row r="10332" spans="6:16">
      <c r="F10332" s="81"/>
      <c r="G10332" s="130"/>
      <c r="I10332" s="88"/>
      <c r="N10332" s="130"/>
      <c r="P10332" s="88"/>
    </row>
    <row r="10333" spans="6:16">
      <c r="F10333" s="81"/>
      <c r="G10333" s="130"/>
      <c r="I10333" s="88"/>
      <c r="N10333" s="130"/>
      <c r="P10333" s="88"/>
    </row>
    <row r="10334" spans="6:16">
      <c r="F10334" s="81"/>
      <c r="G10334" s="130"/>
      <c r="I10334" s="88"/>
      <c r="N10334" s="130"/>
      <c r="P10334" s="88"/>
    </row>
    <row r="10335" spans="6:16">
      <c r="F10335" s="81"/>
      <c r="G10335" s="130"/>
      <c r="I10335" s="88"/>
      <c r="N10335" s="130"/>
      <c r="P10335" s="88"/>
    </row>
    <row r="10336" spans="6:16">
      <c r="F10336" s="81"/>
      <c r="G10336" s="130"/>
      <c r="I10336" s="88"/>
      <c r="N10336" s="130"/>
      <c r="P10336" s="88"/>
    </row>
    <row r="10337" spans="6:16">
      <c r="F10337" s="81"/>
      <c r="G10337" s="130"/>
      <c r="I10337" s="88"/>
      <c r="N10337" s="130"/>
      <c r="P10337" s="88"/>
    </row>
    <row r="10338" spans="6:16">
      <c r="F10338" s="81"/>
      <c r="G10338" s="130"/>
      <c r="I10338" s="88"/>
      <c r="N10338" s="130"/>
      <c r="P10338" s="88"/>
    </row>
    <row r="10339" spans="6:16">
      <c r="F10339" s="81"/>
      <c r="G10339" s="130"/>
      <c r="I10339" s="88"/>
      <c r="N10339" s="130"/>
      <c r="P10339" s="88"/>
    </row>
    <row r="10340" spans="6:16">
      <c r="F10340" s="81"/>
      <c r="G10340" s="130"/>
      <c r="I10340" s="88"/>
      <c r="N10340" s="130"/>
      <c r="P10340" s="88"/>
    </row>
    <row r="10341" spans="6:16">
      <c r="F10341" s="81"/>
      <c r="G10341" s="130"/>
      <c r="I10341" s="88"/>
      <c r="N10341" s="130"/>
      <c r="P10341" s="88"/>
    </row>
    <row r="10342" spans="6:16">
      <c r="F10342" s="81"/>
      <c r="G10342" s="130"/>
      <c r="I10342" s="88"/>
      <c r="N10342" s="130"/>
      <c r="P10342" s="88"/>
    </row>
    <row r="10343" spans="6:16">
      <c r="F10343" s="81"/>
      <c r="G10343" s="130"/>
      <c r="I10343" s="88"/>
      <c r="N10343" s="130"/>
      <c r="P10343" s="88"/>
    </row>
    <row r="10344" spans="6:16">
      <c r="F10344" s="81"/>
      <c r="G10344" s="130"/>
      <c r="I10344" s="88"/>
      <c r="N10344" s="130"/>
      <c r="P10344" s="88"/>
    </row>
    <row r="10345" spans="6:16">
      <c r="F10345" s="81"/>
      <c r="G10345" s="130"/>
      <c r="I10345" s="88"/>
      <c r="N10345" s="130"/>
      <c r="P10345" s="88"/>
    </row>
    <row r="10346" spans="6:16">
      <c r="F10346" s="81"/>
      <c r="G10346" s="130"/>
      <c r="I10346" s="88"/>
      <c r="N10346" s="130"/>
      <c r="P10346" s="88"/>
    </row>
    <row r="10347" spans="6:16">
      <c r="F10347" s="81"/>
      <c r="G10347" s="130"/>
      <c r="I10347" s="88"/>
      <c r="N10347" s="130"/>
      <c r="P10347" s="88"/>
    </row>
    <row r="10348" spans="6:16">
      <c r="F10348" s="81"/>
      <c r="G10348" s="130"/>
      <c r="I10348" s="88"/>
      <c r="N10348" s="130"/>
      <c r="P10348" s="88"/>
    </row>
    <row r="10349" spans="6:16">
      <c r="F10349" s="81"/>
      <c r="G10349" s="130"/>
      <c r="I10349" s="88"/>
      <c r="N10349" s="130"/>
      <c r="P10349" s="88"/>
    </row>
    <row r="10350" spans="6:16">
      <c r="F10350" s="81"/>
      <c r="G10350" s="130"/>
      <c r="I10350" s="88"/>
      <c r="N10350" s="130"/>
      <c r="P10350" s="88"/>
    </row>
    <row r="10351" spans="6:16">
      <c r="F10351" s="81"/>
      <c r="G10351" s="130"/>
      <c r="I10351" s="88"/>
      <c r="N10351" s="130"/>
      <c r="P10351" s="88"/>
    </row>
    <row r="10352" spans="6:16">
      <c r="F10352" s="81"/>
      <c r="G10352" s="130"/>
      <c r="I10352" s="88"/>
      <c r="N10352" s="130"/>
      <c r="P10352" s="88"/>
    </row>
    <row r="10353" spans="6:16">
      <c r="F10353" s="81"/>
      <c r="G10353" s="130"/>
      <c r="I10353" s="88"/>
      <c r="N10353" s="130"/>
      <c r="P10353" s="88"/>
    </row>
    <row r="10354" spans="6:16">
      <c r="F10354" s="81"/>
      <c r="G10354" s="130"/>
      <c r="I10354" s="88"/>
      <c r="N10354" s="130"/>
      <c r="P10354" s="88"/>
    </row>
    <row r="10355" spans="6:16">
      <c r="F10355" s="81"/>
      <c r="G10355" s="130"/>
      <c r="I10355" s="88"/>
      <c r="N10355" s="130"/>
      <c r="P10355" s="88"/>
    </row>
    <row r="10356" spans="6:16">
      <c r="F10356" s="81"/>
      <c r="G10356" s="130"/>
      <c r="I10356" s="88"/>
      <c r="N10356" s="130"/>
      <c r="P10356" s="88"/>
    </row>
    <row r="10357" spans="6:16">
      <c r="F10357" s="81"/>
      <c r="G10357" s="130"/>
      <c r="I10357" s="88"/>
      <c r="N10357" s="130"/>
      <c r="P10357" s="88"/>
    </row>
    <row r="10358" spans="6:16">
      <c r="F10358" s="81"/>
      <c r="G10358" s="130"/>
      <c r="I10358" s="88"/>
      <c r="N10358" s="130"/>
      <c r="P10358" s="88"/>
    </row>
    <row r="10359" spans="6:16">
      <c r="F10359" s="81"/>
      <c r="G10359" s="130"/>
      <c r="I10359" s="88"/>
      <c r="N10359" s="130"/>
      <c r="P10359" s="88"/>
    </row>
    <row r="10360" spans="6:16">
      <c r="F10360" s="81"/>
      <c r="G10360" s="130"/>
      <c r="I10360" s="88"/>
      <c r="N10360" s="130"/>
      <c r="P10360" s="88"/>
    </row>
    <row r="10361" spans="6:16">
      <c r="F10361" s="81"/>
      <c r="G10361" s="130"/>
      <c r="I10361" s="88"/>
      <c r="N10361" s="130"/>
      <c r="P10361" s="88"/>
    </row>
    <row r="10362" spans="6:16">
      <c r="F10362" s="81"/>
      <c r="G10362" s="130"/>
      <c r="I10362" s="88"/>
      <c r="N10362" s="130"/>
      <c r="P10362" s="88"/>
    </row>
    <row r="10363" spans="6:16">
      <c r="F10363" s="81"/>
      <c r="G10363" s="130"/>
      <c r="I10363" s="88"/>
      <c r="N10363" s="130"/>
      <c r="P10363" s="88"/>
    </row>
    <row r="10364" spans="6:16">
      <c r="F10364" s="81"/>
      <c r="G10364" s="130"/>
      <c r="I10364" s="88"/>
      <c r="N10364" s="130"/>
      <c r="P10364" s="88"/>
    </row>
    <row r="10365" spans="6:16">
      <c r="F10365" s="81"/>
      <c r="G10365" s="130"/>
      <c r="I10365" s="88"/>
      <c r="N10365" s="130"/>
      <c r="P10365" s="88"/>
    </row>
    <row r="10366" spans="6:16">
      <c r="F10366" s="81"/>
      <c r="G10366" s="130"/>
      <c r="I10366" s="88"/>
      <c r="N10366" s="130"/>
      <c r="P10366" s="88"/>
    </row>
    <row r="10367" spans="6:16">
      <c r="F10367" s="81"/>
      <c r="G10367" s="130"/>
      <c r="I10367" s="88"/>
      <c r="N10367" s="130"/>
      <c r="P10367" s="88"/>
    </row>
    <row r="10368" spans="6:16">
      <c r="F10368" s="81"/>
      <c r="G10368" s="130"/>
      <c r="I10368" s="88"/>
      <c r="N10368" s="130"/>
      <c r="P10368" s="88"/>
    </row>
    <row r="10369" spans="6:16">
      <c r="F10369" s="81"/>
      <c r="G10369" s="130"/>
      <c r="I10369" s="88"/>
      <c r="N10369" s="130"/>
      <c r="P10369" s="88"/>
    </row>
    <row r="10370" spans="6:16">
      <c r="F10370" s="81"/>
      <c r="G10370" s="130"/>
      <c r="I10370" s="88"/>
      <c r="N10370" s="130"/>
      <c r="P10370" s="88"/>
    </row>
    <row r="10371" spans="6:16">
      <c r="F10371" s="81"/>
      <c r="G10371" s="130"/>
      <c r="I10371" s="88"/>
      <c r="N10371" s="130"/>
      <c r="P10371" s="88"/>
    </row>
    <row r="10372" spans="6:16">
      <c r="F10372" s="81"/>
      <c r="G10372" s="130"/>
      <c r="I10372" s="88"/>
      <c r="N10372" s="130"/>
      <c r="P10372" s="88"/>
    </row>
    <row r="10373" spans="6:16">
      <c r="F10373" s="81"/>
      <c r="G10373" s="130"/>
      <c r="I10373" s="88"/>
      <c r="N10373" s="130"/>
      <c r="P10373" s="88"/>
    </row>
    <row r="10374" spans="6:16">
      <c r="F10374" s="81"/>
      <c r="G10374" s="130"/>
      <c r="I10374" s="88"/>
      <c r="N10374" s="130"/>
      <c r="P10374" s="88"/>
    </row>
    <row r="10375" spans="6:16">
      <c r="F10375" s="81"/>
      <c r="G10375" s="130"/>
      <c r="I10375" s="88"/>
      <c r="N10375" s="130"/>
      <c r="P10375" s="88"/>
    </row>
    <row r="10376" spans="6:16">
      <c r="F10376" s="81"/>
      <c r="G10376" s="130"/>
      <c r="I10376" s="88"/>
      <c r="N10376" s="130"/>
      <c r="P10376" s="88"/>
    </row>
    <row r="10377" spans="6:16">
      <c r="F10377" s="81"/>
      <c r="G10377" s="130"/>
      <c r="I10377" s="88"/>
      <c r="N10377" s="130"/>
      <c r="P10377" s="88"/>
    </row>
    <row r="10378" spans="6:16">
      <c r="F10378" s="81"/>
      <c r="G10378" s="130"/>
      <c r="I10378" s="88"/>
      <c r="N10378" s="130"/>
      <c r="P10378" s="88"/>
    </row>
    <row r="10379" spans="6:16">
      <c r="F10379" s="81"/>
      <c r="G10379" s="130"/>
      <c r="I10379" s="88"/>
      <c r="N10379" s="130"/>
      <c r="P10379" s="88"/>
    </row>
    <row r="10380" spans="6:16">
      <c r="F10380" s="81"/>
      <c r="G10380" s="130"/>
      <c r="I10380" s="88"/>
      <c r="N10380" s="130"/>
      <c r="P10380" s="88"/>
    </row>
    <row r="10381" spans="6:16">
      <c r="F10381" s="81"/>
      <c r="G10381" s="130"/>
      <c r="I10381" s="88"/>
      <c r="N10381" s="130"/>
      <c r="P10381" s="88"/>
    </row>
    <row r="10382" spans="6:16">
      <c r="F10382" s="81"/>
      <c r="G10382" s="130"/>
      <c r="I10382" s="88"/>
      <c r="N10382" s="130"/>
      <c r="P10382" s="88"/>
    </row>
    <row r="10383" spans="6:16">
      <c r="F10383" s="81"/>
      <c r="G10383" s="130"/>
      <c r="I10383" s="88"/>
      <c r="N10383" s="130"/>
      <c r="P10383" s="88"/>
    </row>
    <row r="10384" spans="6:16">
      <c r="F10384" s="81"/>
      <c r="G10384" s="130"/>
      <c r="I10384" s="88"/>
      <c r="N10384" s="130"/>
      <c r="P10384" s="88"/>
    </row>
    <row r="10385" spans="6:16">
      <c r="F10385" s="81"/>
      <c r="G10385" s="130"/>
      <c r="I10385" s="88"/>
      <c r="N10385" s="130"/>
      <c r="P10385" s="88"/>
    </row>
    <row r="10386" spans="6:16">
      <c r="F10386" s="81"/>
      <c r="G10386" s="130"/>
      <c r="I10386" s="88"/>
      <c r="N10386" s="130"/>
      <c r="P10386" s="88"/>
    </row>
    <row r="10387" spans="6:16">
      <c r="F10387" s="81"/>
      <c r="G10387" s="130"/>
      <c r="I10387" s="88"/>
      <c r="N10387" s="130"/>
      <c r="P10387" s="88"/>
    </row>
    <row r="10388" spans="6:16">
      <c r="F10388" s="81"/>
      <c r="G10388" s="130"/>
      <c r="I10388" s="88"/>
      <c r="N10388" s="130"/>
      <c r="P10388" s="88"/>
    </row>
    <row r="10389" spans="6:16">
      <c r="F10389" s="81"/>
      <c r="G10389" s="130"/>
      <c r="I10389" s="88"/>
      <c r="N10389" s="130"/>
      <c r="P10389" s="88"/>
    </row>
    <row r="10390" spans="6:16">
      <c r="F10390" s="81"/>
      <c r="G10390" s="130"/>
      <c r="I10390" s="88"/>
      <c r="N10390" s="130"/>
      <c r="P10390" s="88"/>
    </row>
    <row r="10391" spans="6:16">
      <c r="F10391" s="81"/>
      <c r="G10391" s="130"/>
      <c r="I10391" s="88"/>
      <c r="N10391" s="130"/>
      <c r="P10391" s="88"/>
    </row>
    <row r="10392" spans="6:16">
      <c r="F10392" s="81"/>
      <c r="G10392" s="130"/>
      <c r="I10392" s="88"/>
      <c r="N10392" s="130"/>
      <c r="P10392" s="88"/>
    </row>
    <row r="10393" spans="6:16">
      <c r="F10393" s="81"/>
      <c r="G10393" s="130"/>
      <c r="I10393" s="88"/>
      <c r="N10393" s="130"/>
      <c r="P10393" s="88"/>
    </row>
    <row r="10394" spans="6:16">
      <c r="F10394" s="81"/>
      <c r="G10394" s="130"/>
      <c r="I10394" s="88"/>
      <c r="N10394" s="130"/>
      <c r="P10394" s="88"/>
    </row>
    <row r="10395" spans="6:16">
      <c r="F10395" s="81"/>
      <c r="G10395" s="130"/>
      <c r="I10395" s="88"/>
      <c r="N10395" s="130"/>
      <c r="P10395" s="88"/>
    </row>
    <row r="10396" spans="6:16">
      <c r="F10396" s="81"/>
      <c r="G10396" s="130"/>
      <c r="I10396" s="88"/>
      <c r="N10396" s="130"/>
      <c r="P10396" s="88"/>
    </row>
    <row r="10397" spans="6:16">
      <c r="F10397" s="81"/>
      <c r="G10397" s="130"/>
      <c r="I10397" s="88"/>
      <c r="N10397" s="130"/>
      <c r="P10397" s="88"/>
    </row>
    <row r="10398" spans="6:16">
      <c r="F10398" s="81"/>
      <c r="G10398" s="130"/>
      <c r="I10398" s="88"/>
      <c r="N10398" s="130"/>
      <c r="P10398" s="88"/>
    </row>
    <row r="10399" spans="6:16">
      <c r="F10399" s="81"/>
      <c r="G10399" s="130"/>
      <c r="I10399" s="88"/>
      <c r="N10399" s="130"/>
      <c r="P10399" s="88"/>
    </row>
    <row r="10400" spans="6:16">
      <c r="F10400" s="81"/>
      <c r="G10400" s="130"/>
      <c r="I10400" s="88"/>
      <c r="N10400" s="130"/>
      <c r="P10400" s="88"/>
    </row>
    <row r="10401" spans="6:16">
      <c r="F10401" s="81"/>
      <c r="G10401" s="130"/>
      <c r="I10401" s="88"/>
      <c r="N10401" s="130"/>
      <c r="P10401" s="88"/>
    </row>
    <row r="10402" spans="6:16">
      <c r="F10402" s="81"/>
      <c r="G10402" s="130"/>
      <c r="I10402" s="88"/>
      <c r="N10402" s="130"/>
      <c r="P10402" s="88"/>
    </row>
    <row r="10403" spans="6:16">
      <c r="F10403" s="81"/>
      <c r="G10403" s="130"/>
      <c r="I10403" s="88"/>
      <c r="N10403" s="130"/>
      <c r="P10403" s="88"/>
    </row>
    <row r="10404" spans="6:16">
      <c r="F10404" s="81"/>
      <c r="G10404" s="130"/>
      <c r="I10404" s="88"/>
      <c r="N10404" s="130"/>
      <c r="P10404" s="88"/>
    </row>
    <row r="10405" spans="6:16">
      <c r="F10405" s="81"/>
      <c r="G10405" s="130"/>
      <c r="I10405" s="88"/>
      <c r="N10405" s="130"/>
      <c r="P10405" s="88"/>
    </row>
    <row r="10406" spans="6:16">
      <c r="F10406" s="81"/>
      <c r="G10406" s="130"/>
      <c r="I10406" s="88"/>
      <c r="N10406" s="130"/>
      <c r="P10406" s="88"/>
    </row>
    <row r="10407" spans="6:16">
      <c r="F10407" s="81"/>
      <c r="G10407" s="130"/>
      <c r="I10407" s="88"/>
      <c r="N10407" s="130"/>
      <c r="P10407" s="88"/>
    </row>
    <row r="10408" spans="6:16">
      <c r="F10408" s="81"/>
      <c r="G10408" s="130"/>
      <c r="I10408" s="88"/>
      <c r="N10408" s="130"/>
      <c r="P10408" s="88"/>
    </row>
    <row r="10409" spans="6:16">
      <c r="F10409" s="81"/>
      <c r="G10409" s="130"/>
      <c r="I10409" s="88"/>
      <c r="N10409" s="130"/>
      <c r="P10409" s="88"/>
    </row>
    <row r="10410" spans="6:16">
      <c r="F10410" s="81"/>
      <c r="G10410" s="130"/>
      <c r="I10410" s="88"/>
      <c r="N10410" s="130"/>
      <c r="P10410" s="88"/>
    </row>
    <row r="10411" spans="6:16">
      <c r="F10411" s="81"/>
      <c r="G10411" s="130"/>
      <c r="I10411" s="88"/>
      <c r="N10411" s="130"/>
      <c r="P10411" s="88"/>
    </row>
    <row r="10412" spans="6:16">
      <c r="F10412" s="81"/>
      <c r="G10412" s="130"/>
      <c r="I10412" s="88"/>
      <c r="N10412" s="130"/>
      <c r="P10412" s="88"/>
    </row>
    <row r="10413" spans="6:16">
      <c r="F10413" s="81"/>
      <c r="G10413" s="130"/>
      <c r="I10413" s="88"/>
      <c r="N10413" s="130"/>
      <c r="P10413" s="88"/>
    </row>
    <row r="10414" spans="6:16">
      <c r="F10414" s="81"/>
      <c r="G10414" s="130"/>
      <c r="I10414" s="88"/>
      <c r="N10414" s="130"/>
      <c r="P10414" s="88"/>
    </row>
    <row r="10415" spans="6:16">
      <c r="F10415" s="81"/>
      <c r="G10415" s="130"/>
      <c r="I10415" s="88"/>
      <c r="N10415" s="130"/>
      <c r="P10415" s="88"/>
    </row>
    <row r="10416" spans="6:16">
      <c r="F10416" s="81"/>
      <c r="G10416" s="130"/>
      <c r="I10416" s="88"/>
      <c r="N10416" s="130"/>
      <c r="P10416" s="88"/>
    </row>
    <row r="10417" spans="6:16">
      <c r="F10417" s="81"/>
      <c r="G10417" s="130"/>
      <c r="I10417" s="88"/>
      <c r="N10417" s="130"/>
      <c r="P10417" s="88"/>
    </row>
    <row r="10418" spans="6:16">
      <c r="F10418" s="81"/>
      <c r="G10418" s="130"/>
      <c r="I10418" s="88"/>
      <c r="N10418" s="130"/>
      <c r="P10418" s="88"/>
    </row>
    <row r="10419" spans="6:16">
      <c r="F10419" s="81"/>
      <c r="G10419" s="130"/>
      <c r="I10419" s="88"/>
      <c r="N10419" s="130"/>
      <c r="P10419" s="88"/>
    </row>
    <row r="10420" spans="6:16">
      <c r="F10420" s="81"/>
      <c r="G10420" s="130"/>
      <c r="I10420" s="88"/>
      <c r="N10420" s="130"/>
      <c r="P10420" s="88"/>
    </row>
    <row r="10421" spans="6:16">
      <c r="F10421" s="81"/>
      <c r="G10421" s="130"/>
      <c r="I10421" s="88"/>
      <c r="N10421" s="130"/>
      <c r="P10421" s="88"/>
    </row>
    <row r="10422" spans="6:16">
      <c r="F10422" s="81"/>
      <c r="G10422" s="130"/>
      <c r="I10422" s="88"/>
      <c r="N10422" s="130"/>
      <c r="P10422" s="88"/>
    </row>
    <row r="10423" spans="6:16">
      <c r="F10423" s="81"/>
      <c r="G10423" s="130"/>
      <c r="I10423" s="88"/>
      <c r="N10423" s="130"/>
      <c r="P10423" s="88"/>
    </row>
    <row r="10424" spans="6:16">
      <c r="F10424" s="81"/>
      <c r="G10424" s="130"/>
      <c r="I10424" s="88"/>
      <c r="N10424" s="130"/>
      <c r="P10424" s="88"/>
    </row>
    <row r="10425" spans="6:16">
      <c r="F10425" s="81"/>
      <c r="G10425" s="130"/>
      <c r="I10425" s="88"/>
      <c r="N10425" s="130"/>
      <c r="P10425" s="88"/>
    </row>
    <row r="10426" spans="6:16">
      <c r="F10426" s="81"/>
      <c r="G10426" s="130"/>
      <c r="I10426" s="88"/>
      <c r="N10426" s="130"/>
      <c r="P10426" s="88"/>
    </row>
    <row r="10427" spans="6:16">
      <c r="F10427" s="81"/>
      <c r="G10427" s="130"/>
      <c r="I10427" s="88"/>
      <c r="N10427" s="130"/>
      <c r="P10427" s="88"/>
    </row>
    <row r="10428" spans="6:16">
      <c r="F10428" s="81"/>
      <c r="G10428" s="130"/>
      <c r="I10428" s="88"/>
      <c r="N10428" s="130"/>
      <c r="P10428" s="88"/>
    </row>
    <row r="10429" spans="6:16">
      <c r="F10429" s="81"/>
      <c r="G10429" s="130"/>
      <c r="I10429" s="88"/>
      <c r="N10429" s="130"/>
      <c r="P10429" s="88"/>
    </row>
    <row r="10430" spans="6:16">
      <c r="F10430" s="81"/>
      <c r="G10430" s="130"/>
      <c r="I10430" s="88"/>
      <c r="N10430" s="130"/>
      <c r="P10430" s="88"/>
    </row>
    <row r="10431" spans="6:16">
      <c r="F10431" s="81"/>
      <c r="G10431" s="130"/>
      <c r="I10431" s="88"/>
      <c r="N10431" s="130"/>
      <c r="P10431" s="88"/>
    </row>
    <row r="10432" spans="6:16">
      <c r="F10432" s="81"/>
      <c r="G10432" s="130"/>
      <c r="I10432" s="88"/>
      <c r="N10432" s="130"/>
      <c r="P10432" s="88"/>
    </row>
    <row r="10433" spans="6:16">
      <c r="F10433" s="81"/>
      <c r="G10433" s="130"/>
      <c r="I10433" s="88"/>
      <c r="N10433" s="130"/>
      <c r="P10433" s="88"/>
    </row>
    <row r="10434" spans="6:16">
      <c r="F10434" s="81"/>
      <c r="G10434" s="130"/>
      <c r="I10434" s="88"/>
      <c r="N10434" s="130"/>
      <c r="P10434" s="88"/>
    </row>
    <row r="10435" spans="6:16">
      <c r="F10435" s="81"/>
      <c r="G10435" s="130"/>
      <c r="I10435" s="88"/>
      <c r="N10435" s="130"/>
      <c r="P10435" s="88"/>
    </row>
    <row r="10436" spans="6:16">
      <c r="F10436" s="81"/>
      <c r="G10436" s="130"/>
      <c r="I10436" s="88"/>
      <c r="N10436" s="130"/>
      <c r="P10436" s="88"/>
    </row>
    <row r="10437" spans="6:16">
      <c r="F10437" s="81"/>
      <c r="G10437" s="130"/>
      <c r="I10437" s="88"/>
      <c r="N10437" s="130"/>
      <c r="P10437" s="88"/>
    </row>
    <row r="10438" spans="6:16">
      <c r="F10438" s="81"/>
      <c r="G10438" s="130"/>
      <c r="I10438" s="88"/>
      <c r="N10438" s="130"/>
      <c r="P10438" s="88"/>
    </row>
    <row r="10439" spans="6:16">
      <c r="F10439" s="81"/>
      <c r="G10439" s="130"/>
      <c r="I10439" s="88"/>
      <c r="N10439" s="130"/>
      <c r="P10439" s="88"/>
    </row>
    <row r="10440" spans="6:16">
      <c r="F10440" s="81"/>
      <c r="G10440" s="130"/>
      <c r="I10440" s="88"/>
      <c r="N10440" s="130"/>
      <c r="P10440" s="88"/>
    </row>
    <row r="10441" spans="6:16">
      <c r="F10441" s="81"/>
      <c r="G10441" s="130"/>
      <c r="I10441" s="88"/>
      <c r="N10441" s="130"/>
      <c r="P10441" s="88"/>
    </row>
    <row r="10442" spans="6:16">
      <c r="F10442" s="81"/>
      <c r="G10442" s="130"/>
      <c r="I10442" s="88"/>
      <c r="N10442" s="130"/>
      <c r="P10442" s="88"/>
    </row>
    <row r="10443" spans="6:16">
      <c r="F10443" s="81"/>
      <c r="G10443" s="130"/>
      <c r="I10443" s="88"/>
      <c r="N10443" s="130"/>
      <c r="P10443" s="88"/>
    </row>
    <row r="10444" spans="6:16">
      <c r="F10444" s="81"/>
      <c r="G10444" s="130"/>
      <c r="I10444" s="88"/>
      <c r="N10444" s="130"/>
      <c r="P10444" s="88"/>
    </row>
    <row r="10445" spans="6:16">
      <c r="F10445" s="81"/>
      <c r="G10445" s="130"/>
      <c r="I10445" s="88"/>
      <c r="N10445" s="130"/>
      <c r="P10445" s="88"/>
    </row>
    <row r="10446" spans="6:16">
      <c r="F10446" s="81"/>
      <c r="G10446" s="130"/>
      <c r="I10446" s="88"/>
      <c r="N10446" s="130"/>
      <c r="P10446" s="88"/>
    </row>
    <row r="10447" spans="6:16">
      <c r="F10447" s="81"/>
      <c r="G10447" s="130"/>
      <c r="I10447" s="88"/>
      <c r="N10447" s="130"/>
      <c r="P10447" s="88"/>
    </row>
    <row r="10448" spans="6:16">
      <c r="F10448" s="81"/>
      <c r="G10448" s="130"/>
      <c r="I10448" s="88"/>
      <c r="N10448" s="130"/>
      <c r="P10448" s="88"/>
    </row>
    <row r="10449" spans="6:16">
      <c r="F10449" s="81"/>
      <c r="G10449" s="130"/>
      <c r="I10449" s="88"/>
      <c r="N10449" s="130"/>
      <c r="P10449" s="88"/>
    </row>
    <row r="10450" spans="6:16">
      <c r="F10450" s="81"/>
      <c r="G10450" s="130"/>
      <c r="I10450" s="88"/>
      <c r="N10450" s="130"/>
      <c r="P10450" s="88"/>
    </row>
    <row r="10451" spans="6:16">
      <c r="F10451" s="81"/>
      <c r="G10451" s="130"/>
      <c r="I10451" s="88"/>
      <c r="N10451" s="130"/>
      <c r="P10451" s="88"/>
    </row>
    <row r="10452" spans="6:16">
      <c r="F10452" s="81"/>
      <c r="G10452" s="130"/>
      <c r="I10452" s="88"/>
      <c r="N10452" s="130"/>
      <c r="P10452" s="88"/>
    </row>
    <row r="10453" spans="6:16">
      <c r="F10453" s="81"/>
      <c r="G10453" s="130"/>
      <c r="I10453" s="88"/>
      <c r="N10453" s="130"/>
      <c r="P10453" s="88"/>
    </row>
    <row r="10454" spans="6:16">
      <c r="F10454" s="81"/>
      <c r="G10454" s="130"/>
      <c r="I10454" s="88"/>
      <c r="N10454" s="130"/>
      <c r="P10454" s="88"/>
    </row>
    <row r="10455" spans="6:16">
      <c r="F10455" s="81"/>
      <c r="G10455" s="130"/>
      <c r="I10455" s="88"/>
      <c r="N10455" s="130"/>
      <c r="P10455" s="88"/>
    </row>
    <row r="10456" spans="6:16">
      <c r="F10456" s="81"/>
      <c r="G10456" s="130"/>
      <c r="I10456" s="88"/>
      <c r="N10456" s="130"/>
      <c r="P10456" s="88"/>
    </row>
    <row r="10457" spans="6:16">
      <c r="F10457" s="81"/>
      <c r="G10457" s="130"/>
      <c r="I10457" s="88"/>
      <c r="N10457" s="130"/>
      <c r="P10457" s="88"/>
    </row>
    <row r="10458" spans="6:16">
      <c r="F10458" s="81"/>
      <c r="G10458" s="130"/>
      <c r="I10458" s="88"/>
      <c r="N10458" s="130"/>
      <c r="P10458" s="88"/>
    </row>
    <row r="10459" spans="6:16">
      <c r="F10459" s="81"/>
      <c r="G10459" s="130"/>
      <c r="I10459" s="88"/>
      <c r="N10459" s="130"/>
      <c r="P10459" s="88"/>
    </row>
    <row r="10460" spans="6:16">
      <c r="F10460" s="81"/>
      <c r="G10460" s="130"/>
      <c r="I10460" s="88"/>
      <c r="N10460" s="130"/>
      <c r="P10460" s="88"/>
    </row>
    <row r="10461" spans="6:16">
      <c r="F10461" s="81"/>
      <c r="G10461" s="130"/>
      <c r="I10461" s="88"/>
      <c r="N10461" s="130"/>
      <c r="P10461" s="88"/>
    </row>
    <row r="10462" spans="6:16">
      <c r="F10462" s="81"/>
      <c r="G10462" s="130"/>
      <c r="I10462" s="88"/>
      <c r="N10462" s="130"/>
      <c r="P10462" s="88"/>
    </row>
    <row r="10463" spans="6:16">
      <c r="F10463" s="81"/>
      <c r="G10463" s="130"/>
      <c r="I10463" s="88"/>
      <c r="N10463" s="130"/>
      <c r="P10463" s="88"/>
    </row>
    <row r="10464" spans="6:16">
      <c r="F10464" s="81"/>
      <c r="G10464" s="130"/>
      <c r="I10464" s="88"/>
      <c r="N10464" s="130"/>
      <c r="P10464" s="88"/>
    </row>
    <row r="10465" spans="6:16">
      <c r="F10465" s="81"/>
      <c r="G10465" s="130"/>
      <c r="I10465" s="88"/>
      <c r="N10465" s="130"/>
      <c r="P10465" s="88"/>
    </row>
    <row r="10466" spans="6:16">
      <c r="F10466" s="81"/>
      <c r="G10466" s="130"/>
      <c r="I10466" s="88"/>
      <c r="N10466" s="130"/>
      <c r="P10466" s="88"/>
    </row>
    <row r="10467" spans="6:16">
      <c r="F10467" s="81"/>
      <c r="G10467" s="130"/>
      <c r="I10467" s="88"/>
      <c r="N10467" s="130"/>
      <c r="P10467" s="88"/>
    </row>
    <row r="10468" spans="6:16">
      <c r="F10468" s="81"/>
      <c r="G10468" s="130"/>
      <c r="I10468" s="88"/>
      <c r="N10468" s="130"/>
      <c r="P10468" s="88"/>
    </row>
    <row r="10469" spans="6:16">
      <c r="F10469" s="81"/>
      <c r="G10469" s="130"/>
      <c r="I10469" s="88"/>
      <c r="N10469" s="130"/>
      <c r="P10469" s="88"/>
    </row>
    <row r="10470" spans="6:16">
      <c r="F10470" s="81"/>
      <c r="G10470" s="130"/>
      <c r="I10470" s="88"/>
      <c r="N10470" s="130"/>
      <c r="P10470" s="88"/>
    </row>
    <row r="10471" spans="6:16">
      <c r="F10471" s="81"/>
      <c r="G10471" s="130"/>
      <c r="I10471" s="88"/>
      <c r="N10471" s="130"/>
      <c r="P10471" s="88"/>
    </row>
    <row r="10472" spans="6:16">
      <c r="F10472" s="81"/>
      <c r="G10472" s="130"/>
      <c r="I10472" s="88"/>
      <c r="N10472" s="130"/>
      <c r="P10472" s="88"/>
    </row>
    <row r="10473" spans="6:16">
      <c r="F10473" s="81"/>
      <c r="G10473" s="130"/>
      <c r="I10473" s="88"/>
      <c r="N10473" s="130"/>
      <c r="P10473" s="88"/>
    </row>
    <row r="10474" spans="6:16">
      <c r="F10474" s="81"/>
      <c r="G10474" s="130"/>
      <c r="I10474" s="88"/>
      <c r="N10474" s="130"/>
      <c r="P10474" s="88"/>
    </row>
    <row r="10475" spans="6:16">
      <c r="F10475" s="81"/>
      <c r="G10475" s="130"/>
      <c r="I10475" s="88"/>
      <c r="N10475" s="130"/>
      <c r="P10475" s="88"/>
    </row>
    <row r="10476" spans="6:16">
      <c r="F10476" s="81"/>
      <c r="G10476" s="130"/>
      <c r="I10476" s="88"/>
      <c r="N10476" s="130"/>
      <c r="P10476" s="88"/>
    </row>
    <row r="10477" spans="6:16">
      <c r="F10477" s="81"/>
      <c r="G10477" s="130"/>
      <c r="I10477" s="88"/>
      <c r="N10477" s="130"/>
      <c r="P10477" s="88"/>
    </row>
    <row r="10478" spans="6:16">
      <c r="F10478" s="81"/>
      <c r="G10478" s="130"/>
      <c r="I10478" s="88"/>
      <c r="N10478" s="130"/>
      <c r="P10478" s="88"/>
    </row>
    <row r="10479" spans="6:16">
      <c r="F10479" s="81"/>
      <c r="G10479" s="130"/>
      <c r="I10479" s="88"/>
      <c r="N10479" s="130"/>
      <c r="P10479" s="88"/>
    </row>
    <row r="10480" spans="6:16">
      <c r="F10480" s="81"/>
      <c r="G10480" s="130"/>
      <c r="I10480" s="88"/>
      <c r="N10480" s="130"/>
      <c r="P10480" s="88"/>
    </row>
    <row r="10481" spans="6:16">
      <c r="F10481" s="81"/>
      <c r="G10481" s="130"/>
      <c r="I10481" s="88"/>
      <c r="N10481" s="130"/>
      <c r="P10481" s="88"/>
    </row>
    <row r="10482" spans="6:16">
      <c r="F10482" s="81"/>
      <c r="G10482" s="130"/>
      <c r="I10482" s="88"/>
      <c r="N10482" s="130"/>
      <c r="P10482" s="88"/>
    </row>
    <row r="10483" spans="6:16">
      <c r="F10483" s="81"/>
      <c r="G10483" s="130"/>
      <c r="I10483" s="88"/>
      <c r="N10483" s="130"/>
      <c r="P10483" s="88"/>
    </row>
    <row r="10484" spans="6:16">
      <c r="F10484" s="81"/>
      <c r="G10484" s="130"/>
      <c r="I10484" s="88"/>
      <c r="N10484" s="130"/>
      <c r="P10484" s="88"/>
    </row>
    <row r="10485" spans="6:16">
      <c r="F10485" s="81"/>
      <c r="G10485" s="130"/>
      <c r="I10485" s="88"/>
      <c r="N10485" s="130"/>
      <c r="P10485" s="88"/>
    </row>
    <row r="10486" spans="6:16">
      <c r="F10486" s="81"/>
      <c r="G10486" s="130"/>
      <c r="I10486" s="88"/>
      <c r="N10486" s="130"/>
      <c r="P10486" s="88"/>
    </row>
    <row r="10487" spans="6:16">
      <c r="F10487" s="81"/>
      <c r="G10487" s="130"/>
      <c r="I10487" s="88"/>
      <c r="N10487" s="130"/>
      <c r="P10487" s="88"/>
    </row>
    <row r="10488" spans="6:16">
      <c r="F10488" s="81"/>
      <c r="G10488" s="130"/>
      <c r="I10488" s="88"/>
      <c r="N10488" s="130"/>
      <c r="P10488" s="88"/>
    </row>
    <row r="10489" spans="6:16">
      <c r="F10489" s="81"/>
      <c r="G10489" s="130"/>
      <c r="I10489" s="88"/>
      <c r="N10489" s="130"/>
      <c r="P10489" s="88"/>
    </row>
    <row r="10490" spans="6:16">
      <c r="F10490" s="81"/>
      <c r="G10490" s="130"/>
      <c r="I10490" s="88"/>
      <c r="N10490" s="130"/>
      <c r="P10490" s="88"/>
    </row>
    <row r="10491" spans="6:16">
      <c r="F10491" s="81"/>
      <c r="G10491" s="130"/>
      <c r="I10491" s="88"/>
      <c r="N10491" s="130"/>
      <c r="P10491" s="88"/>
    </row>
    <row r="10492" spans="6:16">
      <c r="F10492" s="81"/>
      <c r="G10492" s="130"/>
      <c r="I10492" s="88"/>
      <c r="N10492" s="130"/>
      <c r="P10492" s="88"/>
    </row>
    <row r="10493" spans="6:16">
      <c r="F10493" s="81"/>
      <c r="G10493" s="130"/>
      <c r="I10493" s="88"/>
      <c r="N10493" s="130"/>
      <c r="P10493" s="88"/>
    </row>
    <row r="10494" spans="6:16">
      <c r="F10494" s="81"/>
      <c r="G10494" s="130"/>
      <c r="I10494" s="88"/>
      <c r="N10494" s="130"/>
      <c r="P10494" s="88"/>
    </row>
    <row r="10495" spans="6:16">
      <c r="F10495" s="81"/>
      <c r="G10495" s="130"/>
      <c r="I10495" s="88"/>
      <c r="N10495" s="130"/>
      <c r="P10495" s="88"/>
    </row>
    <row r="10496" spans="6:16">
      <c r="F10496" s="81"/>
      <c r="G10496" s="130"/>
      <c r="I10496" s="88"/>
      <c r="N10496" s="130"/>
      <c r="P10496" s="88"/>
    </row>
    <row r="10497" spans="6:16">
      <c r="F10497" s="81"/>
      <c r="G10497" s="130"/>
      <c r="I10497" s="88"/>
      <c r="N10497" s="130"/>
      <c r="P10497" s="88"/>
    </row>
    <row r="10498" spans="6:16">
      <c r="F10498" s="81"/>
      <c r="G10498" s="130"/>
      <c r="I10498" s="88"/>
      <c r="N10498" s="130"/>
      <c r="P10498" s="88"/>
    </row>
    <row r="10499" spans="6:16">
      <c r="F10499" s="81"/>
      <c r="G10499" s="130"/>
      <c r="I10499" s="88"/>
      <c r="N10499" s="130"/>
      <c r="P10499" s="88"/>
    </row>
    <row r="10500" spans="6:16">
      <c r="F10500" s="81"/>
      <c r="G10500" s="130"/>
      <c r="I10500" s="88"/>
      <c r="N10500" s="130"/>
      <c r="P10500" s="88"/>
    </row>
    <row r="10501" spans="6:16">
      <c r="F10501" s="81"/>
      <c r="G10501" s="130"/>
      <c r="I10501" s="88"/>
      <c r="N10501" s="130"/>
      <c r="P10501" s="88"/>
    </row>
    <row r="10502" spans="6:16">
      <c r="F10502" s="81"/>
      <c r="G10502" s="130"/>
      <c r="I10502" s="88"/>
      <c r="N10502" s="130"/>
      <c r="P10502" s="88"/>
    </row>
    <row r="10503" spans="6:16">
      <c r="F10503" s="81"/>
      <c r="G10503" s="130"/>
      <c r="I10503" s="88"/>
      <c r="N10503" s="130"/>
      <c r="P10503" s="88"/>
    </row>
    <row r="10504" spans="6:16">
      <c r="F10504" s="81"/>
      <c r="G10504" s="130"/>
      <c r="I10504" s="88"/>
      <c r="N10504" s="130"/>
      <c r="P10504" s="88"/>
    </row>
    <row r="10505" spans="6:16">
      <c r="F10505" s="81"/>
      <c r="G10505" s="130"/>
      <c r="I10505" s="88"/>
      <c r="N10505" s="130"/>
      <c r="P10505" s="88"/>
    </row>
    <row r="10506" spans="6:16">
      <c r="F10506" s="81"/>
      <c r="G10506" s="130"/>
      <c r="I10506" s="88"/>
      <c r="N10506" s="130"/>
      <c r="P10506" s="88"/>
    </row>
    <row r="10507" spans="6:16">
      <c r="F10507" s="81"/>
      <c r="G10507" s="130"/>
      <c r="I10507" s="88"/>
      <c r="N10507" s="130"/>
      <c r="P10507" s="88"/>
    </row>
    <row r="10508" spans="6:16">
      <c r="F10508" s="81"/>
      <c r="G10508" s="130"/>
      <c r="I10508" s="88"/>
      <c r="N10508" s="130"/>
      <c r="P10508" s="88"/>
    </row>
    <row r="10509" spans="6:16">
      <c r="F10509" s="81"/>
      <c r="G10509" s="130"/>
      <c r="I10509" s="88"/>
      <c r="N10509" s="130"/>
      <c r="P10509" s="88"/>
    </row>
    <row r="10510" spans="6:16">
      <c r="F10510" s="81"/>
      <c r="G10510" s="130"/>
      <c r="I10510" s="88"/>
      <c r="N10510" s="130"/>
      <c r="P10510" s="88"/>
    </row>
    <row r="10511" spans="6:16">
      <c r="F10511" s="81"/>
      <c r="G10511" s="130"/>
      <c r="I10511" s="88"/>
      <c r="N10511" s="130"/>
      <c r="P10511" s="88"/>
    </row>
    <row r="10512" spans="6:16">
      <c r="F10512" s="81"/>
      <c r="G10512" s="130"/>
      <c r="I10512" s="88"/>
      <c r="N10512" s="130"/>
      <c r="P10512" s="88"/>
    </row>
    <row r="10513" spans="6:16">
      <c r="F10513" s="81"/>
      <c r="G10513" s="130"/>
      <c r="I10513" s="88"/>
      <c r="N10513" s="130"/>
      <c r="P10513" s="88"/>
    </row>
    <row r="10514" spans="6:16">
      <c r="F10514" s="81"/>
      <c r="G10514" s="130"/>
      <c r="I10514" s="88"/>
      <c r="N10514" s="130"/>
      <c r="P10514" s="88"/>
    </row>
    <row r="10515" spans="6:16">
      <c r="F10515" s="81"/>
      <c r="G10515" s="130"/>
      <c r="I10515" s="88"/>
      <c r="N10515" s="130"/>
      <c r="P10515" s="88"/>
    </row>
    <row r="10516" spans="6:16">
      <c r="F10516" s="81"/>
      <c r="G10516" s="130"/>
      <c r="I10516" s="88"/>
      <c r="N10516" s="130"/>
      <c r="P10516" s="88"/>
    </row>
    <row r="10517" spans="6:16">
      <c r="F10517" s="81"/>
      <c r="G10517" s="130"/>
      <c r="I10517" s="88"/>
      <c r="N10517" s="130"/>
      <c r="P10517" s="88"/>
    </row>
    <row r="10518" spans="6:16">
      <c r="F10518" s="81"/>
      <c r="G10518" s="130"/>
      <c r="I10518" s="88"/>
      <c r="N10518" s="130"/>
      <c r="P10518" s="88"/>
    </row>
    <row r="10519" spans="6:16">
      <c r="F10519" s="81"/>
      <c r="G10519" s="130"/>
      <c r="I10519" s="88"/>
      <c r="N10519" s="130"/>
      <c r="P10519" s="88"/>
    </row>
    <row r="10520" spans="6:16">
      <c r="F10520" s="81"/>
      <c r="G10520" s="130"/>
      <c r="I10520" s="88"/>
      <c r="N10520" s="130"/>
      <c r="P10520" s="88"/>
    </row>
    <row r="10521" spans="6:16">
      <c r="F10521" s="81"/>
      <c r="G10521" s="130"/>
      <c r="I10521" s="88"/>
      <c r="N10521" s="130"/>
      <c r="P10521" s="88"/>
    </row>
    <row r="10522" spans="6:16">
      <c r="F10522" s="81"/>
      <c r="G10522" s="130"/>
      <c r="I10522" s="88"/>
      <c r="N10522" s="130"/>
      <c r="P10522" s="88"/>
    </row>
    <row r="10523" spans="6:16">
      <c r="F10523" s="81"/>
      <c r="G10523" s="130"/>
      <c r="I10523" s="88"/>
      <c r="N10523" s="130"/>
      <c r="P10523" s="88"/>
    </row>
    <row r="10524" spans="6:16">
      <c r="F10524" s="81"/>
      <c r="G10524" s="130"/>
      <c r="I10524" s="88"/>
      <c r="N10524" s="130"/>
      <c r="P10524" s="88"/>
    </row>
    <row r="10525" spans="6:16">
      <c r="F10525" s="81"/>
      <c r="G10525" s="130"/>
      <c r="I10525" s="88"/>
      <c r="N10525" s="130"/>
      <c r="P10525" s="88"/>
    </row>
    <row r="10526" spans="6:16">
      <c r="F10526" s="81"/>
      <c r="G10526" s="130"/>
      <c r="I10526" s="88"/>
      <c r="N10526" s="130"/>
      <c r="P10526" s="88"/>
    </row>
    <row r="10527" spans="6:16">
      <c r="F10527" s="81"/>
      <c r="G10527" s="130"/>
      <c r="I10527" s="88"/>
      <c r="N10527" s="130"/>
      <c r="P10527" s="88"/>
    </row>
    <row r="10528" spans="6:16">
      <c r="F10528" s="81"/>
      <c r="G10528" s="130"/>
      <c r="I10528" s="88"/>
      <c r="N10528" s="130"/>
      <c r="P10528" s="88"/>
    </row>
    <row r="10529" spans="6:16">
      <c r="F10529" s="81"/>
      <c r="G10529" s="130"/>
      <c r="I10529" s="88"/>
      <c r="N10529" s="130"/>
      <c r="P10529" s="88"/>
    </row>
    <row r="10530" spans="6:16">
      <c r="F10530" s="81"/>
      <c r="G10530" s="130"/>
      <c r="I10530" s="88"/>
      <c r="N10530" s="130"/>
      <c r="P10530" s="88"/>
    </row>
    <row r="10531" spans="6:16">
      <c r="F10531" s="81"/>
      <c r="G10531" s="130"/>
      <c r="I10531" s="88"/>
      <c r="N10531" s="130"/>
      <c r="P10531" s="88"/>
    </row>
    <row r="10532" spans="6:16">
      <c r="F10532" s="81"/>
      <c r="G10532" s="130"/>
      <c r="I10532" s="88"/>
      <c r="N10532" s="130"/>
      <c r="P10532" s="88"/>
    </row>
    <row r="10533" spans="6:16">
      <c r="F10533" s="81"/>
      <c r="G10533" s="130"/>
      <c r="I10533" s="88"/>
      <c r="N10533" s="130"/>
      <c r="P10533" s="88"/>
    </row>
    <row r="10534" spans="6:16">
      <c r="F10534" s="81"/>
      <c r="G10534" s="130"/>
      <c r="I10534" s="88"/>
      <c r="N10534" s="130"/>
      <c r="P10534" s="88"/>
    </row>
    <row r="10535" spans="6:16">
      <c r="F10535" s="81"/>
      <c r="G10535" s="130"/>
      <c r="I10535" s="88"/>
      <c r="N10535" s="130"/>
      <c r="P10535" s="88"/>
    </row>
    <row r="10536" spans="6:16">
      <c r="F10536" s="81"/>
      <c r="G10536" s="130"/>
      <c r="I10536" s="88"/>
      <c r="N10536" s="130"/>
      <c r="P10536" s="88"/>
    </row>
    <row r="10537" spans="6:16">
      <c r="F10537" s="81"/>
      <c r="G10537" s="130"/>
      <c r="I10537" s="88"/>
      <c r="N10537" s="130"/>
      <c r="P10537" s="88"/>
    </row>
    <row r="10538" spans="6:16">
      <c r="F10538" s="81"/>
      <c r="G10538" s="130"/>
      <c r="I10538" s="88"/>
      <c r="N10538" s="130"/>
      <c r="P10538" s="88"/>
    </row>
    <row r="10539" spans="6:16">
      <c r="F10539" s="81"/>
      <c r="G10539" s="130"/>
      <c r="I10539" s="88"/>
      <c r="N10539" s="130"/>
      <c r="P10539" s="88"/>
    </row>
    <row r="10540" spans="6:16">
      <c r="F10540" s="81"/>
      <c r="G10540" s="130"/>
      <c r="I10540" s="88"/>
      <c r="N10540" s="130"/>
      <c r="P10540" s="88"/>
    </row>
    <row r="10541" spans="6:16">
      <c r="F10541" s="81"/>
      <c r="G10541" s="130"/>
      <c r="I10541" s="88"/>
      <c r="N10541" s="130"/>
      <c r="P10541" s="88"/>
    </row>
    <row r="10542" spans="6:16">
      <c r="F10542" s="81"/>
      <c r="G10542" s="130"/>
      <c r="I10542" s="88"/>
      <c r="N10542" s="130"/>
      <c r="P10542" s="88"/>
    </row>
    <row r="10543" spans="6:16">
      <c r="F10543" s="81"/>
      <c r="G10543" s="130"/>
      <c r="I10543" s="88"/>
      <c r="N10543" s="130"/>
      <c r="P10543" s="88"/>
    </row>
    <row r="10544" spans="6:16">
      <c r="F10544" s="81"/>
      <c r="G10544" s="130"/>
      <c r="I10544" s="88"/>
      <c r="N10544" s="130"/>
      <c r="P10544" s="88"/>
    </row>
    <row r="10545" spans="6:16">
      <c r="F10545" s="81"/>
      <c r="G10545" s="130"/>
      <c r="I10545" s="88"/>
      <c r="N10545" s="130"/>
      <c r="P10545" s="88"/>
    </row>
    <row r="10546" spans="6:16">
      <c r="F10546" s="81"/>
      <c r="G10546" s="130"/>
      <c r="I10546" s="88"/>
      <c r="N10546" s="130"/>
      <c r="P10546" s="88"/>
    </row>
    <row r="10547" spans="6:16">
      <c r="F10547" s="81"/>
      <c r="G10547" s="130"/>
      <c r="I10547" s="88"/>
      <c r="N10547" s="130"/>
      <c r="P10547" s="88"/>
    </row>
    <row r="10548" spans="6:16">
      <c r="F10548" s="81"/>
      <c r="G10548" s="130"/>
      <c r="I10548" s="88"/>
      <c r="N10548" s="130"/>
      <c r="P10548" s="88"/>
    </row>
    <row r="10549" spans="6:16">
      <c r="F10549" s="81"/>
      <c r="G10549" s="130"/>
      <c r="I10549" s="88"/>
      <c r="N10549" s="130"/>
      <c r="P10549" s="88"/>
    </row>
    <row r="10550" spans="6:16">
      <c r="F10550" s="81"/>
      <c r="G10550" s="130"/>
      <c r="I10550" s="88"/>
      <c r="N10550" s="130"/>
      <c r="P10550" s="88"/>
    </row>
    <row r="10551" spans="6:16">
      <c r="F10551" s="81"/>
      <c r="G10551" s="130"/>
      <c r="I10551" s="88"/>
      <c r="N10551" s="130"/>
      <c r="P10551" s="88"/>
    </row>
    <row r="10552" spans="6:16">
      <c r="F10552" s="81"/>
      <c r="G10552" s="130"/>
      <c r="I10552" s="88"/>
      <c r="N10552" s="130"/>
      <c r="P10552" s="88"/>
    </row>
    <row r="10553" spans="6:16">
      <c r="F10553" s="81"/>
      <c r="G10553" s="130"/>
      <c r="I10553" s="88"/>
      <c r="N10553" s="130"/>
      <c r="P10553" s="88"/>
    </row>
    <row r="10554" spans="6:16">
      <c r="F10554" s="81"/>
      <c r="G10554" s="130"/>
      <c r="I10554" s="88"/>
      <c r="N10554" s="130"/>
      <c r="P10554" s="88"/>
    </row>
    <row r="10555" spans="6:16">
      <c r="F10555" s="81"/>
      <c r="G10555" s="130"/>
      <c r="I10555" s="88"/>
      <c r="N10555" s="130"/>
      <c r="P10555" s="88"/>
    </row>
    <row r="10556" spans="6:16">
      <c r="F10556" s="81"/>
      <c r="G10556" s="130"/>
      <c r="I10556" s="88"/>
      <c r="N10556" s="130"/>
      <c r="P10556" s="88"/>
    </row>
    <row r="10557" spans="6:16">
      <c r="F10557" s="81"/>
      <c r="G10557" s="130"/>
      <c r="I10557" s="88"/>
      <c r="N10557" s="130"/>
      <c r="P10557" s="88"/>
    </row>
    <row r="10558" spans="6:16">
      <c r="F10558" s="81"/>
      <c r="G10558" s="130"/>
      <c r="I10558" s="88"/>
      <c r="N10558" s="130"/>
      <c r="P10558" s="88"/>
    </row>
    <row r="10559" spans="6:16">
      <c r="F10559" s="81"/>
      <c r="G10559" s="130"/>
      <c r="I10559" s="88"/>
      <c r="N10559" s="130"/>
      <c r="P10559" s="88"/>
    </row>
    <row r="10560" spans="6:16">
      <c r="F10560" s="81"/>
      <c r="G10560" s="130"/>
      <c r="I10560" s="88"/>
      <c r="N10560" s="130"/>
      <c r="P10560" s="88"/>
    </row>
    <row r="10561" spans="6:16">
      <c r="F10561" s="81"/>
      <c r="G10561" s="130"/>
      <c r="I10561" s="88"/>
      <c r="N10561" s="130"/>
      <c r="P10561" s="88"/>
    </row>
    <row r="10562" spans="6:16">
      <c r="F10562" s="81"/>
      <c r="G10562" s="130"/>
      <c r="I10562" s="88"/>
      <c r="N10562" s="130"/>
      <c r="P10562" s="88"/>
    </row>
    <row r="10563" spans="6:16">
      <c r="F10563" s="81"/>
      <c r="G10563" s="130"/>
      <c r="I10563" s="88"/>
      <c r="N10563" s="130"/>
      <c r="P10563" s="88"/>
    </row>
    <row r="10564" spans="6:16">
      <c r="F10564" s="81"/>
      <c r="G10564" s="130"/>
      <c r="I10564" s="88"/>
      <c r="N10564" s="130"/>
      <c r="P10564" s="88"/>
    </row>
    <row r="10565" spans="6:16">
      <c r="F10565" s="81"/>
      <c r="G10565" s="130"/>
      <c r="I10565" s="88"/>
      <c r="N10565" s="130"/>
      <c r="P10565" s="88"/>
    </row>
    <row r="10566" spans="6:16">
      <c r="F10566" s="81"/>
      <c r="G10566" s="130"/>
      <c r="I10566" s="88"/>
      <c r="N10566" s="130"/>
      <c r="P10566" s="88"/>
    </row>
    <row r="10567" spans="6:16">
      <c r="F10567" s="81"/>
      <c r="G10567" s="130"/>
      <c r="I10567" s="88"/>
      <c r="N10567" s="130"/>
      <c r="P10567" s="88"/>
    </row>
    <row r="10568" spans="6:16">
      <c r="F10568" s="81"/>
      <c r="G10568" s="130"/>
      <c r="I10568" s="88"/>
      <c r="N10568" s="130"/>
      <c r="P10568" s="88"/>
    </row>
    <row r="10569" spans="6:16">
      <c r="F10569" s="81"/>
      <c r="G10569" s="130"/>
      <c r="I10569" s="88"/>
      <c r="N10569" s="130"/>
      <c r="P10569" s="88"/>
    </row>
    <row r="10570" spans="6:16">
      <c r="F10570" s="81"/>
      <c r="G10570" s="130"/>
      <c r="I10570" s="88"/>
      <c r="N10570" s="130"/>
      <c r="P10570" s="88"/>
    </row>
    <row r="10571" spans="6:16">
      <c r="F10571" s="81"/>
      <c r="G10571" s="130"/>
      <c r="I10571" s="88"/>
      <c r="N10571" s="130"/>
      <c r="P10571" s="88"/>
    </row>
    <row r="10572" spans="6:16">
      <c r="F10572" s="81"/>
      <c r="G10572" s="130"/>
      <c r="I10572" s="88"/>
      <c r="N10572" s="130"/>
      <c r="P10572" s="88"/>
    </row>
    <row r="10573" spans="6:16">
      <c r="F10573" s="81"/>
      <c r="G10573" s="130"/>
      <c r="I10573" s="88"/>
      <c r="N10573" s="130"/>
      <c r="P10573" s="88"/>
    </row>
    <row r="10574" spans="6:16">
      <c r="F10574" s="81"/>
      <c r="G10574" s="130"/>
      <c r="I10574" s="88"/>
      <c r="N10574" s="130"/>
      <c r="P10574" s="88"/>
    </row>
    <row r="10575" spans="6:16">
      <c r="F10575" s="81"/>
      <c r="G10575" s="130"/>
      <c r="I10575" s="88"/>
      <c r="N10575" s="130"/>
      <c r="P10575" s="88"/>
    </row>
    <row r="10576" spans="6:16">
      <c r="F10576" s="81"/>
      <c r="G10576" s="130"/>
      <c r="I10576" s="88"/>
      <c r="N10576" s="130"/>
      <c r="P10576" s="88"/>
    </row>
    <row r="10577" spans="6:16">
      <c r="F10577" s="81"/>
      <c r="G10577" s="130"/>
      <c r="I10577" s="88"/>
      <c r="N10577" s="130"/>
      <c r="P10577" s="88"/>
    </row>
    <row r="10578" spans="6:16">
      <c r="F10578" s="81"/>
      <c r="G10578" s="130"/>
      <c r="I10578" s="88"/>
      <c r="N10578" s="130"/>
      <c r="P10578" s="88"/>
    </row>
    <row r="10579" spans="6:16">
      <c r="F10579" s="81"/>
      <c r="G10579" s="130"/>
      <c r="I10579" s="88"/>
      <c r="N10579" s="130"/>
      <c r="P10579" s="88"/>
    </row>
    <row r="10580" spans="6:16">
      <c r="F10580" s="81"/>
      <c r="G10580" s="130"/>
      <c r="I10580" s="88"/>
      <c r="N10580" s="130"/>
      <c r="P10580" s="88"/>
    </row>
    <row r="10581" spans="6:16">
      <c r="F10581" s="81"/>
      <c r="G10581" s="130"/>
      <c r="I10581" s="88"/>
      <c r="N10581" s="130"/>
      <c r="P10581" s="88"/>
    </row>
    <row r="10582" spans="6:16">
      <c r="F10582" s="81"/>
      <c r="G10582" s="130"/>
      <c r="I10582" s="88"/>
      <c r="N10582" s="130"/>
      <c r="P10582" s="88"/>
    </row>
    <row r="10583" spans="6:16">
      <c r="F10583" s="81"/>
      <c r="G10583" s="130"/>
      <c r="I10583" s="88"/>
      <c r="N10583" s="130"/>
      <c r="P10583" s="88"/>
    </row>
    <row r="10584" spans="6:16">
      <c r="F10584" s="81"/>
      <c r="G10584" s="130"/>
      <c r="I10584" s="88"/>
      <c r="N10584" s="130"/>
      <c r="P10584" s="88"/>
    </row>
    <row r="10585" spans="6:16">
      <c r="F10585" s="81"/>
      <c r="G10585" s="130"/>
      <c r="I10585" s="88"/>
      <c r="N10585" s="130"/>
      <c r="P10585" s="88"/>
    </row>
    <row r="10586" spans="6:16">
      <c r="F10586" s="81"/>
      <c r="G10586" s="130"/>
      <c r="I10586" s="88"/>
      <c r="N10586" s="130"/>
      <c r="P10586" s="88"/>
    </row>
    <row r="10587" spans="6:16">
      <c r="F10587" s="81"/>
      <c r="G10587" s="130"/>
      <c r="I10587" s="88"/>
      <c r="N10587" s="130"/>
      <c r="P10587" s="88"/>
    </row>
    <row r="10588" spans="6:16">
      <c r="F10588" s="81"/>
      <c r="G10588" s="130"/>
      <c r="I10588" s="88"/>
      <c r="N10588" s="130"/>
      <c r="P10588" s="88"/>
    </row>
    <row r="10589" spans="6:16">
      <c r="F10589" s="81"/>
      <c r="G10589" s="130"/>
      <c r="I10589" s="88"/>
      <c r="N10589" s="130"/>
      <c r="P10589" s="88"/>
    </row>
    <row r="10590" spans="6:16">
      <c r="F10590" s="81"/>
      <c r="G10590" s="130"/>
      <c r="I10590" s="88"/>
      <c r="N10590" s="130"/>
      <c r="P10590" s="88"/>
    </row>
    <row r="10591" spans="6:16">
      <c r="F10591" s="81"/>
      <c r="G10591" s="130"/>
      <c r="I10591" s="88"/>
      <c r="N10591" s="130"/>
      <c r="P10591" s="88"/>
    </row>
    <row r="10592" spans="6:16">
      <c r="F10592" s="81"/>
      <c r="G10592" s="130"/>
      <c r="I10592" s="88"/>
      <c r="N10592" s="130"/>
      <c r="P10592" s="88"/>
    </row>
    <row r="10593" spans="6:16">
      <c r="F10593" s="81"/>
      <c r="G10593" s="130"/>
      <c r="I10593" s="88"/>
      <c r="N10593" s="130"/>
      <c r="P10593" s="88"/>
    </row>
    <row r="10594" spans="6:16">
      <c r="F10594" s="81"/>
      <c r="G10594" s="130"/>
      <c r="I10594" s="88"/>
      <c r="N10594" s="130"/>
      <c r="P10594" s="88"/>
    </row>
    <row r="10595" spans="6:16">
      <c r="F10595" s="81"/>
      <c r="G10595" s="130"/>
      <c r="I10595" s="88"/>
      <c r="N10595" s="130"/>
      <c r="P10595" s="88"/>
    </row>
    <row r="10596" spans="6:16">
      <c r="F10596" s="81"/>
      <c r="G10596" s="130"/>
      <c r="I10596" s="88"/>
      <c r="N10596" s="130"/>
      <c r="P10596" s="88"/>
    </row>
    <row r="10597" spans="6:16">
      <c r="F10597" s="81"/>
      <c r="G10597" s="130"/>
      <c r="I10597" s="88"/>
      <c r="N10597" s="130"/>
      <c r="P10597" s="88"/>
    </row>
    <row r="10598" spans="6:16">
      <c r="F10598" s="81"/>
      <c r="G10598" s="130"/>
      <c r="I10598" s="88"/>
      <c r="N10598" s="130"/>
      <c r="P10598" s="88"/>
    </row>
    <row r="10599" spans="6:16">
      <c r="F10599" s="81"/>
      <c r="G10599" s="130"/>
      <c r="I10599" s="88"/>
      <c r="N10599" s="130"/>
      <c r="P10599" s="88"/>
    </row>
    <row r="10600" spans="6:16">
      <c r="F10600" s="81"/>
      <c r="G10600" s="130"/>
      <c r="I10600" s="88"/>
      <c r="N10600" s="130"/>
      <c r="P10600" s="88"/>
    </row>
    <row r="10601" spans="6:16">
      <c r="F10601" s="81"/>
      <c r="G10601" s="130"/>
      <c r="I10601" s="88"/>
      <c r="N10601" s="130"/>
      <c r="P10601" s="88"/>
    </row>
    <row r="10602" spans="6:16">
      <c r="F10602" s="81"/>
      <c r="G10602" s="130"/>
      <c r="I10602" s="88"/>
      <c r="N10602" s="130"/>
      <c r="P10602" s="88"/>
    </row>
    <row r="10603" spans="6:16">
      <c r="F10603" s="81"/>
      <c r="G10603" s="130"/>
      <c r="I10603" s="88"/>
      <c r="N10603" s="130"/>
      <c r="P10603" s="88"/>
    </row>
    <row r="10604" spans="6:16">
      <c r="F10604" s="81"/>
      <c r="G10604" s="130"/>
      <c r="I10604" s="88"/>
      <c r="N10604" s="130"/>
      <c r="P10604" s="88"/>
    </row>
    <row r="10605" spans="6:16">
      <c r="F10605" s="81"/>
      <c r="G10605" s="130"/>
      <c r="I10605" s="88"/>
      <c r="N10605" s="130"/>
      <c r="P10605" s="88"/>
    </row>
    <row r="10606" spans="6:16">
      <c r="F10606" s="81"/>
      <c r="G10606" s="130"/>
      <c r="I10606" s="88"/>
      <c r="N10606" s="130"/>
      <c r="P10606" s="88"/>
    </row>
    <row r="10607" spans="6:16">
      <c r="F10607" s="81"/>
      <c r="G10607" s="130"/>
      <c r="I10607" s="88"/>
      <c r="N10607" s="130"/>
      <c r="P10607" s="88"/>
    </row>
    <row r="10608" spans="6:16">
      <c r="F10608" s="81"/>
      <c r="G10608" s="130"/>
      <c r="I10608" s="88"/>
      <c r="N10608" s="130"/>
      <c r="P10608" s="88"/>
    </row>
    <row r="10609" spans="6:16">
      <c r="F10609" s="81"/>
      <c r="G10609" s="130"/>
      <c r="I10609" s="88"/>
      <c r="N10609" s="130"/>
      <c r="P10609" s="88"/>
    </row>
    <row r="10610" spans="6:16">
      <c r="F10610" s="81"/>
      <c r="G10610" s="130"/>
      <c r="I10610" s="88"/>
      <c r="N10610" s="130"/>
      <c r="P10610" s="88"/>
    </row>
    <row r="10611" spans="6:16">
      <c r="F10611" s="81"/>
      <c r="G10611" s="130"/>
      <c r="I10611" s="88"/>
      <c r="N10611" s="130"/>
      <c r="P10611" s="88"/>
    </row>
    <row r="10612" spans="6:16">
      <c r="F10612" s="81"/>
      <c r="G10612" s="130"/>
      <c r="I10612" s="88"/>
      <c r="N10612" s="130"/>
      <c r="P10612" s="88"/>
    </row>
    <row r="10613" spans="6:16">
      <c r="F10613" s="81"/>
      <c r="G10613" s="130"/>
      <c r="I10613" s="88"/>
      <c r="N10613" s="130"/>
      <c r="P10613" s="88"/>
    </row>
    <row r="10614" spans="6:16">
      <c r="F10614" s="81"/>
      <c r="G10614" s="130"/>
      <c r="I10614" s="88"/>
      <c r="N10614" s="130"/>
      <c r="P10614" s="88"/>
    </row>
    <row r="10615" spans="6:16">
      <c r="F10615" s="81"/>
      <c r="G10615" s="130"/>
      <c r="I10615" s="88"/>
      <c r="N10615" s="130"/>
      <c r="P10615" s="88"/>
    </row>
    <row r="10616" spans="6:16">
      <c r="F10616" s="81"/>
      <c r="G10616" s="130"/>
      <c r="I10616" s="88"/>
      <c r="N10616" s="130"/>
      <c r="P10616" s="88"/>
    </row>
    <row r="10617" spans="6:16">
      <c r="F10617" s="81"/>
      <c r="G10617" s="130"/>
      <c r="I10617" s="88"/>
      <c r="N10617" s="130"/>
      <c r="P10617" s="88"/>
    </row>
    <row r="10618" spans="6:16">
      <c r="F10618" s="81"/>
      <c r="G10618" s="130"/>
      <c r="I10618" s="88"/>
      <c r="N10618" s="130"/>
      <c r="P10618" s="88"/>
    </row>
    <row r="10619" spans="6:16">
      <c r="F10619" s="81"/>
      <c r="G10619" s="130"/>
      <c r="I10619" s="88"/>
      <c r="N10619" s="130"/>
      <c r="P10619" s="88"/>
    </row>
    <row r="10620" spans="6:16">
      <c r="F10620" s="81"/>
      <c r="G10620" s="130"/>
      <c r="I10620" s="88"/>
      <c r="N10620" s="130"/>
      <c r="P10620" s="88"/>
    </row>
    <row r="10621" spans="6:16">
      <c r="F10621" s="81"/>
      <c r="G10621" s="130"/>
      <c r="I10621" s="88"/>
      <c r="N10621" s="130"/>
      <c r="P10621" s="88"/>
    </row>
    <row r="10622" spans="6:16">
      <c r="F10622" s="81"/>
      <c r="G10622" s="130"/>
      <c r="I10622" s="88"/>
      <c r="N10622" s="130"/>
      <c r="P10622" s="88"/>
    </row>
    <row r="10623" spans="6:16">
      <c r="F10623" s="81"/>
      <c r="G10623" s="130"/>
      <c r="I10623" s="88"/>
      <c r="N10623" s="130"/>
      <c r="P10623" s="88"/>
    </row>
    <row r="10624" spans="6:16">
      <c r="F10624" s="81"/>
      <c r="G10624" s="130"/>
      <c r="I10624" s="88"/>
      <c r="N10624" s="130"/>
      <c r="P10624" s="88"/>
    </row>
    <row r="10625" spans="6:16">
      <c r="F10625" s="81"/>
      <c r="G10625" s="130"/>
      <c r="I10625" s="88"/>
      <c r="N10625" s="130"/>
      <c r="P10625" s="88"/>
    </row>
    <row r="10626" spans="6:16">
      <c r="F10626" s="81"/>
      <c r="G10626" s="130"/>
      <c r="I10626" s="88"/>
      <c r="N10626" s="130"/>
      <c r="P10626" s="88"/>
    </row>
    <row r="10627" spans="6:16">
      <c r="F10627" s="81"/>
      <c r="G10627" s="130"/>
      <c r="I10627" s="88"/>
      <c r="N10627" s="130"/>
      <c r="P10627" s="88"/>
    </row>
    <row r="10628" spans="6:16">
      <c r="F10628" s="81"/>
      <c r="G10628" s="130"/>
      <c r="I10628" s="88"/>
      <c r="N10628" s="130"/>
      <c r="P10628" s="88"/>
    </row>
    <row r="10629" spans="6:16">
      <c r="F10629" s="81"/>
      <c r="G10629" s="130"/>
      <c r="I10629" s="88"/>
      <c r="N10629" s="130"/>
      <c r="P10629" s="88"/>
    </row>
    <row r="10630" spans="6:16">
      <c r="F10630" s="81"/>
      <c r="G10630" s="130"/>
      <c r="I10630" s="88"/>
      <c r="N10630" s="130"/>
      <c r="P10630" s="88"/>
    </row>
    <row r="10631" spans="6:16">
      <c r="F10631" s="81"/>
      <c r="G10631" s="130"/>
      <c r="I10631" s="88"/>
      <c r="N10631" s="130"/>
      <c r="P10631" s="88"/>
    </row>
    <row r="10632" spans="6:16">
      <c r="F10632" s="81"/>
      <c r="G10632" s="130"/>
      <c r="I10632" s="88"/>
      <c r="N10632" s="130"/>
      <c r="P10632" s="88"/>
    </row>
    <row r="10633" spans="6:16">
      <c r="F10633" s="81"/>
      <c r="G10633" s="130"/>
      <c r="I10633" s="88"/>
      <c r="N10633" s="130"/>
      <c r="P10633" s="88"/>
    </row>
    <row r="10634" spans="6:16">
      <c r="F10634" s="81"/>
      <c r="G10634" s="130"/>
      <c r="I10634" s="88"/>
      <c r="N10634" s="130"/>
      <c r="P10634" s="88"/>
    </row>
    <row r="10635" spans="6:16">
      <c r="F10635" s="81"/>
      <c r="G10635" s="130"/>
      <c r="I10635" s="88"/>
      <c r="N10635" s="130"/>
      <c r="P10635" s="88"/>
    </row>
    <row r="10636" spans="6:16">
      <c r="F10636" s="81"/>
      <c r="G10636" s="130"/>
      <c r="I10636" s="88"/>
      <c r="N10636" s="130"/>
      <c r="P10636" s="88"/>
    </row>
    <row r="10637" spans="6:16">
      <c r="F10637" s="81"/>
      <c r="G10637" s="130"/>
      <c r="I10637" s="88"/>
      <c r="N10637" s="130"/>
      <c r="P10637" s="88"/>
    </row>
    <row r="10638" spans="6:16">
      <c r="F10638" s="81"/>
      <c r="G10638" s="130"/>
      <c r="I10638" s="88"/>
      <c r="N10638" s="130"/>
      <c r="P10638" s="88"/>
    </row>
    <row r="10639" spans="6:16">
      <c r="F10639" s="81"/>
      <c r="G10639" s="130"/>
      <c r="I10639" s="88"/>
      <c r="N10639" s="130"/>
      <c r="P10639" s="88"/>
    </row>
    <row r="10640" spans="6:16">
      <c r="F10640" s="81"/>
      <c r="G10640" s="130"/>
      <c r="I10640" s="88"/>
      <c r="N10640" s="130"/>
      <c r="P10640" s="88"/>
    </row>
    <row r="10641" spans="6:16">
      <c r="F10641" s="81"/>
      <c r="G10641" s="130"/>
      <c r="I10641" s="88"/>
      <c r="N10641" s="130"/>
      <c r="P10641" s="88"/>
    </row>
    <row r="10642" spans="6:16">
      <c r="F10642" s="81"/>
      <c r="G10642" s="130"/>
      <c r="I10642" s="88"/>
      <c r="N10642" s="130"/>
      <c r="P10642" s="88"/>
    </row>
    <row r="10643" spans="6:16">
      <c r="F10643" s="81"/>
      <c r="G10643" s="130"/>
      <c r="I10643" s="88"/>
      <c r="N10643" s="130"/>
      <c r="P10643" s="88"/>
    </row>
    <row r="10644" spans="6:16">
      <c r="F10644" s="81"/>
      <c r="G10644" s="130"/>
      <c r="I10644" s="88"/>
      <c r="N10644" s="130"/>
      <c r="P10644" s="88"/>
    </row>
    <row r="10645" spans="6:16">
      <c r="F10645" s="81"/>
      <c r="G10645" s="130"/>
      <c r="I10645" s="88"/>
      <c r="N10645" s="130"/>
      <c r="P10645" s="88"/>
    </row>
    <row r="10646" spans="6:16">
      <c r="F10646" s="81"/>
      <c r="G10646" s="130"/>
      <c r="I10646" s="88"/>
      <c r="N10646" s="130"/>
      <c r="P10646" s="88"/>
    </row>
    <row r="10647" spans="6:16">
      <c r="F10647" s="81"/>
      <c r="G10647" s="130"/>
      <c r="I10647" s="88"/>
      <c r="N10647" s="130"/>
      <c r="P10647" s="88"/>
    </row>
    <row r="10648" spans="6:16">
      <c r="F10648" s="81"/>
      <c r="G10648" s="130"/>
      <c r="I10648" s="88"/>
      <c r="N10648" s="130"/>
      <c r="P10648" s="88"/>
    </row>
    <row r="10649" spans="6:16">
      <c r="F10649" s="81"/>
      <c r="G10649" s="130"/>
      <c r="I10649" s="88"/>
      <c r="N10649" s="130"/>
      <c r="P10649" s="88"/>
    </row>
    <row r="10650" spans="6:16">
      <c r="F10650" s="81"/>
      <c r="G10650" s="130"/>
      <c r="I10650" s="88"/>
      <c r="N10650" s="130"/>
      <c r="P10650" s="88"/>
    </row>
    <row r="10651" spans="6:16">
      <c r="F10651" s="81"/>
      <c r="G10651" s="130"/>
      <c r="I10651" s="88"/>
      <c r="N10651" s="130"/>
      <c r="P10651" s="88"/>
    </row>
    <row r="10652" spans="6:16">
      <c r="F10652" s="81"/>
      <c r="G10652" s="130"/>
      <c r="I10652" s="88"/>
      <c r="N10652" s="130"/>
      <c r="P10652" s="88"/>
    </row>
    <row r="10653" spans="6:16">
      <c r="F10653" s="81"/>
      <c r="G10653" s="130"/>
      <c r="I10653" s="88"/>
      <c r="N10653" s="130"/>
      <c r="P10653" s="88"/>
    </row>
    <row r="10654" spans="6:16">
      <c r="F10654" s="81"/>
      <c r="G10654" s="130"/>
      <c r="I10654" s="88"/>
      <c r="N10654" s="130"/>
      <c r="P10654" s="88"/>
    </row>
    <row r="10655" spans="6:16">
      <c r="F10655" s="81"/>
      <c r="G10655" s="130"/>
      <c r="I10655" s="88"/>
      <c r="N10655" s="130"/>
      <c r="P10655" s="88"/>
    </row>
    <row r="10656" spans="6:16">
      <c r="F10656" s="81"/>
      <c r="G10656" s="130"/>
      <c r="I10656" s="88"/>
      <c r="N10656" s="130"/>
      <c r="P10656" s="88"/>
    </row>
    <row r="10657" spans="6:16">
      <c r="F10657" s="81"/>
      <c r="G10657" s="130"/>
      <c r="I10657" s="88"/>
      <c r="N10657" s="130"/>
      <c r="P10657" s="88"/>
    </row>
    <row r="10658" spans="6:16">
      <c r="F10658" s="81"/>
      <c r="G10658" s="130"/>
      <c r="I10658" s="88"/>
      <c r="N10658" s="130"/>
      <c r="P10658" s="88"/>
    </row>
    <row r="10659" spans="6:16">
      <c r="F10659" s="81"/>
      <c r="G10659" s="130"/>
      <c r="I10659" s="88"/>
      <c r="N10659" s="130"/>
      <c r="P10659" s="88"/>
    </row>
    <row r="10660" spans="6:16">
      <c r="F10660" s="81"/>
      <c r="G10660" s="130"/>
      <c r="I10660" s="88"/>
      <c r="N10660" s="130"/>
      <c r="P10660" s="88"/>
    </row>
    <row r="10661" spans="6:16">
      <c r="F10661" s="81"/>
      <c r="G10661" s="130"/>
      <c r="I10661" s="88"/>
      <c r="N10661" s="130"/>
      <c r="P10661" s="88"/>
    </row>
    <row r="10662" spans="6:16">
      <c r="F10662" s="81"/>
      <c r="G10662" s="130"/>
      <c r="I10662" s="88"/>
      <c r="N10662" s="130"/>
      <c r="P10662" s="88"/>
    </row>
    <row r="10663" spans="6:16">
      <c r="F10663" s="81"/>
      <c r="G10663" s="130"/>
      <c r="I10663" s="88"/>
      <c r="N10663" s="130"/>
      <c r="P10663" s="88"/>
    </row>
    <row r="10664" spans="6:16">
      <c r="F10664" s="81"/>
      <c r="G10664" s="130"/>
      <c r="I10664" s="88"/>
      <c r="N10664" s="130"/>
      <c r="P10664" s="88"/>
    </row>
    <row r="10665" spans="6:16">
      <c r="F10665" s="81"/>
      <c r="G10665" s="130"/>
      <c r="I10665" s="88"/>
      <c r="N10665" s="130"/>
      <c r="P10665" s="88"/>
    </row>
    <row r="10666" spans="6:16">
      <c r="F10666" s="81"/>
      <c r="G10666" s="130"/>
      <c r="I10666" s="88"/>
      <c r="N10666" s="130"/>
      <c r="P10666" s="88"/>
    </row>
    <row r="10667" spans="6:16">
      <c r="F10667" s="81"/>
      <c r="G10667" s="130"/>
      <c r="I10667" s="88"/>
      <c r="N10667" s="130"/>
      <c r="P10667" s="88"/>
    </row>
    <row r="10668" spans="6:16">
      <c r="F10668" s="81"/>
      <c r="G10668" s="130"/>
      <c r="I10668" s="88"/>
      <c r="N10668" s="130"/>
      <c r="P10668" s="88"/>
    </row>
    <row r="10669" spans="6:16">
      <c r="F10669" s="81"/>
      <c r="G10669" s="130"/>
      <c r="I10669" s="88"/>
      <c r="N10669" s="130"/>
      <c r="P10669" s="88"/>
    </row>
    <row r="10670" spans="6:16">
      <c r="F10670" s="81"/>
      <c r="G10670" s="130"/>
      <c r="I10670" s="88"/>
      <c r="N10670" s="130"/>
      <c r="P10670" s="88"/>
    </row>
    <row r="10671" spans="6:16">
      <c r="F10671" s="81"/>
      <c r="G10671" s="130"/>
      <c r="I10671" s="88"/>
      <c r="N10671" s="130"/>
      <c r="P10671" s="88"/>
    </row>
    <row r="10672" spans="6:16">
      <c r="F10672" s="81"/>
      <c r="G10672" s="130"/>
      <c r="I10672" s="88"/>
      <c r="N10672" s="130"/>
      <c r="P10672" s="88"/>
    </row>
    <row r="10673" spans="6:16">
      <c r="F10673" s="81"/>
      <c r="G10673" s="130"/>
      <c r="I10673" s="88"/>
      <c r="N10673" s="130"/>
      <c r="P10673" s="88"/>
    </row>
    <row r="10674" spans="6:16">
      <c r="F10674" s="81"/>
      <c r="G10674" s="130"/>
      <c r="I10674" s="88"/>
      <c r="N10674" s="130"/>
      <c r="P10674" s="88"/>
    </row>
    <row r="10675" spans="6:16">
      <c r="F10675" s="81"/>
      <c r="G10675" s="130"/>
      <c r="I10675" s="88"/>
      <c r="N10675" s="130"/>
      <c r="P10675" s="88"/>
    </row>
    <row r="10676" spans="6:16">
      <c r="F10676" s="81"/>
      <c r="G10676" s="130"/>
      <c r="I10676" s="88"/>
      <c r="N10676" s="130"/>
      <c r="P10676" s="88"/>
    </row>
    <row r="10677" spans="6:16">
      <c r="F10677" s="81"/>
      <c r="G10677" s="130"/>
      <c r="I10677" s="88"/>
      <c r="N10677" s="130"/>
      <c r="P10677" s="88"/>
    </row>
    <row r="10678" spans="6:16">
      <c r="F10678" s="81"/>
      <c r="G10678" s="130"/>
      <c r="I10678" s="88"/>
      <c r="N10678" s="130"/>
      <c r="P10678" s="88"/>
    </row>
    <row r="10679" spans="6:16">
      <c r="F10679" s="81"/>
      <c r="G10679" s="130"/>
      <c r="I10679" s="88"/>
      <c r="N10679" s="130"/>
      <c r="P10679" s="88"/>
    </row>
    <row r="10680" spans="6:16">
      <c r="F10680" s="81"/>
      <c r="G10680" s="130"/>
      <c r="I10680" s="88"/>
      <c r="N10680" s="130"/>
      <c r="P10680" s="88"/>
    </row>
    <row r="10681" spans="6:16">
      <c r="F10681" s="81"/>
      <c r="G10681" s="130"/>
      <c r="I10681" s="88"/>
      <c r="N10681" s="130"/>
      <c r="P10681" s="88"/>
    </row>
    <row r="10682" spans="6:16">
      <c r="F10682" s="81"/>
      <c r="G10682" s="130"/>
      <c r="I10682" s="88"/>
      <c r="N10682" s="130"/>
      <c r="P10682" s="88"/>
    </row>
    <row r="10683" spans="6:16">
      <c r="F10683" s="81"/>
      <c r="G10683" s="130"/>
      <c r="I10683" s="88"/>
      <c r="N10683" s="130"/>
      <c r="P10683" s="88"/>
    </row>
    <row r="10684" spans="6:16">
      <c r="F10684" s="81"/>
      <c r="G10684" s="130"/>
      <c r="I10684" s="88"/>
      <c r="N10684" s="130"/>
      <c r="P10684" s="88"/>
    </row>
    <row r="10685" spans="6:16">
      <c r="F10685" s="81"/>
      <c r="G10685" s="130"/>
      <c r="I10685" s="88"/>
      <c r="N10685" s="130"/>
      <c r="P10685" s="88"/>
    </row>
    <row r="10686" spans="6:16">
      <c r="F10686" s="81"/>
      <c r="G10686" s="130"/>
      <c r="I10686" s="88"/>
      <c r="N10686" s="130"/>
      <c r="P10686" s="88"/>
    </row>
    <row r="10687" spans="6:16">
      <c r="F10687" s="81"/>
      <c r="G10687" s="130"/>
      <c r="I10687" s="88"/>
      <c r="N10687" s="130"/>
      <c r="P10687" s="88"/>
    </row>
    <row r="10688" spans="6:16">
      <c r="F10688" s="81"/>
      <c r="G10688" s="130"/>
      <c r="I10688" s="88"/>
      <c r="N10688" s="130"/>
      <c r="P10688" s="88"/>
    </row>
    <row r="10689" spans="6:16">
      <c r="F10689" s="81"/>
      <c r="G10689" s="130"/>
      <c r="I10689" s="88"/>
      <c r="N10689" s="130"/>
      <c r="P10689" s="88"/>
    </row>
    <row r="10690" spans="6:16">
      <c r="F10690" s="81"/>
      <c r="G10690" s="130"/>
      <c r="I10690" s="88"/>
      <c r="N10690" s="130"/>
      <c r="P10690" s="88"/>
    </row>
    <row r="10691" spans="6:16">
      <c r="F10691" s="81"/>
      <c r="G10691" s="130"/>
      <c r="I10691" s="88"/>
      <c r="N10691" s="130"/>
      <c r="P10691" s="88"/>
    </row>
    <row r="10692" spans="6:16">
      <c r="F10692" s="81"/>
      <c r="G10692" s="130"/>
      <c r="I10692" s="88"/>
      <c r="N10692" s="130"/>
      <c r="P10692" s="88"/>
    </row>
    <row r="10693" spans="6:16">
      <c r="F10693" s="81"/>
      <c r="G10693" s="130"/>
      <c r="I10693" s="88"/>
      <c r="N10693" s="130"/>
      <c r="P10693" s="88"/>
    </row>
    <row r="10694" spans="6:16">
      <c r="F10694" s="81"/>
      <c r="G10694" s="130"/>
      <c r="I10694" s="88"/>
      <c r="N10694" s="130"/>
      <c r="P10694" s="88"/>
    </row>
    <row r="10695" spans="6:16">
      <c r="F10695" s="81"/>
      <c r="G10695" s="130"/>
      <c r="I10695" s="88"/>
      <c r="N10695" s="130"/>
      <c r="P10695" s="88"/>
    </row>
    <row r="10696" spans="6:16">
      <c r="F10696" s="81"/>
      <c r="G10696" s="130"/>
      <c r="I10696" s="88"/>
      <c r="N10696" s="130"/>
      <c r="P10696" s="88"/>
    </row>
    <row r="10697" spans="6:16">
      <c r="F10697" s="81"/>
      <c r="G10697" s="130"/>
      <c r="I10697" s="88"/>
      <c r="N10697" s="130"/>
      <c r="P10697" s="88"/>
    </row>
    <row r="10698" spans="6:16">
      <c r="F10698" s="81"/>
      <c r="G10698" s="130"/>
      <c r="I10698" s="88"/>
      <c r="N10698" s="130"/>
      <c r="P10698" s="88"/>
    </row>
    <row r="10699" spans="6:16">
      <c r="F10699" s="81"/>
      <c r="G10699" s="130"/>
      <c r="I10699" s="88"/>
      <c r="N10699" s="130"/>
      <c r="P10699" s="88"/>
    </row>
    <row r="10700" spans="6:16">
      <c r="F10700" s="81"/>
      <c r="G10700" s="130"/>
      <c r="I10700" s="88"/>
      <c r="N10700" s="130"/>
      <c r="P10700" s="88"/>
    </row>
    <row r="10701" spans="6:16">
      <c r="F10701" s="81"/>
      <c r="G10701" s="130"/>
      <c r="I10701" s="88"/>
      <c r="N10701" s="130"/>
      <c r="P10701" s="88"/>
    </row>
    <row r="10702" spans="6:16">
      <c r="F10702" s="81"/>
      <c r="G10702" s="130"/>
      <c r="I10702" s="88"/>
      <c r="N10702" s="130"/>
      <c r="P10702" s="88"/>
    </row>
    <row r="10703" spans="6:16">
      <c r="F10703" s="81"/>
      <c r="G10703" s="130"/>
      <c r="I10703" s="88"/>
      <c r="N10703" s="130"/>
      <c r="P10703" s="88"/>
    </row>
    <row r="10704" spans="6:16">
      <c r="F10704" s="81"/>
      <c r="G10704" s="130"/>
      <c r="I10704" s="88"/>
      <c r="N10704" s="130"/>
      <c r="P10704" s="88"/>
    </row>
    <row r="10705" spans="6:16">
      <c r="F10705" s="81"/>
      <c r="G10705" s="130"/>
      <c r="I10705" s="88"/>
      <c r="N10705" s="130"/>
      <c r="P10705" s="88"/>
    </row>
    <row r="10706" spans="6:16">
      <c r="F10706" s="81"/>
      <c r="G10706" s="130"/>
      <c r="I10706" s="88"/>
      <c r="N10706" s="130"/>
      <c r="P10706" s="88"/>
    </row>
    <row r="10707" spans="6:16">
      <c r="F10707" s="81"/>
      <c r="G10707" s="130"/>
      <c r="I10707" s="88"/>
      <c r="N10707" s="130"/>
      <c r="P10707" s="88"/>
    </row>
    <row r="10708" spans="6:16">
      <c r="F10708" s="81"/>
      <c r="G10708" s="130"/>
      <c r="I10708" s="88"/>
      <c r="N10708" s="130"/>
      <c r="P10708" s="88"/>
    </row>
    <row r="10709" spans="6:16">
      <c r="F10709" s="81"/>
      <c r="G10709" s="130"/>
      <c r="I10709" s="88"/>
      <c r="N10709" s="130"/>
      <c r="P10709" s="88"/>
    </row>
    <row r="10710" spans="6:16">
      <c r="F10710" s="81"/>
      <c r="G10710" s="130"/>
      <c r="I10710" s="88"/>
      <c r="N10710" s="130"/>
      <c r="P10710" s="88"/>
    </row>
    <row r="10711" spans="6:16">
      <c r="F10711" s="81"/>
      <c r="G10711" s="130"/>
      <c r="I10711" s="88"/>
      <c r="N10711" s="130"/>
      <c r="P10711" s="88"/>
    </row>
    <row r="10712" spans="6:16">
      <c r="F10712" s="81"/>
      <c r="G10712" s="130"/>
      <c r="I10712" s="88"/>
      <c r="N10712" s="130"/>
      <c r="P10712" s="88"/>
    </row>
    <row r="10713" spans="6:16">
      <c r="F10713" s="81"/>
      <c r="G10713" s="130"/>
      <c r="I10713" s="88"/>
      <c r="N10713" s="130"/>
      <c r="P10713" s="88"/>
    </row>
    <row r="10714" spans="6:16">
      <c r="F10714" s="81"/>
      <c r="G10714" s="130"/>
      <c r="I10714" s="88"/>
      <c r="N10714" s="130"/>
      <c r="P10714" s="88"/>
    </row>
    <row r="10715" spans="6:16">
      <c r="F10715" s="81"/>
      <c r="G10715" s="130"/>
      <c r="I10715" s="88"/>
      <c r="N10715" s="130"/>
      <c r="P10715" s="88"/>
    </row>
    <row r="10716" spans="6:16">
      <c r="F10716" s="81"/>
      <c r="G10716" s="130"/>
      <c r="I10716" s="88"/>
      <c r="N10716" s="130"/>
      <c r="P10716" s="88"/>
    </row>
    <row r="10717" spans="6:16">
      <c r="F10717" s="81"/>
      <c r="G10717" s="130"/>
      <c r="I10717" s="88"/>
      <c r="N10717" s="130"/>
      <c r="P10717" s="88"/>
    </row>
    <row r="10718" spans="6:16">
      <c r="F10718" s="81"/>
      <c r="G10718" s="130"/>
      <c r="I10718" s="88"/>
      <c r="N10718" s="130"/>
      <c r="P10718" s="88"/>
    </row>
    <row r="10719" spans="6:16">
      <c r="F10719" s="81"/>
      <c r="G10719" s="130"/>
      <c r="I10719" s="88"/>
      <c r="N10719" s="130"/>
      <c r="P10719" s="88"/>
    </row>
    <row r="10720" spans="6:16">
      <c r="F10720" s="81"/>
      <c r="G10720" s="130"/>
      <c r="I10720" s="88"/>
      <c r="N10720" s="130"/>
      <c r="P10720" s="88"/>
    </row>
    <row r="10721" spans="6:16">
      <c r="F10721" s="81"/>
      <c r="G10721" s="130"/>
      <c r="I10721" s="88"/>
      <c r="N10721" s="130"/>
      <c r="P10721" s="88"/>
    </row>
    <row r="10722" spans="6:16">
      <c r="F10722" s="81"/>
      <c r="G10722" s="130"/>
      <c r="I10722" s="88"/>
      <c r="N10722" s="130"/>
      <c r="P10722" s="88"/>
    </row>
    <row r="10723" spans="6:16">
      <c r="F10723" s="81"/>
      <c r="G10723" s="130"/>
      <c r="I10723" s="88"/>
      <c r="N10723" s="130"/>
      <c r="P10723" s="88"/>
    </row>
    <row r="10724" spans="6:16">
      <c r="F10724" s="81"/>
      <c r="G10724" s="130"/>
      <c r="I10724" s="88"/>
      <c r="N10724" s="130"/>
      <c r="P10724" s="88"/>
    </row>
    <row r="10725" spans="6:16">
      <c r="F10725" s="81"/>
      <c r="G10725" s="130"/>
      <c r="I10725" s="88"/>
      <c r="N10725" s="130"/>
      <c r="P10725" s="88"/>
    </row>
    <row r="10726" spans="6:16">
      <c r="F10726" s="81"/>
      <c r="G10726" s="130"/>
      <c r="I10726" s="88"/>
      <c r="N10726" s="130"/>
      <c r="P10726" s="88"/>
    </row>
    <row r="10727" spans="6:16">
      <c r="F10727" s="81"/>
      <c r="G10727" s="130"/>
      <c r="I10727" s="88"/>
      <c r="N10727" s="130"/>
      <c r="P10727" s="88"/>
    </row>
    <row r="10728" spans="6:16">
      <c r="F10728" s="81"/>
      <c r="G10728" s="130"/>
      <c r="I10728" s="88"/>
      <c r="N10728" s="130"/>
      <c r="P10728" s="88"/>
    </row>
    <row r="10729" spans="6:16">
      <c r="F10729" s="81"/>
      <c r="G10729" s="130"/>
      <c r="I10729" s="88"/>
      <c r="N10729" s="130"/>
      <c r="P10729" s="88"/>
    </row>
    <row r="10730" spans="6:16">
      <c r="F10730" s="81"/>
      <c r="G10730" s="130"/>
      <c r="I10730" s="88"/>
      <c r="N10730" s="130"/>
      <c r="P10730" s="88"/>
    </row>
    <row r="10731" spans="6:16">
      <c r="F10731" s="81"/>
      <c r="G10731" s="130"/>
      <c r="I10731" s="88"/>
      <c r="N10731" s="130"/>
      <c r="P10731" s="88"/>
    </row>
    <row r="10732" spans="6:16">
      <c r="F10732" s="81"/>
      <c r="G10732" s="130"/>
      <c r="I10732" s="88"/>
      <c r="N10732" s="130"/>
      <c r="P10732" s="88"/>
    </row>
    <row r="10733" spans="6:16">
      <c r="F10733" s="81"/>
      <c r="G10733" s="130"/>
      <c r="I10733" s="88"/>
      <c r="N10733" s="130"/>
      <c r="P10733" s="88"/>
    </row>
    <row r="10734" spans="6:16">
      <c r="F10734" s="81"/>
      <c r="G10734" s="130"/>
      <c r="I10734" s="88"/>
      <c r="N10734" s="130"/>
      <c r="P10734" s="88"/>
    </row>
    <row r="10735" spans="6:16">
      <c r="F10735" s="81"/>
      <c r="G10735" s="130"/>
      <c r="I10735" s="88"/>
      <c r="N10735" s="130"/>
      <c r="P10735" s="88"/>
    </row>
    <row r="10736" spans="6:16">
      <c r="F10736" s="81"/>
      <c r="G10736" s="130"/>
      <c r="I10736" s="88"/>
      <c r="N10736" s="130"/>
      <c r="P10736" s="88"/>
    </row>
    <row r="10737" spans="6:16">
      <c r="F10737" s="81"/>
      <c r="G10737" s="130"/>
      <c r="I10737" s="88"/>
      <c r="N10737" s="130"/>
      <c r="P10737" s="88"/>
    </row>
    <row r="10738" spans="6:16">
      <c r="F10738" s="81"/>
      <c r="G10738" s="130"/>
      <c r="I10738" s="88"/>
      <c r="N10738" s="130"/>
      <c r="P10738" s="88"/>
    </row>
    <row r="10739" spans="6:16">
      <c r="F10739" s="81"/>
      <c r="G10739" s="130"/>
      <c r="I10739" s="88"/>
      <c r="N10739" s="130"/>
      <c r="P10739" s="88"/>
    </row>
    <row r="10740" spans="6:16">
      <c r="F10740" s="81"/>
      <c r="G10740" s="130"/>
      <c r="I10740" s="88"/>
      <c r="N10740" s="130"/>
      <c r="P10740" s="88"/>
    </row>
    <row r="10741" spans="6:16">
      <c r="F10741" s="81"/>
      <c r="G10741" s="130"/>
      <c r="I10741" s="88"/>
      <c r="N10741" s="130"/>
      <c r="P10741" s="88"/>
    </row>
    <row r="10742" spans="6:16">
      <c r="F10742" s="81"/>
      <c r="G10742" s="130"/>
      <c r="I10742" s="88"/>
      <c r="N10742" s="130"/>
      <c r="P10742" s="88"/>
    </row>
    <row r="10743" spans="6:16">
      <c r="F10743" s="81"/>
      <c r="G10743" s="130"/>
      <c r="I10743" s="88"/>
      <c r="N10743" s="130"/>
      <c r="P10743" s="88"/>
    </row>
    <row r="10744" spans="6:16">
      <c r="F10744" s="81"/>
      <c r="G10744" s="130"/>
      <c r="I10744" s="88"/>
      <c r="N10744" s="130"/>
      <c r="P10744" s="88"/>
    </row>
    <row r="10745" spans="6:16">
      <c r="F10745" s="81"/>
      <c r="G10745" s="130"/>
      <c r="I10745" s="88"/>
      <c r="N10745" s="130"/>
      <c r="P10745" s="88"/>
    </row>
    <row r="10746" spans="6:16">
      <c r="F10746" s="81"/>
      <c r="G10746" s="130"/>
      <c r="I10746" s="88"/>
      <c r="N10746" s="130"/>
      <c r="P10746" s="88"/>
    </row>
    <row r="10747" spans="6:16">
      <c r="F10747" s="81"/>
      <c r="G10747" s="130"/>
      <c r="I10747" s="88"/>
      <c r="N10747" s="130"/>
      <c r="P10747" s="88"/>
    </row>
    <row r="10748" spans="6:16">
      <c r="F10748" s="81"/>
      <c r="G10748" s="130"/>
      <c r="I10748" s="88"/>
      <c r="N10748" s="130"/>
      <c r="P10748" s="88"/>
    </row>
    <row r="10749" spans="6:16">
      <c r="F10749" s="81"/>
      <c r="G10749" s="130"/>
      <c r="I10749" s="88"/>
      <c r="N10749" s="130"/>
      <c r="P10749" s="88"/>
    </row>
    <row r="10750" spans="6:16">
      <c r="F10750" s="81"/>
      <c r="G10750" s="130"/>
      <c r="I10750" s="88"/>
      <c r="N10750" s="130"/>
      <c r="P10750" s="88"/>
    </row>
    <row r="10751" spans="6:16">
      <c r="F10751" s="81"/>
      <c r="G10751" s="130"/>
      <c r="I10751" s="88"/>
      <c r="N10751" s="130"/>
      <c r="P10751" s="88"/>
    </row>
    <row r="10752" spans="6:16">
      <c r="F10752" s="81"/>
      <c r="G10752" s="130"/>
      <c r="I10752" s="88"/>
      <c r="N10752" s="130"/>
      <c r="P10752" s="88"/>
    </row>
    <row r="10753" spans="6:16">
      <c r="F10753" s="81"/>
      <c r="G10753" s="130"/>
      <c r="I10753" s="88"/>
      <c r="N10753" s="130"/>
      <c r="P10753" s="88"/>
    </row>
    <row r="10754" spans="6:16">
      <c r="F10754" s="81"/>
      <c r="G10754" s="130"/>
      <c r="I10754" s="88"/>
      <c r="N10754" s="130"/>
      <c r="P10754" s="88"/>
    </row>
    <row r="10755" spans="6:16">
      <c r="F10755" s="81"/>
      <c r="G10755" s="130"/>
      <c r="I10755" s="88"/>
      <c r="N10755" s="130"/>
      <c r="P10755" s="88"/>
    </row>
    <row r="10756" spans="6:16">
      <c r="F10756" s="81"/>
      <c r="G10756" s="130"/>
      <c r="I10756" s="88"/>
      <c r="N10756" s="130"/>
      <c r="P10756" s="88"/>
    </row>
    <row r="10757" spans="6:16">
      <c r="F10757" s="81"/>
      <c r="G10757" s="130"/>
      <c r="I10757" s="88"/>
      <c r="N10757" s="130"/>
      <c r="P10757" s="88"/>
    </row>
    <row r="10758" spans="6:16">
      <c r="F10758" s="81"/>
      <c r="G10758" s="130"/>
      <c r="I10758" s="88"/>
      <c r="N10758" s="130"/>
      <c r="P10758" s="88"/>
    </row>
    <row r="10759" spans="6:16">
      <c r="F10759" s="81"/>
      <c r="G10759" s="130"/>
      <c r="I10759" s="88"/>
      <c r="N10759" s="130"/>
      <c r="P10759" s="88"/>
    </row>
    <row r="10760" spans="6:16">
      <c r="F10760" s="81"/>
      <c r="G10760" s="130"/>
      <c r="I10760" s="88"/>
      <c r="N10760" s="130"/>
      <c r="P10760" s="88"/>
    </row>
    <row r="10761" spans="6:16">
      <c r="F10761" s="81"/>
      <c r="G10761" s="130"/>
      <c r="I10761" s="88"/>
      <c r="N10761" s="130"/>
      <c r="P10761" s="88"/>
    </row>
    <row r="10762" spans="6:16">
      <c r="F10762" s="81"/>
      <c r="G10762" s="130"/>
      <c r="I10762" s="88"/>
      <c r="N10762" s="130"/>
      <c r="P10762" s="88"/>
    </row>
    <row r="10763" spans="6:16">
      <c r="F10763" s="81"/>
      <c r="G10763" s="130"/>
      <c r="I10763" s="88"/>
      <c r="N10763" s="130"/>
      <c r="P10763" s="88"/>
    </row>
    <row r="10764" spans="6:16">
      <c r="F10764" s="81"/>
      <c r="G10764" s="130"/>
      <c r="I10764" s="88"/>
      <c r="N10764" s="130"/>
      <c r="P10764" s="88"/>
    </row>
    <row r="10765" spans="6:16">
      <c r="F10765" s="81"/>
      <c r="G10765" s="130"/>
      <c r="I10765" s="88"/>
      <c r="N10765" s="130"/>
      <c r="P10765" s="88"/>
    </row>
    <row r="10766" spans="6:16">
      <c r="F10766" s="81"/>
      <c r="G10766" s="130"/>
      <c r="I10766" s="88"/>
      <c r="N10766" s="130"/>
      <c r="P10766" s="88"/>
    </row>
    <row r="10767" spans="6:16">
      <c r="F10767" s="81"/>
      <c r="G10767" s="130"/>
      <c r="I10767" s="88"/>
      <c r="N10767" s="130"/>
      <c r="P10767" s="88"/>
    </row>
    <row r="10768" spans="6:16">
      <c r="F10768" s="81"/>
      <c r="G10768" s="130"/>
      <c r="I10768" s="88"/>
      <c r="N10768" s="130"/>
      <c r="P10768" s="88"/>
    </row>
    <row r="10769" spans="6:16">
      <c r="F10769" s="81"/>
      <c r="G10769" s="130"/>
      <c r="I10769" s="88"/>
      <c r="N10769" s="130"/>
      <c r="P10769" s="88"/>
    </row>
    <row r="10770" spans="6:16">
      <c r="F10770" s="81"/>
      <c r="G10770" s="130"/>
      <c r="I10770" s="88"/>
      <c r="N10770" s="130"/>
      <c r="P10770" s="88"/>
    </row>
    <row r="10771" spans="6:16">
      <c r="F10771" s="81"/>
      <c r="G10771" s="130"/>
      <c r="I10771" s="88"/>
      <c r="N10771" s="130"/>
      <c r="P10771" s="88"/>
    </row>
    <row r="10772" spans="6:16">
      <c r="F10772" s="81"/>
      <c r="G10772" s="130"/>
      <c r="I10772" s="88"/>
      <c r="N10772" s="130"/>
      <c r="P10772" s="88"/>
    </row>
    <row r="10773" spans="6:16">
      <c r="F10773" s="81"/>
      <c r="G10773" s="130"/>
      <c r="I10773" s="88"/>
      <c r="N10773" s="130"/>
      <c r="P10773" s="88"/>
    </row>
    <row r="10774" spans="6:16">
      <c r="F10774" s="81"/>
      <c r="G10774" s="130"/>
      <c r="I10774" s="88"/>
      <c r="N10774" s="130"/>
      <c r="P10774" s="88"/>
    </row>
    <row r="10775" spans="6:16">
      <c r="F10775" s="81"/>
      <c r="G10775" s="130"/>
      <c r="I10775" s="88"/>
      <c r="N10775" s="130"/>
      <c r="P10775" s="88"/>
    </row>
    <row r="10776" spans="6:16">
      <c r="F10776" s="81"/>
      <c r="G10776" s="130"/>
      <c r="I10776" s="88"/>
      <c r="N10776" s="130"/>
      <c r="P10776" s="88"/>
    </row>
    <row r="10777" spans="6:16">
      <c r="F10777" s="81"/>
      <c r="G10777" s="130"/>
      <c r="I10777" s="88"/>
      <c r="N10777" s="130"/>
      <c r="P10777" s="88"/>
    </row>
    <row r="10778" spans="6:16">
      <c r="F10778" s="81"/>
      <c r="G10778" s="130"/>
      <c r="I10778" s="88"/>
      <c r="N10778" s="130"/>
      <c r="P10778" s="88"/>
    </row>
    <row r="10779" spans="6:16">
      <c r="F10779" s="81"/>
      <c r="G10779" s="130"/>
      <c r="I10779" s="88"/>
      <c r="N10779" s="130"/>
      <c r="P10779" s="88"/>
    </row>
    <row r="10780" spans="6:16">
      <c r="F10780" s="81"/>
      <c r="G10780" s="130"/>
      <c r="I10780" s="88"/>
      <c r="N10780" s="130"/>
      <c r="P10780" s="88"/>
    </row>
    <row r="10781" spans="6:16">
      <c r="F10781" s="81"/>
      <c r="G10781" s="130"/>
      <c r="I10781" s="88"/>
      <c r="N10781" s="130"/>
      <c r="P10781" s="88"/>
    </row>
    <row r="10782" spans="6:16">
      <c r="F10782" s="81"/>
      <c r="G10782" s="130"/>
      <c r="I10782" s="88"/>
      <c r="N10782" s="130"/>
      <c r="P10782" s="88"/>
    </row>
    <row r="10783" spans="6:16">
      <c r="F10783" s="81"/>
      <c r="G10783" s="130"/>
      <c r="I10783" s="88"/>
      <c r="N10783" s="130"/>
      <c r="P10783" s="88"/>
    </row>
    <row r="10784" spans="6:16">
      <c r="F10784" s="81"/>
      <c r="G10784" s="130"/>
      <c r="I10784" s="88"/>
      <c r="N10784" s="130"/>
      <c r="P10784" s="88"/>
    </row>
    <row r="10785" spans="6:16">
      <c r="F10785" s="81"/>
      <c r="G10785" s="130"/>
      <c r="I10785" s="88"/>
      <c r="N10785" s="130"/>
      <c r="P10785" s="88"/>
    </row>
    <row r="10786" spans="6:16">
      <c r="F10786" s="81"/>
      <c r="G10786" s="130"/>
      <c r="I10786" s="88"/>
      <c r="N10786" s="130"/>
      <c r="P10786" s="88"/>
    </row>
    <row r="10787" spans="6:16">
      <c r="F10787" s="81"/>
      <c r="G10787" s="130"/>
      <c r="I10787" s="88"/>
      <c r="N10787" s="130"/>
      <c r="P10787" s="88"/>
    </row>
    <row r="10788" spans="6:16">
      <c r="F10788" s="81"/>
      <c r="G10788" s="130"/>
      <c r="I10788" s="88"/>
      <c r="N10788" s="130"/>
      <c r="P10788" s="88"/>
    </row>
    <row r="10789" spans="6:16">
      <c r="F10789" s="81"/>
      <c r="G10789" s="130"/>
      <c r="I10789" s="88"/>
      <c r="N10789" s="130"/>
      <c r="P10789" s="88"/>
    </row>
    <row r="10790" spans="6:16">
      <c r="F10790" s="81"/>
      <c r="G10790" s="130"/>
      <c r="I10790" s="88"/>
      <c r="N10790" s="130"/>
      <c r="P10790" s="88"/>
    </row>
    <row r="10791" spans="6:16">
      <c r="F10791" s="81"/>
      <c r="G10791" s="130"/>
      <c r="I10791" s="88"/>
      <c r="N10791" s="130"/>
      <c r="P10791" s="88"/>
    </row>
    <row r="10792" spans="6:16">
      <c r="F10792" s="81"/>
      <c r="G10792" s="130"/>
      <c r="I10792" s="88"/>
      <c r="N10792" s="130"/>
      <c r="P10792" s="88"/>
    </row>
    <row r="10793" spans="6:16">
      <c r="F10793" s="81"/>
      <c r="G10793" s="130"/>
      <c r="I10793" s="88"/>
      <c r="N10793" s="130"/>
      <c r="P10793" s="88"/>
    </row>
    <row r="10794" spans="6:16">
      <c r="F10794" s="81"/>
      <c r="G10794" s="130"/>
      <c r="I10794" s="88"/>
      <c r="N10794" s="130"/>
      <c r="P10794" s="88"/>
    </row>
    <row r="10795" spans="6:16">
      <c r="F10795" s="81"/>
      <c r="G10795" s="130"/>
      <c r="I10795" s="88"/>
      <c r="N10795" s="130"/>
      <c r="P10795" s="88"/>
    </row>
    <row r="10796" spans="6:16">
      <c r="F10796" s="81"/>
      <c r="G10796" s="130"/>
      <c r="I10796" s="88"/>
      <c r="N10796" s="130"/>
      <c r="P10796" s="88"/>
    </row>
    <row r="10797" spans="6:16">
      <c r="F10797" s="81"/>
      <c r="G10797" s="130"/>
      <c r="I10797" s="88"/>
      <c r="N10797" s="130"/>
      <c r="P10797" s="88"/>
    </row>
    <row r="10798" spans="6:16">
      <c r="F10798" s="81"/>
      <c r="G10798" s="130"/>
      <c r="I10798" s="88"/>
      <c r="N10798" s="130"/>
      <c r="P10798" s="88"/>
    </row>
    <row r="10799" spans="6:16">
      <c r="F10799" s="81"/>
      <c r="G10799" s="130"/>
      <c r="I10799" s="88"/>
      <c r="N10799" s="130"/>
      <c r="P10799" s="88"/>
    </row>
    <row r="10800" spans="6:16">
      <c r="F10800" s="81"/>
      <c r="G10800" s="130"/>
      <c r="I10800" s="88"/>
      <c r="N10800" s="130"/>
      <c r="P10800" s="88"/>
    </row>
    <row r="10801" spans="6:16">
      <c r="F10801" s="81"/>
      <c r="G10801" s="130"/>
      <c r="I10801" s="88"/>
      <c r="N10801" s="130"/>
      <c r="P10801" s="88"/>
    </row>
    <row r="10802" spans="6:16">
      <c r="F10802" s="81"/>
      <c r="G10802" s="130"/>
      <c r="I10802" s="88"/>
      <c r="N10802" s="130"/>
      <c r="P10802" s="88"/>
    </row>
    <row r="10803" spans="6:16">
      <c r="F10803" s="81"/>
      <c r="G10803" s="130"/>
      <c r="I10803" s="88"/>
      <c r="N10803" s="130"/>
      <c r="P10803" s="88"/>
    </row>
    <row r="10804" spans="6:16">
      <c r="F10804" s="81"/>
      <c r="G10804" s="130"/>
      <c r="I10804" s="88"/>
      <c r="N10804" s="130"/>
      <c r="P10804" s="88"/>
    </row>
    <row r="10805" spans="6:16">
      <c r="F10805" s="81"/>
      <c r="G10805" s="130"/>
      <c r="I10805" s="88"/>
      <c r="N10805" s="130"/>
      <c r="P10805" s="88"/>
    </row>
    <row r="10806" spans="6:16">
      <c r="F10806" s="81"/>
      <c r="G10806" s="130"/>
      <c r="I10806" s="88"/>
      <c r="N10806" s="130"/>
      <c r="P10806" s="88"/>
    </row>
    <row r="10807" spans="6:16">
      <c r="F10807" s="81"/>
      <c r="G10807" s="130"/>
      <c r="I10807" s="88"/>
      <c r="N10807" s="130"/>
      <c r="P10807" s="88"/>
    </row>
    <row r="10808" spans="6:16">
      <c r="F10808" s="81"/>
      <c r="G10808" s="130"/>
      <c r="I10808" s="88"/>
      <c r="N10808" s="130"/>
      <c r="P10808" s="88"/>
    </row>
    <row r="10809" spans="6:16">
      <c r="F10809" s="81"/>
      <c r="G10809" s="130"/>
      <c r="I10809" s="88"/>
      <c r="N10809" s="130"/>
      <c r="P10809" s="88"/>
    </row>
    <row r="10810" spans="6:16">
      <c r="F10810" s="81"/>
      <c r="G10810" s="130"/>
      <c r="I10810" s="88"/>
      <c r="N10810" s="130"/>
      <c r="P10810" s="88"/>
    </row>
    <row r="10811" spans="6:16">
      <c r="F10811" s="81"/>
      <c r="G10811" s="130"/>
      <c r="I10811" s="88"/>
      <c r="N10811" s="130"/>
      <c r="P10811" s="88"/>
    </row>
    <row r="10812" spans="6:16">
      <c r="F10812" s="81"/>
      <c r="G10812" s="130"/>
      <c r="I10812" s="88"/>
      <c r="N10812" s="130"/>
      <c r="P10812" s="88"/>
    </row>
    <row r="10813" spans="6:16">
      <c r="F10813" s="81"/>
      <c r="G10813" s="130"/>
      <c r="I10813" s="88"/>
      <c r="N10813" s="130"/>
      <c r="P10813" s="88"/>
    </row>
    <row r="10814" spans="6:16">
      <c r="F10814" s="81"/>
      <c r="G10814" s="130"/>
      <c r="I10814" s="88"/>
      <c r="N10814" s="130"/>
      <c r="P10814" s="88"/>
    </row>
    <row r="10815" spans="6:16">
      <c r="F10815" s="81"/>
      <c r="G10815" s="130"/>
      <c r="I10815" s="88"/>
      <c r="N10815" s="130"/>
      <c r="P10815" s="88"/>
    </row>
    <row r="10816" spans="6:16">
      <c r="F10816" s="81"/>
      <c r="G10816" s="130"/>
      <c r="I10816" s="88"/>
      <c r="N10816" s="130"/>
      <c r="P10816" s="88"/>
    </row>
    <row r="10817" spans="6:16">
      <c r="F10817" s="81"/>
      <c r="G10817" s="130"/>
      <c r="I10817" s="88"/>
      <c r="N10817" s="130"/>
      <c r="P10817" s="88"/>
    </row>
    <row r="10818" spans="6:16">
      <c r="F10818" s="81"/>
      <c r="G10818" s="130"/>
      <c r="I10818" s="88"/>
      <c r="N10818" s="130"/>
      <c r="P10818" s="88"/>
    </row>
    <row r="10819" spans="6:16">
      <c r="F10819" s="81"/>
      <c r="G10819" s="130"/>
      <c r="I10819" s="88"/>
      <c r="N10819" s="130"/>
      <c r="P10819" s="88"/>
    </row>
    <row r="10820" spans="6:16">
      <c r="F10820" s="81"/>
      <c r="G10820" s="130"/>
      <c r="I10820" s="88"/>
      <c r="N10820" s="130"/>
      <c r="P10820" s="88"/>
    </row>
    <row r="10821" spans="6:16">
      <c r="F10821" s="81"/>
      <c r="G10821" s="130"/>
      <c r="I10821" s="88"/>
      <c r="N10821" s="130"/>
      <c r="P10821" s="88"/>
    </row>
    <row r="10822" spans="6:16">
      <c r="F10822" s="81"/>
      <c r="G10822" s="130"/>
      <c r="I10822" s="88"/>
      <c r="N10822" s="130"/>
      <c r="P10822" s="88"/>
    </row>
    <row r="10823" spans="6:16">
      <c r="F10823" s="81"/>
      <c r="G10823" s="130"/>
      <c r="I10823" s="88"/>
      <c r="N10823" s="130"/>
      <c r="P10823" s="88"/>
    </row>
    <row r="10824" spans="6:16">
      <c r="F10824" s="81"/>
      <c r="G10824" s="130"/>
      <c r="I10824" s="88"/>
      <c r="N10824" s="130"/>
      <c r="P10824" s="88"/>
    </row>
    <row r="10825" spans="6:16">
      <c r="F10825" s="81"/>
      <c r="G10825" s="130"/>
      <c r="I10825" s="88"/>
      <c r="N10825" s="130"/>
      <c r="P10825" s="88"/>
    </row>
    <row r="10826" spans="6:16">
      <c r="F10826" s="81"/>
      <c r="G10826" s="130"/>
      <c r="I10826" s="88"/>
      <c r="N10826" s="130"/>
      <c r="P10826" s="88"/>
    </row>
    <row r="10827" spans="6:16">
      <c r="F10827" s="81"/>
      <c r="G10827" s="130"/>
      <c r="I10827" s="88"/>
      <c r="N10827" s="130"/>
      <c r="P10827" s="88"/>
    </row>
    <row r="10828" spans="6:16">
      <c r="F10828" s="81"/>
      <c r="G10828" s="130"/>
      <c r="I10828" s="88"/>
      <c r="N10828" s="130"/>
      <c r="P10828" s="88"/>
    </row>
    <row r="10829" spans="6:16">
      <c r="F10829" s="81"/>
      <c r="G10829" s="130"/>
      <c r="I10829" s="88"/>
      <c r="N10829" s="130"/>
      <c r="P10829" s="88"/>
    </row>
    <row r="10830" spans="6:16">
      <c r="F10830" s="81"/>
      <c r="G10830" s="130"/>
      <c r="I10830" s="88"/>
      <c r="N10830" s="130"/>
      <c r="P10830" s="88"/>
    </row>
    <row r="10831" spans="6:16">
      <c r="F10831" s="81"/>
      <c r="G10831" s="130"/>
      <c r="I10831" s="88"/>
      <c r="N10831" s="130"/>
      <c r="P10831" s="88"/>
    </row>
    <row r="10832" spans="6:16">
      <c r="F10832" s="81"/>
      <c r="G10832" s="130"/>
      <c r="I10832" s="88"/>
      <c r="N10832" s="130"/>
      <c r="P10832" s="88"/>
    </row>
    <row r="10833" spans="6:16">
      <c r="F10833" s="81"/>
      <c r="G10833" s="130"/>
      <c r="I10833" s="88"/>
      <c r="N10833" s="130"/>
      <c r="P10833" s="88"/>
    </row>
    <row r="10834" spans="6:16">
      <c r="F10834" s="81"/>
      <c r="G10834" s="130"/>
      <c r="I10834" s="88"/>
      <c r="N10834" s="130"/>
      <c r="P10834" s="88"/>
    </row>
    <row r="10835" spans="6:16">
      <c r="F10835" s="81"/>
      <c r="G10835" s="130"/>
      <c r="I10835" s="88"/>
      <c r="N10835" s="130"/>
      <c r="P10835" s="88"/>
    </row>
    <row r="10836" spans="6:16">
      <c r="F10836" s="81"/>
      <c r="G10836" s="130"/>
      <c r="I10836" s="88"/>
      <c r="N10836" s="130"/>
      <c r="P10836" s="88"/>
    </row>
    <row r="10837" spans="6:16">
      <c r="F10837" s="81"/>
      <c r="G10837" s="130"/>
      <c r="I10837" s="88"/>
      <c r="N10837" s="130"/>
      <c r="P10837" s="88"/>
    </row>
    <row r="10838" spans="6:16">
      <c r="F10838" s="81"/>
      <c r="G10838" s="130"/>
      <c r="I10838" s="88"/>
      <c r="N10838" s="130"/>
      <c r="P10838" s="88"/>
    </row>
    <row r="10839" spans="6:16">
      <c r="F10839" s="81"/>
      <c r="G10839" s="130"/>
      <c r="I10839" s="88"/>
      <c r="N10839" s="130"/>
      <c r="P10839" s="88"/>
    </row>
    <row r="10840" spans="6:16">
      <c r="F10840" s="81"/>
      <c r="G10840" s="130"/>
      <c r="I10840" s="88"/>
      <c r="N10840" s="130"/>
      <c r="P10840" s="88"/>
    </row>
    <row r="10841" spans="6:16">
      <c r="F10841" s="81"/>
      <c r="G10841" s="130"/>
      <c r="I10841" s="88"/>
      <c r="N10841" s="130"/>
      <c r="P10841" s="88"/>
    </row>
    <row r="10842" spans="6:16">
      <c r="F10842" s="81"/>
      <c r="G10842" s="130"/>
      <c r="I10842" s="88"/>
      <c r="N10842" s="130"/>
      <c r="P10842" s="88"/>
    </row>
    <row r="10843" spans="6:16">
      <c r="F10843" s="81"/>
      <c r="G10843" s="130"/>
      <c r="I10843" s="88"/>
      <c r="N10843" s="130"/>
      <c r="P10843" s="88"/>
    </row>
    <row r="10844" spans="6:16">
      <c r="F10844" s="81"/>
      <c r="G10844" s="130"/>
      <c r="I10844" s="88"/>
      <c r="N10844" s="130"/>
      <c r="P10844" s="88"/>
    </row>
    <row r="10845" spans="6:16">
      <c r="F10845" s="81"/>
      <c r="G10845" s="130"/>
      <c r="I10845" s="88"/>
      <c r="N10845" s="130"/>
      <c r="P10845" s="88"/>
    </row>
    <row r="10846" spans="6:16">
      <c r="F10846" s="81"/>
      <c r="G10846" s="130"/>
      <c r="I10846" s="88"/>
      <c r="N10846" s="130"/>
      <c r="P10846" s="88"/>
    </row>
    <row r="10847" spans="6:16">
      <c r="F10847" s="81"/>
      <c r="G10847" s="130"/>
      <c r="I10847" s="88"/>
      <c r="N10847" s="130"/>
      <c r="P10847" s="88"/>
    </row>
    <row r="10848" spans="6:16">
      <c r="F10848" s="81"/>
      <c r="G10848" s="130"/>
      <c r="I10848" s="88"/>
      <c r="N10848" s="130"/>
      <c r="P10848" s="88"/>
    </row>
    <row r="10849" spans="6:16">
      <c r="F10849" s="81"/>
      <c r="G10849" s="130"/>
      <c r="I10849" s="88"/>
      <c r="N10849" s="130"/>
      <c r="P10849" s="88"/>
    </row>
    <row r="10850" spans="6:16">
      <c r="F10850" s="81"/>
      <c r="G10850" s="130"/>
      <c r="I10850" s="88"/>
      <c r="N10850" s="130"/>
      <c r="P10850" s="88"/>
    </row>
    <row r="10851" spans="6:16">
      <c r="F10851" s="81"/>
      <c r="G10851" s="130"/>
      <c r="I10851" s="88"/>
      <c r="N10851" s="130"/>
      <c r="P10851" s="88"/>
    </row>
    <row r="10852" spans="6:16">
      <c r="F10852" s="81"/>
      <c r="G10852" s="130"/>
      <c r="I10852" s="88"/>
      <c r="N10852" s="130"/>
      <c r="P10852" s="88"/>
    </row>
    <row r="10853" spans="6:16">
      <c r="F10853" s="81"/>
      <c r="G10853" s="130"/>
      <c r="I10853" s="88"/>
      <c r="N10853" s="130"/>
      <c r="P10853" s="88"/>
    </row>
    <row r="10854" spans="6:16">
      <c r="F10854" s="81"/>
      <c r="G10854" s="130"/>
      <c r="I10854" s="88"/>
      <c r="N10854" s="130"/>
      <c r="P10854" s="88"/>
    </row>
    <row r="10855" spans="6:16">
      <c r="F10855" s="81"/>
      <c r="G10855" s="130"/>
      <c r="I10855" s="88"/>
      <c r="N10855" s="130"/>
      <c r="P10855" s="88"/>
    </row>
    <row r="10856" spans="6:16">
      <c r="F10856" s="81"/>
      <c r="G10856" s="130"/>
      <c r="I10856" s="88"/>
      <c r="N10856" s="130"/>
      <c r="P10856" s="88"/>
    </row>
    <row r="10857" spans="6:16">
      <c r="F10857" s="81"/>
      <c r="G10857" s="130"/>
      <c r="I10857" s="88"/>
      <c r="N10857" s="130"/>
      <c r="P10857" s="88"/>
    </row>
    <row r="10858" spans="6:16">
      <c r="F10858" s="81"/>
      <c r="G10858" s="130"/>
      <c r="I10858" s="88"/>
      <c r="N10858" s="130"/>
      <c r="P10858" s="88"/>
    </row>
    <row r="10859" spans="6:16">
      <c r="F10859" s="81"/>
      <c r="G10859" s="130"/>
      <c r="I10859" s="88"/>
      <c r="N10859" s="130"/>
      <c r="P10859" s="88"/>
    </row>
    <row r="10860" spans="6:16">
      <c r="F10860" s="81"/>
      <c r="G10860" s="130"/>
      <c r="I10860" s="88"/>
      <c r="N10860" s="130"/>
      <c r="P10860" s="88"/>
    </row>
    <row r="10861" spans="6:16">
      <c r="F10861" s="81"/>
      <c r="G10861" s="130"/>
      <c r="I10861" s="88"/>
      <c r="N10861" s="130"/>
      <c r="P10861" s="88"/>
    </row>
    <row r="10862" spans="6:16">
      <c r="F10862" s="81"/>
      <c r="G10862" s="130"/>
      <c r="I10862" s="88"/>
      <c r="N10862" s="130"/>
      <c r="P10862" s="88"/>
    </row>
    <row r="10863" spans="6:16">
      <c r="F10863" s="81"/>
      <c r="G10863" s="130"/>
      <c r="I10863" s="88"/>
      <c r="N10863" s="130"/>
      <c r="P10863" s="88"/>
    </row>
    <row r="10864" spans="6:16">
      <c r="F10864" s="81"/>
      <c r="G10864" s="130"/>
      <c r="I10864" s="88"/>
      <c r="N10864" s="130"/>
      <c r="P10864" s="88"/>
    </row>
    <row r="10865" spans="6:16">
      <c r="F10865" s="81"/>
      <c r="G10865" s="130"/>
      <c r="I10865" s="88"/>
      <c r="N10865" s="130"/>
      <c r="P10865" s="88"/>
    </row>
    <row r="10866" spans="6:16">
      <c r="F10866" s="81"/>
      <c r="G10866" s="130"/>
      <c r="I10866" s="88"/>
      <c r="N10866" s="130"/>
      <c r="P10866" s="88"/>
    </row>
    <row r="10867" spans="6:16">
      <c r="F10867" s="81"/>
      <c r="G10867" s="130"/>
      <c r="I10867" s="88"/>
      <c r="N10867" s="130"/>
      <c r="P10867" s="88"/>
    </row>
    <row r="10868" spans="6:16">
      <c r="F10868" s="81"/>
      <c r="G10868" s="130"/>
      <c r="I10868" s="88"/>
      <c r="N10868" s="130"/>
      <c r="P10868" s="88"/>
    </row>
    <row r="10869" spans="6:16">
      <c r="F10869" s="81"/>
      <c r="G10869" s="130"/>
      <c r="I10869" s="88"/>
      <c r="N10869" s="130"/>
      <c r="P10869" s="88"/>
    </row>
    <row r="10870" spans="6:16">
      <c r="F10870" s="81"/>
      <c r="G10870" s="130"/>
      <c r="I10870" s="88"/>
      <c r="N10870" s="130"/>
      <c r="P10870" s="88"/>
    </row>
    <row r="10871" spans="6:16">
      <c r="F10871" s="81"/>
      <c r="G10871" s="130"/>
      <c r="I10871" s="88"/>
      <c r="N10871" s="130"/>
      <c r="P10871" s="88"/>
    </row>
    <row r="10872" spans="6:16">
      <c r="F10872" s="81"/>
      <c r="G10872" s="130"/>
      <c r="I10872" s="88"/>
      <c r="N10872" s="130"/>
      <c r="P10872" s="88"/>
    </row>
    <row r="10873" spans="6:16">
      <c r="F10873" s="81"/>
      <c r="G10873" s="130"/>
      <c r="I10873" s="88"/>
      <c r="N10873" s="130"/>
      <c r="P10873" s="88"/>
    </row>
    <row r="10874" spans="6:16">
      <c r="F10874" s="81"/>
      <c r="G10874" s="130"/>
      <c r="I10874" s="88"/>
      <c r="N10874" s="130"/>
      <c r="P10874" s="88"/>
    </row>
    <row r="10875" spans="6:16">
      <c r="F10875" s="81"/>
      <c r="G10875" s="130"/>
      <c r="I10875" s="88"/>
      <c r="N10875" s="130"/>
      <c r="P10875" s="88"/>
    </row>
    <row r="10876" spans="6:16">
      <c r="F10876" s="81"/>
      <c r="G10876" s="130"/>
      <c r="I10876" s="88"/>
      <c r="N10876" s="130"/>
      <c r="P10876" s="88"/>
    </row>
    <row r="10877" spans="6:16">
      <c r="F10877" s="81"/>
      <c r="G10877" s="130"/>
      <c r="I10877" s="88"/>
      <c r="N10877" s="130"/>
      <c r="P10877" s="88"/>
    </row>
    <row r="10878" spans="6:16">
      <c r="F10878" s="81"/>
      <c r="G10878" s="130"/>
      <c r="I10878" s="88"/>
      <c r="N10878" s="130"/>
      <c r="P10878" s="88"/>
    </row>
    <row r="10879" spans="6:16">
      <c r="F10879" s="81"/>
      <c r="G10879" s="130"/>
      <c r="I10879" s="88"/>
      <c r="N10879" s="130"/>
      <c r="P10879" s="88"/>
    </row>
    <row r="10880" spans="6:16">
      <c r="F10880" s="81"/>
      <c r="G10880" s="130"/>
      <c r="I10880" s="88"/>
      <c r="N10880" s="130"/>
      <c r="P10880" s="88"/>
    </row>
    <row r="10881" spans="6:16">
      <c r="F10881" s="81"/>
      <c r="G10881" s="130"/>
      <c r="I10881" s="88"/>
      <c r="N10881" s="130"/>
      <c r="P10881" s="88"/>
    </row>
    <row r="10882" spans="6:16">
      <c r="F10882" s="81"/>
      <c r="G10882" s="130"/>
      <c r="I10882" s="88"/>
      <c r="N10882" s="130"/>
      <c r="P10882" s="88"/>
    </row>
    <row r="10883" spans="6:16">
      <c r="F10883" s="81"/>
      <c r="G10883" s="130"/>
      <c r="I10883" s="88"/>
      <c r="N10883" s="130"/>
      <c r="P10883" s="88"/>
    </row>
    <row r="10884" spans="6:16">
      <c r="F10884" s="81"/>
      <c r="G10884" s="130"/>
      <c r="I10884" s="88"/>
      <c r="N10884" s="130"/>
      <c r="P10884" s="88"/>
    </row>
    <row r="10885" spans="6:16">
      <c r="F10885" s="81"/>
      <c r="G10885" s="130"/>
      <c r="I10885" s="88"/>
      <c r="N10885" s="130"/>
      <c r="P10885" s="88"/>
    </row>
    <row r="10886" spans="6:16">
      <c r="F10886" s="81"/>
      <c r="G10886" s="130"/>
      <c r="I10886" s="88"/>
      <c r="N10886" s="130"/>
      <c r="P10886" s="88"/>
    </row>
    <row r="10887" spans="6:16">
      <c r="F10887" s="81"/>
      <c r="G10887" s="130"/>
      <c r="I10887" s="88"/>
      <c r="N10887" s="130"/>
      <c r="P10887" s="88"/>
    </row>
    <row r="10888" spans="6:16">
      <c r="F10888" s="81"/>
      <c r="G10888" s="130"/>
      <c r="I10888" s="88"/>
      <c r="N10888" s="130"/>
      <c r="P10888" s="88"/>
    </row>
    <row r="10889" spans="6:16">
      <c r="F10889" s="81"/>
      <c r="G10889" s="130"/>
      <c r="I10889" s="88"/>
      <c r="N10889" s="130"/>
      <c r="P10889" s="88"/>
    </row>
    <row r="10890" spans="6:16">
      <c r="F10890" s="81"/>
      <c r="G10890" s="130"/>
      <c r="I10890" s="88"/>
      <c r="N10890" s="130"/>
      <c r="P10890" s="88"/>
    </row>
    <row r="10891" spans="6:16">
      <c r="F10891" s="81"/>
      <c r="G10891" s="130"/>
      <c r="I10891" s="88"/>
      <c r="N10891" s="130"/>
      <c r="P10891" s="88"/>
    </row>
    <row r="10892" spans="6:16">
      <c r="F10892" s="81"/>
      <c r="G10892" s="130"/>
      <c r="I10892" s="88"/>
      <c r="N10892" s="130"/>
      <c r="P10892" s="88"/>
    </row>
    <row r="10893" spans="6:16">
      <c r="F10893" s="81"/>
      <c r="G10893" s="130"/>
      <c r="I10893" s="88"/>
      <c r="N10893" s="130"/>
      <c r="P10893" s="88"/>
    </row>
    <row r="10894" spans="6:16">
      <c r="F10894" s="81"/>
      <c r="G10894" s="130"/>
      <c r="I10894" s="88"/>
      <c r="N10894" s="130"/>
      <c r="P10894" s="88"/>
    </row>
    <row r="10895" spans="6:16">
      <c r="F10895" s="81"/>
      <c r="G10895" s="130"/>
      <c r="I10895" s="88"/>
      <c r="N10895" s="130"/>
      <c r="P10895" s="88"/>
    </row>
    <row r="10896" spans="6:16">
      <c r="F10896" s="81"/>
      <c r="G10896" s="130"/>
      <c r="I10896" s="88"/>
      <c r="N10896" s="130"/>
      <c r="P10896" s="88"/>
    </row>
    <row r="10897" spans="6:16">
      <c r="F10897" s="81"/>
      <c r="G10897" s="130"/>
      <c r="I10897" s="88"/>
      <c r="N10897" s="130"/>
      <c r="P10897" s="88"/>
    </row>
    <row r="10898" spans="6:16">
      <c r="F10898" s="81"/>
      <c r="G10898" s="130"/>
      <c r="I10898" s="88"/>
      <c r="N10898" s="130"/>
      <c r="P10898" s="88"/>
    </row>
    <row r="10899" spans="6:16">
      <c r="F10899" s="81"/>
      <c r="G10899" s="130"/>
      <c r="I10899" s="88"/>
      <c r="N10899" s="130"/>
      <c r="P10899" s="88"/>
    </row>
    <row r="10900" spans="6:16">
      <c r="F10900" s="81"/>
      <c r="G10900" s="130"/>
      <c r="I10900" s="88"/>
      <c r="N10900" s="130"/>
      <c r="P10900" s="88"/>
    </row>
    <row r="10901" spans="6:16">
      <c r="F10901" s="81"/>
      <c r="G10901" s="130"/>
      <c r="I10901" s="88"/>
      <c r="N10901" s="130"/>
      <c r="P10901" s="88"/>
    </row>
    <row r="10902" spans="6:16">
      <c r="F10902" s="81"/>
      <c r="G10902" s="130"/>
      <c r="I10902" s="88"/>
      <c r="N10902" s="130"/>
      <c r="P10902" s="88"/>
    </row>
    <row r="10903" spans="6:16">
      <c r="F10903" s="81"/>
      <c r="G10903" s="130"/>
      <c r="I10903" s="88"/>
      <c r="N10903" s="130"/>
      <c r="P10903" s="88"/>
    </row>
    <row r="10904" spans="6:16">
      <c r="F10904" s="81"/>
      <c r="G10904" s="130"/>
      <c r="I10904" s="88"/>
      <c r="N10904" s="130"/>
      <c r="P10904" s="88"/>
    </row>
    <row r="10905" spans="6:16">
      <c r="F10905" s="81"/>
      <c r="G10905" s="130"/>
      <c r="I10905" s="88"/>
      <c r="N10905" s="130"/>
      <c r="P10905" s="88"/>
    </row>
    <row r="10906" spans="6:16">
      <c r="F10906" s="81"/>
      <c r="G10906" s="130"/>
      <c r="I10906" s="88"/>
      <c r="N10906" s="130"/>
      <c r="P10906" s="88"/>
    </row>
    <row r="10907" spans="6:16">
      <c r="F10907" s="81"/>
      <c r="G10907" s="130"/>
      <c r="I10907" s="88"/>
      <c r="N10907" s="130"/>
      <c r="P10907" s="88"/>
    </row>
    <row r="10908" spans="6:16">
      <c r="F10908" s="81"/>
      <c r="G10908" s="130"/>
      <c r="I10908" s="88"/>
      <c r="N10908" s="130"/>
      <c r="P10908" s="88"/>
    </row>
    <row r="10909" spans="6:16">
      <c r="F10909" s="81"/>
      <c r="G10909" s="130"/>
      <c r="I10909" s="88"/>
      <c r="N10909" s="130"/>
      <c r="P10909" s="88"/>
    </row>
    <row r="10910" spans="6:16">
      <c r="F10910" s="81"/>
      <c r="G10910" s="130"/>
      <c r="I10910" s="88"/>
      <c r="N10910" s="130"/>
      <c r="P10910" s="88"/>
    </row>
    <row r="10911" spans="6:16">
      <c r="F10911" s="81"/>
      <c r="G10911" s="130"/>
      <c r="I10911" s="88"/>
      <c r="N10911" s="130"/>
      <c r="P10911" s="88"/>
    </row>
    <row r="10912" spans="6:16">
      <c r="F10912" s="81"/>
      <c r="G10912" s="130"/>
      <c r="I10912" s="88"/>
      <c r="N10912" s="130"/>
      <c r="P10912" s="88"/>
    </row>
    <row r="10913" spans="6:16">
      <c r="F10913" s="81"/>
      <c r="G10913" s="130"/>
      <c r="I10913" s="88"/>
      <c r="N10913" s="130"/>
      <c r="P10913" s="88"/>
    </row>
    <row r="10914" spans="6:16">
      <c r="F10914" s="81"/>
      <c r="G10914" s="130"/>
      <c r="I10914" s="88"/>
      <c r="N10914" s="130"/>
      <c r="P10914" s="88"/>
    </row>
    <row r="10915" spans="6:16">
      <c r="F10915" s="81"/>
      <c r="G10915" s="130"/>
      <c r="I10915" s="88"/>
      <c r="N10915" s="130"/>
      <c r="P10915" s="88"/>
    </row>
    <row r="10916" spans="6:16">
      <c r="F10916" s="81"/>
      <c r="G10916" s="130"/>
      <c r="I10916" s="88"/>
      <c r="N10916" s="130"/>
      <c r="P10916" s="88"/>
    </row>
    <row r="10917" spans="6:16">
      <c r="F10917" s="81"/>
      <c r="G10917" s="130"/>
      <c r="I10917" s="88"/>
      <c r="N10917" s="130"/>
      <c r="P10917" s="88"/>
    </row>
    <row r="10918" spans="6:16">
      <c r="F10918" s="81"/>
      <c r="G10918" s="130"/>
      <c r="I10918" s="88"/>
      <c r="N10918" s="130"/>
      <c r="P10918" s="88"/>
    </row>
    <row r="10919" spans="6:16">
      <c r="F10919" s="81"/>
      <c r="G10919" s="130"/>
      <c r="I10919" s="88"/>
      <c r="N10919" s="130"/>
      <c r="P10919" s="88"/>
    </row>
    <row r="10920" spans="6:16">
      <c r="F10920" s="81"/>
      <c r="G10920" s="130"/>
      <c r="I10920" s="88"/>
      <c r="N10920" s="130"/>
      <c r="P10920" s="88"/>
    </row>
    <row r="10921" spans="6:16">
      <c r="F10921" s="81"/>
      <c r="G10921" s="130"/>
      <c r="I10921" s="88"/>
      <c r="N10921" s="130"/>
      <c r="P10921" s="88"/>
    </row>
    <row r="10922" spans="6:16">
      <c r="F10922" s="81"/>
      <c r="G10922" s="130"/>
      <c r="I10922" s="88"/>
      <c r="N10922" s="130"/>
      <c r="P10922" s="88"/>
    </row>
    <row r="10923" spans="6:16">
      <c r="F10923" s="81"/>
      <c r="G10923" s="130"/>
      <c r="I10923" s="88"/>
      <c r="N10923" s="130"/>
      <c r="P10923" s="88"/>
    </row>
    <row r="10924" spans="6:16">
      <c r="F10924" s="81"/>
      <c r="G10924" s="130"/>
      <c r="I10924" s="88"/>
      <c r="N10924" s="130"/>
      <c r="P10924" s="88"/>
    </row>
    <row r="10925" spans="6:16">
      <c r="F10925" s="81"/>
      <c r="G10925" s="130"/>
      <c r="I10925" s="88"/>
      <c r="N10925" s="130"/>
      <c r="P10925" s="88"/>
    </row>
    <row r="10926" spans="6:16">
      <c r="F10926" s="81"/>
      <c r="G10926" s="130"/>
      <c r="I10926" s="88"/>
      <c r="N10926" s="130"/>
      <c r="P10926" s="88"/>
    </row>
    <row r="10927" spans="6:16">
      <c r="F10927" s="81"/>
      <c r="G10927" s="130"/>
      <c r="I10927" s="88"/>
      <c r="N10927" s="130"/>
      <c r="P10927" s="88"/>
    </row>
    <row r="10928" spans="6:16">
      <c r="F10928" s="81"/>
      <c r="G10928" s="130"/>
      <c r="I10928" s="88"/>
      <c r="N10928" s="130"/>
      <c r="P10928" s="88"/>
    </row>
    <row r="10929" spans="6:16">
      <c r="F10929" s="81"/>
      <c r="G10929" s="130"/>
      <c r="I10929" s="88"/>
      <c r="N10929" s="130"/>
      <c r="P10929" s="88"/>
    </row>
    <row r="10930" spans="6:16">
      <c r="F10930" s="81"/>
      <c r="G10930" s="130"/>
      <c r="I10930" s="88"/>
      <c r="N10930" s="130"/>
      <c r="P10930" s="88"/>
    </row>
    <row r="10931" spans="6:16">
      <c r="F10931" s="81"/>
      <c r="G10931" s="130"/>
      <c r="I10931" s="88"/>
      <c r="N10931" s="130"/>
      <c r="P10931" s="88"/>
    </row>
    <row r="10932" spans="6:16">
      <c r="F10932" s="81"/>
      <c r="G10932" s="130"/>
      <c r="I10932" s="88"/>
      <c r="N10932" s="130"/>
      <c r="P10932" s="88"/>
    </row>
    <row r="10933" spans="6:16">
      <c r="F10933" s="81"/>
      <c r="G10933" s="130"/>
      <c r="I10933" s="88"/>
      <c r="N10933" s="130"/>
      <c r="P10933" s="88"/>
    </row>
    <row r="10934" spans="6:16">
      <c r="F10934" s="81"/>
      <c r="G10934" s="130"/>
      <c r="I10934" s="88"/>
      <c r="N10934" s="130"/>
      <c r="P10934" s="88"/>
    </row>
    <row r="10935" spans="6:16">
      <c r="F10935" s="81"/>
      <c r="G10935" s="130"/>
      <c r="I10935" s="88"/>
      <c r="N10935" s="130"/>
      <c r="P10935" s="88"/>
    </row>
    <row r="10936" spans="6:16">
      <c r="F10936" s="81"/>
      <c r="G10936" s="130"/>
      <c r="I10936" s="88"/>
      <c r="N10936" s="130"/>
      <c r="P10936" s="88"/>
    </row>
    <row r="10937" spans="6:16">
      <c r="F10937" s="81"/>
      <c r="G10937" s="130"/>
      <c r="I10937" s="88"/>
      <c r="N10937" s="130"/>
      <c r="P10937" s="88"/>
    </row>
    <row r="10938" spans="6:16">
      <c r="F10938" s="81"/>
      <c r="G10938" s="130"/>
      <c r="I10938" s="88"/>
      <c r="N10938" s="130"/>
      <c r="P10938" s="88"/>
    </row>
    <row r="10939" spans="6:16">
      <c r="F10939" s="81"/>
      <c r="G10939" s="130"/>
      <c r="I10939" s="88"/>
      <c r="N10939" s="130"/>
      <c r="P10939" s="88"/>
    </row>
    <row r="10940" spans="6:16">
      <c r="F10940" s="81"/>
      <c r="G10940" s="130"/>
      <c r="I10940" s="88"/>
      <c r="N10940" s="130"/>
      <c r="P10940" s="88"/>
    </row>
    <row r="10941" spans="6:16">
      <c r="F10941" s="81"/>
      <c r="G10941" s="130"/>
      <c r="I10941" s="88"/>
      <c r="N10941" s="130"/>
      <c r="P10941" s="88"/>
    </row>
    <row r="10942" spans="6:16">
      <c r="F10942" s="81"/>
      <c r="G10942" s="130"/>
      <c r="I10942" s="88"/>
      <c r="N10942" s="130"/>
      <c r="P10942" s="88"/>
    </row>
    <row r="10943" spans="6:16">
      <c r="F10943" s="81"/>
      <c r="G10943" s="130"/>
      <c r="I10943" s="88"/>
      <c r="N10943" s="130"/>
      <c r="P10943" s="88"/>
    </row>
    <row r="10944" spans="6:16">
      <c r="F10944" s="81"/>
      <c r="G10944" s="130"/>
      <c r="I10944" s="88"/>
      <c r="N10944" s="130"/>
      <c r="P10944" s="88"/>
    </row>
    <row r="10945" spans="6:16">
      <c r="F10945" s="81"/>
      <c r="G10945" s="130"/>
      <c r="I10945" s="88"/>
      <c r="N10945" s="130"/>
      <c r="P10945" s="88"/>
    </row>
    <row r="10946" spans="6:16">
      <c r="F10946" s="81"/>
      <c r="G10946" s="130"/>
      <c r="I10946" s="88"/>
      <c r="N10946" s="130"/>
      <c r="P10946" s="88"/>
    </row>
    <row r="10947" spans="6:16">
      <c r="F10947" s="81"/>
      <c r="G10947" s="130"/>
      <c r="I10947" s="88"/>
      <c r="N10947" s="130"/>
      <c r="P10947" s="88"/>
    </row>
    <row r="10948" spans="6:16">
      <c r="F10948" s="81"/>
      <c r="G10948" s="130"/>
      <c r="I10948" s="88"/>
      <c r="N10948" s="130"/>
      <c r="P10948" s="88"/>
    </row>
    <row r="10949" spans="6:16">
      <c r="F10949" s="81"/>
      <c r="G10949" s="130"/>
      <c r="I10949" s="88"/>
      <c r="N10949" s="130"/>
      <c r="P10949" s="88"/>
    </row>
    <row r="10950" spans="6:16">
      <c r="F10950" s="81"/>
      <c r="G10950" s="130"/>
      <c r="I10950" s="88"/>
      <c r="N10950" s="130"/>
      <c r="P10950" s="88"/>
    </row>
    <row r="10951" spans="6:16">
      <c r="F10951" s="81"/>
      <c r="G10951" s="130"/>
      <c r="I10951" s="88"/>
      <c r="N10951" s="130"/>
      <c r="P10951" s="88"/>
    </row>
    <row r="10952" spans="6:16">
      <c r="F10952" s="81"/>
      <c r="G10952" s="130"/>
      <c r="I10952" s="88"/>
      <c r="N10952" s="130"/>
      <c r="P10952" s="88"/>
    </row>
    <row r="10953" spans="6:16">
      <c r="F10953" s="81"/>
      <c r="G10953" s="130"/>
      <c r="I10953" s="88"/>
      <c r="N10953" s="130"/>
      <c r="P10953" s="88"/>
    </row>
    <row r="10954" spans="6:16">
      <c r="F10954" s="81"/>
      <c r="G10954" s="130"/>
      <c r="I10954" s="88"/>
      <c r="N10954" s="130"/>
      <c r="P10954" s="88"/>
    </row>
    <row r="10955" spans="6:16">
      <c r="F10955" s="81"/>
      <c r="G10955" s="130"/>
      <c r="I10955" s="88"/>
      <c r="N10955" s="130"/>
      <c r="P10955" s="88"/>
    </row>
    <row r="10956" spans="6:16">
      <c r="F10956" s="81"/>
      <c r="G10956" s="130"/>
      <c r="I10956" s="88"/>
      <c r="N10956" s="130"/>
      <c r="P10956" s="88"/>
    </row>
    <row r="10957" spans="6:16">
      <c r="F10957" s="81"/>
      <c r="G10957" s="130"/>
      <c r="I10957" s="88"/>
      <c r="N10957" s="130"/>
      <c r="P10957" s="88"/>
    </row>
    <row r="10958" spans="6:16">
      <c r="F10958" s="81"/>
      <c r="G10958" s="130"/>
      <c r="I10958" s="88"/>
      <c r="N10958" s="130"/>
      <c r="P10958" s="88"/>
    </row>
    <row r="10959" spans="6:16">
      <c r="F10959" s="81"/>
      <c r="G10959" s="130"/>
      <c r="I10959" s="88"/>
      <c r="N10959" s="130"/>
      <c r="P10959" s="88"/>
    </row>
    <row r="10960" spans="6:16">
      <c r="F10960" s="81"/>
      <c r="G10960" s="130"/>
      <c r="I10960" s="88"/>
      <c r="N10960" s="130"/>
      <c r="P10960" s="88"/>
    </row>
    <row r="10961" spans="6:16">
      <c r="F10961" s="81"/>
      <c r="G10961" s="130"/>
      <c r="I10961" s="88"/>
      <c r="N10961" s="130"/>
      <c r="P10961" s="88"/>
    </row>
    <row r="10962" spans="6:16">
      <c r="F10962" s="81"/>
      <c r="G10962" s="130"/>
      <c r="I10962" s="88"/>
      <c r="N10962" s="130"/>
      <c r="P10962" s="88"/>
    </row>
    <row r="10963" spans="6:16">
      <c r="F10963" s="81"/>
      <c r="G10963" s="130"/>
      <c r="I10963" s="88"/>
      <c r="N10963" s="130"/>
      <c r="P10963" s="88"/>
    </row>
    <row r="10964" spans="6:16">
      <c r="F10964" s="81"/>
      <c r="G10964" s="130"/>
      <c r="I10964" s="88"/>
      <c r="N10964" s="130"/>
      <c r="P10964" s="88"/>
    </row>
    <row r="10965" spans="6:16">
      <c r="F10965" s="81"/>
      <c r="G10965" s="130"/>
      <c r="I10965" s="88"/>
      <c r="N10965" s="130"/>
      <c r="P10965" s="88"/>
    </row>
    <row r="10966" spans="6:16">
      <c r="F10966" s="81"/>
      <c r="G10966" s="130"/>
      <c r="I10966" s="88"/>
      <c r="N10966" s="130"/>
      <c r="P10966" s="88"/>
    </row>
    <row r="10967" spans="6:16">
      <c r="F10967" s="81"/>
      <c r="G10967" s="130"/>
      <c r="I10967" s="88"/>
      <c r="N10967" s="130"/>
      <c r="P10967" s="88"/>
    </row>
    <row r="10968" spans="6:16">
      <c r="F10968" s="81"/>
      <c r="G10968" s="130"/>
      <c r="I10968" s="88"/>
      <c r="N10968" s="130"/>
      <c r="P10968" s="88"/>
    </row>
    <row r="10969" spans="6:16">
      <c r="F10969" s="81"/>
      <c r="G10969" s="130"/>
      <c r="I10969" s="88"/>
      <c r="N10969" s="130"/>
      <c r="P10969" s="88"/>
    </row>
    <row r="10970" spans="6:16">
      <c r="F10970" s="81"/>
      <c r="G10970" s="130"/>
      <c r="I10970" s="88"/>
      <c r="N10970" s="130"/>
      <c r="P10970" s="88"/>
    </row>
    <row r="10971" spans="6:16">
      <c r="F10971" s="81"/>
      <c r="G10971" s="130"/>
      <c r="I10971" s="88"/>
      <c r="N10971" s="130"/>
      <c r="P10971" s="88"/>
    </row>
    <row r="10972" spans="6:16">
      <c r="F10972" s="81"/>
      <c r="G10972" s="130"/>
      <c r="I10972" s="88"/>
      <c r="N10972" s="130"/>
      <c r="P10972" s="88"/>
    </row>
    <row r="10973" spans="6:16">
      <c r="F10973" s="81"/>
      <c r="G10973" s="130"/>
      <c r="I10973" s="88"/>
      <c r="N10973" s="130"/>
      <c r="P10973" s="88"/>
    </row>
    <row r="10974" spans="6:16">
      <c r="F10974" s="81"/>
      <c r="G10974" s="130"/>
      <c r="I10974" s="88"/>
      <c r="N10974" s="130"/>
      <c r="P10974" s="88"/>
    </row>
    <row r="10975" spans="6:16">
      <c r="F10975" s="81"/>
      <c r="G10975" s="130"/>
      <c r="I10975" s="88"/>
      <c r="N10975" s="130"/>
      <c r="P10975" s="88"/>
    </row>
    <row r="10976" spans="6:16">
      <c r="F10976" s="81"/>
      <c r="G10976" s="130"/>
      <c r="I10976" s="88"/>
      <c r="N10976" s="130"/>
      <c r="P10976" s="88"/>
    </row>
    <row r="10977" spans="6:16">
      <c r="F10977" s="81"/>
      <c r="G10977" s="130"/>
      <c r="I10977" s="88"/>
      <c r="N10977" s="130"/>
      <c r="P10977" s="88"/>
    </row>
    <row r="10978" spans="6:16">
      <c r="F10978" s="81"/>
      <c r="G10978" s="130"/>
      <c r="I10978" s="88"/>
      <c r="N10978" s="130"/>
      <c r="P10978" s="88"/>
    </row>
    <row r="10979" spans="6:16">
      <c r="F10979" s="81"/>
      <c r="G10979" s="130"/>
      <c r="I10979" s="88"/>
      <c r="N10979" s="130"/>
      <c r="P10979" s="88"/>
    </row>
    <row r="10980" spans="6:16">
      <c r="F10980" s="81"/>
      <c r="G10980" s="130"/>
      <c r="I10980" s="88"/>
      <c r="N10980" s="130"/>
      <c r="P10980" s="88"/>
    </row>
    <row r="10981" spans="6:16">
      <c r="F10981" s="81"/>
      <c r="G10981" s="130"/>
      <c r="I10981" s="88"/>
      <c r="N10981" s="130"/>
      <c r="P10981" s="88"/>
    </row>
    <row r="10982" spans="6:16">
      <c r="F10982" s="81"/>
      <c r="G10982" s="130"/>
      <c r="I10982" s="88"/>
      <c r="N10982" s="130"/>
      <c r="P10982" s="88"/>
    </row>
    <row r="10983" spans="6:16">
      <c r="F10983" s="81"/>
      <c r="G10983" s="130"/>
      <c r="I10983" s="88"/>
      <c r="N10983" s="130"/>
      <c r="P10983" s="88"/>
    </row>
    <row r="10984" spans="6:16">
      <c r="F10984" s="81"/>
      <c r="G10984" s="130"/>
      <c r="I10984" s="88"/>
      <c r="N10984" s="130"/>
      <c r="P10984" s="88"/>
    </row>
    <row r="10985" spans="6:16">
      <c r="F10985" s="81"/>
      <c r="G10985" s="130"/>
      <c r="I10985" s="88"/>
      <c r="N10985" s="130"/>
      <c r="P10985" s="88"/>
    </row>
    <row r="10986" spans="6:16">
      <c r="F10986" s="81"/>
      <c r="G10986" s="130"/>
      <c r="I10986" s="88"/>
      <c r="N10986" s="130"/>
      <c r="P10986" s="88"/>
    </row>
    <row r="10987" spans="6:16">
      <c r="F10987" s="81"/>
      <c r="G10987" s="130"/>
      <c r="I10987" s="88"/>
      <c r="N10987" s="130"/>
      <c r="P10987" s="88"/>
    </row>
    <row r="10988" spans="6:16">
      <c r="F10988" s="81"/>
      <c r="G10988" s="130"/>
      <c r="I10988" s="88"/>
      <c r="N10988" s="130"/>
      <c r="P10988" s="88"/>
    </row>
    <row r="10989" spans="6:16">
      <c r="F10989" s="81"/>
      <c r="G10989" s="130"/>
      <c r="I10989" s="88"/>
      <c r="N10989" s="130"/>
      <c r="P10989" s="88"/>
    </row>
    <row r="10990" spans="6:16">
      <c r="F10990" s="81"/>
      <c r="G10990" s="130"/>
      <c r="I10990" s="88"/>
      <c r="N10990" s="130"/>
      <c r="P10990" s="88"/>
    </row>
    <row r="10991" spans="6:16">
      <c r="F10991" s="81"/>
      <c r="G10991" s="130"/>
      <c r="I10991" s="88"/>
      <c r="N10991" s="130"/>
      <c r="P10991" s="88"/>
    </row>
    <row r="10992" spans="6:16">
      <c r="F10992" s="81"/>
      <c r="G10992" s="130"/>
      <c r="I10992" s="88"/>
      <c r="N10992" s="130"/>
      <c r="P10992" s="88"/>
    </row>
    <row r="10993" spans="6:16">
      <c r="F10993" s="81"/>
      <c r="G10993" s="130"/>
      <c r="I10993" s="88"/>
      <c r="N10993" s="130"/>
      <c r="P10993" s="88"/>
    </row>
    <row r="10994" spans="6:16">
      <c r="F10994" s="81"/>
      <c r="G10994" s="130"/>
      <c r="I10994" s="88"/>
      <c r="N10994" s="130"/>
      <c r="P10994" s="88"/>
    </row>
    <row r="10995" spans="6:16">
      <c r="F10995" s="81"/>
      <c r="G10995" s="130"/>
      <c r="I10995" s="88"/>
      <c r="N10995" s="130"/>
      <c r="P10995" s="88"/>
    </row>
    <row r="10996" spans="6:16">
      <c r="F10996" s="81"/>
      <c r="G10996" s="130"/>
      <c r="I10996" s="88"/>
      <c r="N10996" s="130"/>
      <c r="P10996" s="88"/>
    </row>
    <row r="10997" spans="6:16">
      <c r="F10997" s="81"/>
      <c r="G10997" s="130"/>
      <c r="I10997" s="88"/>
      <c r="N10997" s="130"/>
      <c r="P10997" s="88"/>
    </row>
    <row r="10998" spans="6:16">
      <c r="F10998" s="81"/>
      <c r="G10998" s="130"/>
      <c r="I10998" s="88"/>
      <c r="N10998" s="130"/>
      <c r="P10998" s="88"/>
    </row>
    <row r="10999" spans="6:16">
      <c r="F10999" s="81"/>
      <c r="G10999" s="130"/>
      <c r="I10999" s="88"/>
      <c r="N10999" s="130"/>
      <c r="P10999" s="88"/>
    </row>
    <row r="11000" spans="6:16">
      <c r="F11000" s="81"/>
      <c r="G11000" s="130"/>
      <c r="I11000" s="88"/>
      <c r="N11000" s="130"/>
      <c r="P11000" s="88"/>
    </row>
    <row r="11001" spans="6:16">
      <c r="F11001" s="81"/>
      <c r="G11001" s="130"/>
      <c r="I11001" s="88"/>
      <c r="N11001" s="130"/>
      <c r="P11001" s="88"/>
    </row>
    <row r="11002" spans="6:16">
      <c r="F11002" s="81"/>
      <c r="G11002" s="130"/>
      <c r="I11002" s="88"/>
      <c r="N11002" s="130"/>
      <c r="P11002" s="88"/>
    </row>
    <row r="11003" spans="6:16">
      <c r="F11003" s="81"/>
      <c r="G11003" s="130"/>
      <c r="I11003" s="88"/>
      <c r="N11003" s="130"/>
      <c r="P11003" s="88"/>
    </row>
    <row r="11004" spans="6:16">
      <c r="F11004" s="81"/>
      <c r="G11004" s="130"/>
      <c r="I11004" s="88"/>
      <c r="N11004" s="130"/>
      <c r="P11004" s="88"/>
    </row>
    <row r="11005" spans="6:16">
      <c r="F11005" s="81"/>
      <c r="G11005" s="130"/>
      <c r="I11005" s="88"/>
      <c r="N11005" s="130"/>
      <c r="P11005" s="88"/>
    </row>
    <row r="11006" spans="6:16">
      <c r="F11006" s="81"/>
      <c r="G11006" s="130"/>
      <c r="I11006" s="88"/>
      <c r="N11006" s="130"/>
      <c r="P11006" s="88"/>
    </row>
    <row r="11007" spans="6:16">
      <c r="F11007" s="81"/>
      <c r="G11007" s="130"/>
      <c r="I11007" s="88"/>
      <c r="N11007" s="130"/>
      <c r="P11007" s="88"/>
    </row>
    <row r="11008" spans="6:16">
      <c r="F11008" s="81"/>
      <c r="G11008" s="130"/>
      <c r="I11008" s="88"/>
      <c r="N11008" s="130"/>
      <c r="P11008" s="88"/>
    </row>
    <row r="11009" spans="6:16">
      <c r="F11009" s="81"/>
      <c r="G11009" s="130"/>
      <c r="I11009" s="88"/>
      <c r="N11009" s="130"/>
      <c r="P11009" s="88"/>
    </row>
    <row r="11010" spans="6:16">
      <c r="F11010" s="81"/>
      <c r="G11010" s="130"/>
      <c r="I11010" s="88"/>
      <c r="N11010" s="130"/>
      <c r="P11010" s="88"/>
    </row>
    <row r="11011" spans="6:16">
      <c r="F11011" s="81"/>
      <c r="G11011" s="130"/>
      <c r="I11011" s="88"/>
      <c r="N11011" s="130"/>
      <c r="P11011" s="88"/>
    </row>
    <row r="11012" spans="6:16">
      <c r="F11012" s="81"/>
      <c r="G11012" s="130"/>
      <c r="I11012" s="88"/>
      <c r="N11012" s="130"/>
      <c r="P11012" s="88"/>
    </row>
    <row r="11013" spans="6:16">
      <c r="F11013" s="81"/>
      <c r="G11013" s="130"/>
      <c r="I11013" s="88"/>
      <c r="N11013" s="130"/>
      <c r="P11013" s="88"/>
    </row>
    <row r="11014" spans="6:16">
      <c r="F11014" s="81"/>
      <c r="G11014" s="130"/>
      <c r="I11014" s="88"/>
      <c r="N11014" s="130"/>
      <c r="P11014" s="88"/>
    </row>
    <row r="11015" spans="6:16">
      <c r="F11015" s="81"/>
      <c r="G11015" s="130"/>
      <c r="I11015" s="88"/>
      <c r="N11015" s="130"/>
      <c r="P11015" s="88"/>
    </row>
    <row r="11016" spans="6:16">
      <c r="F11016" s="81"/>
      <c r="G11016" s="130"/>
      <c r="I11016" s="88"/>
      <c r="N11016" s="130"/>
      <c r="P11016" s="88"/>
    </row>
    <row r="11017" spans="6:16">
      <c r="F11017" s="81"/>
      <c r="G11017" s="130"/>
      <c r="I11017" s="88"/>
      <c r="N11017" s="130"/>
      <c r="P11017" s="88"/>
    </row>
    <row r="11018" spans="6:16">
      <c r="F11018" s="81"/>
      <c r="G11018" s="130"/>
      <c r="I11018" s="88"/>
      <c r="N11018" s="130"/>
      <c r="P11018" s="88"/>
    </row>
    <row r="11019" spans="6:16">
      <c r="F11019" s="81"/>
      <c r="G11019" s="130"/>
      <c r="I11019" s="88"/>
      <c r="N11019" s="130"/>
      <c r="P11019" s="88"/>
    </row>
    <row r="11020" spans="6:16">
      <c r="F11020" s="81"/>
      <c r="G11020" s="130"/>
      <c r="I11020" s="88"/>
      <c r="N11020" s="130"/>
      <c r="P11020" s="88"/>
    </row>
    <row r="11021" spans="6:16">
      <c r="F11021" s="81"/>
      <c r="G11021" s="130"/>
      <c r="I11021" s="88"/>
      <c r="N11021" s="130"/>
      <c r="P11021" s="88"/>
    </row>
    <row r="11022" spans="6:16">
      <c r="F11022" s="81"/>
      <c r="G11022" s="130"/>
      <c r="I11022" s="88"/>
      <c r="N11022" s="130"/>
      <c r="P11022" s="88"/>
    </row>
    <row r="11023" spans="6:16">
      <c r="F11023" s="81"/>
      <c r="G11023" s="130"/>
      <c r="I11023" s="88"/>
      <c r="N11023" s="130"/>
      <c r="P11023" s="88"/>
    </row>
    <row r="11024" spans="6:16">
      <c r="F11024" s="81"/>
      <c r="G11024" s="130"/>
      <c r="I11024" s="88"/>
      <c r="N11024" s="130"/>
      <c r="P11024" s="88"/>
    </row>
    <row r="11025" spans="6:16">
      <c r="F11025" s="81"/>
      <c r="G11025" s="130"/>
      <c r="I11025" s="88"/>
      <c r="N11025" s="130"/>
      <c r="P11025" s="88"/>
    </row>
    <row r="11026" spans="6:16">
      <c r="F11026" s="81"/>
      <c r="G11026" s="130"/>
      <c r="I11026" s="88"/>
      <c r="N11026" s="130"/>
      <c r="P11026" s="88"/>
    </row>
    <row r="11027" spans="6:16">
      <c r="F11027" s="81"/>
      <c r="G11027" s="130"/>
      <c r="I11027" s="88"/>
      <c r="N11027" s="130"/>
      <c r="P11027" s="88"/>
    </row>
    <row r="11028" spans="6:16">
      <c r="F11028" s="81"/>
      <c r="G11028" s="130"/>
      <c r="I11028" s="88"/>
      <c r="N11028" s="130"/>
      <c r="P11028" s="88"/>
    </row>
    <row r="11029" spans="6:16">
      <c r="F11029" s="81"/>
      <c r="G11029" s="130"/>
      <c r="I11029" s="88"/>
      <c r="N11029" s="130"/>
      <c r="P11029" s="88"/>
    </row>
    <row r="11030" spans="6:16">
      <c r="F11030" s="81"/>
      <c r="G11030" s="130"/>
      <c r="I11030" s="88"/>
      <c r="N11030" s="130"/>
      <c r="P11030" s="88"/>
    </row>
    <row r="11031" spans="6:16">
      <c r="F11031" s="81"/>
      <c r="G11031" s="130"/>
      <c r="I11031" s="88"/>
      <c r="N11031" s="130"/>
      <c r="P11031" s="88"/>
    </row>
    <row r="11032" spans="6:16">
      <c r="F11032" s="81"/>
      <c r="G11032" s="130"/>
      <c r="I11032" s="88"/>
      <c r="N11032" s="130"/>
      <c r="P11032" s="88"/>
    </row>
    <row r="11033" spans="6:16">
      <c r="F11033" s="81"/>
      <c r="G11033" s="130"/>
      <c r="I11033" s="88"/>
      <c r="N11033" s="130"/>
      <c r="P11033" s="88"/>
    </row>
    <row r="11034" spans="6:16">
      <c r="F11034" s="81"/>
      <c r="G11034" s="130"/>
      <c r="I11034" s="88"/>
      <c r="N11034" s="130"/>
      <c r="P11034" s="88"/>
    </row>
    <row r="11035" spans="6:16">
      <c r="F11035" s="81"/>
      <c r="G11035" s="130"/>
      <c r="I11035" s="88"/>
      <c r="N11035" s="130"/>
      <c r="P11035" s="88"/>
    </row>
    <row r="11036" spans="6:16">
      <c r="F11036" s="81"/>
      <c r="G11036" s="130"/>
      <c r="I11036" s="88"/>
      <c r="N11036" s="130"/>
      <c r="P11036" s="88"/>
    </row>
    <row r="11037" spans="6:16">
      <c r="F11037" s="81"/>
      <c r="G11037" s="130"/>
      <c r="I11037" s="88"/>
      <c r="N11037" s="130"/>
      <c r="P11037" s="88"/>
    </row>
    <row r="11038" spans="6:16">
      <c r="F11038" s="81"/>
      <c r="G11038" s="130"/>
      <c r="I11038" s="88"/>
      <c r="N11038" s="130"/>
      <c r="P11038" s="88"/>
    </row>
    <row r="11039" spans="6:16">
      <c r="F11039" s="81"/>
      <c r="G11039" s="130"/>
      <c r="I11039" s="88"/>
      <c r="N11039" s="130"/>
      <c r="P11039" s="88"/>
    </row>
    <row r="11040" spans="6:16">
      <c r="F11040" s="81"/>
      <c r="G11040" s="130"/>
      <c r="I11040" s="88"/>
      <c r="N11040" s="130"/>
      <c r="P11040" s="88"/>
    </row>
    <row r="11041" spans="6:16">
      <c r="F11041" s="81"/>
      <c r="G11041" s="130"/>
      <c r="I11041" s="88"/>
      <c r="N11041" s="130"/>
      <c r="P11041" s="88"/>
    </row>
    <row r="11042" spans="6:16">
      <c r="F11042" s="81"/>
      <c r="G11042" s="130"/>
      <c r="I11042" s="88"/>
      <c r="N11042" s="130"/>
      <c r="P11042" s="88"/>
    </row>
    <row r="11043" spans="6:16">
      <c r="F11043" s="81"/>
      <c r="G11043" s="130"/>
      <c r="I11043" s="88"/>
      <c r="N11043" s="130"/>
      <c r="P11043" s="88"/>
    </row>
    <row r="11044" spans="6:16">
      <c r="F11044" s="81"/>
      <c r="G11044" s="130"/>
      <c r="I11044" s="88"/>
      <c r="N11044" s="130"/>
      <c r="P11044" s="88"/>
    </row>
    <row r="11045" spans="6:16">
      <c r="F11045" s="81"/>
      <c r="G11045" s="130"/>
      <c r="I11045" s="88"/>
      <c r="N11045" s="130"/>
      <c r="P11045" s="88"/>
    </row>
    <row r="11046" spans="6:16">
      <c r="F11046" s="81"/>
      <c r="G11046" s="130"/>
      <c r="I11046" s="88"/>
      <c r="N11046" s="130"/>
      <c r="P11046" s="88"/>
    </row>
    <row r="11047" spans="6:16">
      <c r="F11047" s="81"/>
      <c r="G11047" s="130"/>
      <c r="I11047" s="88"/>
      <c r="N11047" s="130"/>
      <c r="P11047" s="88"/>
    </row>
    <row r="11048" spans="6:16">
      <c r="F11048" s="81"/>
      <c r="G11048" s="130"/>
      <c r="I11048" s="88"/>
      <c r="N11048" s="130"/>
      <c r="P11048" s="88"/>
    </row>
    <row r="11049" spans="6:16">
      <c r="F11049" s="81"/>
      <c r="G11049" s="130"/>
      <c r="I11049" s="88"/>
      <c r="N11049" s="130"/>
      <c r="P11049" s="88"/>
    </row>
    <row r="11050" spans="6:16">
      <c r="F11050" s="81"/>
      <c r="G11050" s="130"/>
      <c r="I11050" s="88"/>
      <c r="N11050" s="130"/>
      <c r="P11050" s="88"/>
    </row>
    <row r="11051" spans="6:16">
      <c r="F11051" s="81"/>
      <c r="G11051" s="130"/>
      <c r="I11051" s="88"/>
      <c r="N11051" s="130"/>
      <c r="P11051" s="88"/>
    </row>
    <row r="11052" spans="6:16">
      <c r="F11052" s="81"/>
      <c r="G11052" s="130"/>
      <c r="I11052" s="88"/>
      <c r="N11052" s="130"/>
      <c r="P11052" s="88"/>
    </row>
    <row r="11053" spans="6:16">
      <c r="F11053" s="81"/>
      <c r="G11053" s="130"/>
      <c r="I11053" s="88"/>
      <c r="N11053" s="130"/>
      <c r="P11053" s="88"/>
    </row>
    <row r="11054" spans="6:16">
      <c r="F11054" s="81"/>
      <c r="G11054" s="130"/>
      <c r="I11054" s="88"/>
      <c r="N11054" s="130"/>
      <c r="P11054" s="88"/>
    </row>
    <row r="11055" spans="6:16">
      <c r="F11055" s="81"/>
      <c r="G11055" s="130"/>
      <c r="I11055" s="88"/>
      <c r="N11055" s="130"/>
      <c r="P11055" s="88"/>
    </row>
    <row r="11056" spans="6:16">
      <c r="F11056" s="81"/>
      <c r="G11056" s="130"/>
      <c r="I11056" s="88"/>
      <c r="N11056" s="130"/>
      <c r="P11056" s="88"/>
    </row>
    <row r="11057" spans="6:16">
      <c r="F11057" s="81"/>
      <c r="G11057" s="130"/>
      <c r="I11057" s="88"/>
      <c r="N11057" s="130"/>
      <c r="P11057" s="88"/>
    </row>
    <row r="11058" spans="6:16">
      <c r="F11058" s="81"/>
      <c r="G11058" s="130"/>
      <c r="I11058" s="88"/>
      <c r="N11058" s="130"/>
      <c r="P11058" s="88"/>
    </row>
    <row r="11059" spans="6:16">
      <c r="F11059" s="81"/>
      <c r="G11059" s="130"/>
      <c r="I11059" s="88"/>
      <c r="N11059" s="130"/>
      <c r="P11059" s="88"/>
    </row>
    <row r="11060" spans="6:16">
      <c r="F11060" s="81"/>
      <c r="G11060" s="130"/>
      <c r="I11060" s="88"/>
      <c r="N11060" s="130"/>
      <c r="P11060" s="88"/>
    </row>
    <row r="11061" spans="6:16">
      <c r="F11061" s="81"/>
      <c r="G11061" s="130"/>
      <c r="I11061" s="88"/>
      <c r="N11061" s="130"/>
      <c r="P11061" s="88"/>
    </row>
    <row r="11062" spans="6:16">
      <c r="F11062" s="81"/>
      <c r="G11062" s="130"/>
      <c r="I11062" s="88"/>
      <c r="N11062" s="130"/>
      <c r="P11062" s="88"/>
    </row>
    <row r="11063" spans="6:16">
      <c r="F11063" s="81"/>
      <c r="G11063" s="130"/>
      <c r="I11063" s="88"/>
      <c r="N11063" s="130"/>
      <c r="P11063" s="88"/>
    </row>
    <row r="11064" spans="6:16">
      <c r="F11064" s="81"/>
      <c r="G11064" s="130"/>
      <c r="I11064" s="88"/>
      <c r="N11064" s="130"/>
      <c r="P11064" s="88"/>
    </row>
    <row r="11065" spans="6:16">
      <c r="F11065" s="81"/>
      <c r="G11065" s="130"/>
      <c r="I11065" s="88"/>
      <c r="N11065" s="130"/>
      <c r="P11065" s="88"/>
    </row>
    <row r="11066" spans="6:16">
      <c r="F11066" s="81"/>
      <c r="G11066" s="130"/>
      <c r="I11066" s="88"/>
      <c r="N11066" s="130"/>
      <c r="P11066" s="88"/>
    </row>
    <row r="11067" spans="6:16">
      <c r="F11067" s="81"/>
      <c r="G11067" s="130"/>
      <c r="I11067" s="88"/>
      <c r="N11067" s="130"/>
      <c r="P11067" s="88"/>
    </row>
    <row r="11068" spans="6:16">
      <c r="F11068" s="81"/>
      <c r="G11068" s="130"/>
      <c r="I11068" s="88"/>
      <c r="N11068" s="130"/>
      <c r="P11068" s="88"/>
    </row>
    <row r="11069" spans="6:16">
      <c r="F11069" s="81"/>
      <c r="G11069" s="130"/>
      <c r="I11069" s="88"/>
      <c r="N11069" s="130"/>
      <c r="P11069" s="88"/>
    </row>
    <row r="11070" spans="6:16">
      <c r="F11070" s="81"/>
      <c r="G11070" s="130"/>
      <c r="I11070" s="88"/>
      <c r="N11070" s="130"/>
      <c r="P11070" s="88"/>
    </row>
    <row r="11071" spans="6:16">
      <c r="F11071" s="81"/>
      <c r="G11071" s="130"/>
      <c r="I11071" s="88"/>
      <c r="N11071" s="130"/>
      <c r="P11071" s="88"/>
    </row>
    <row r="11072" spans="6:16">
      <c r="F11072" s="81"/>
      <c r="G11072" s="130"/>
      <c r="I11072" s="88"/>
      <c r="N11072" s="130"/>
      <c r="P11072" s="88"/>
    </row>
    <row r="11073" spans="6:16">
      <c r="F11073" s="81"/>
      <c r="G11073" s="130"/>
      <c r="I11073" s="88"/>
      <c r="N11073" s="130"/>
      <c r="P11073" s="88"/>
    </row>
    <row r="11074" spans="6:16">
      <c r="F11074" s="81"/>
      <c r="G11074" s="130"/>
      <c r="I11074" s="88"/>
      <c r="N11074" s="130"/>
      <c r="P11074" s="88"/>
    </row>
    <row r="11075" spans="6:16">
      <c r="F11075" s="81"/>
      <c r="G11075" s="130"/>
      <c r="I11075" s="88"/>
      <c r="N11075" s="130"/>
      <c r="P11075" s="88"/>
    </row>
    <row r="11076" spans="6:16">
      <c r="F11076" s="81"/>
      <c r="G11076" s="130"/>
      <c r="I11076" s="88"/>
      <c r="N11076" s="130"/>
      <c r="P11076" s="88"/>
    </row>
    <row r="11077" spans="6:16">
      <c r="F11077" s="81"/>
      <c r="G11077" s="130"/>
      <c r="I11077" s="88"/>
      <c r="N11077" s="130"/>
      <c r="P11077" s="88"/>
    </row>
    <row r="11078" spans="6:16">
      <c r="F11078" s="81"/>
      <c r="G11078" s="130"/>
      <c r="I11078" s="88"/>
      <c r="N11078" s="130"/>
      <c r="P11078" s="88"/>
    </row>
    <row r="11079" spans="6:16">
      <c r="F11079" s="81"/>
      <c r="G11079" s="130"/>
      <c r="I11079" s="88"/>
      <c r="N11079" s="130"/>
      <c r="P11079" s="88"/>
    </row>
    <row r="11080" spans="6:16">
      <c r="F11080" s="81"/>
      <c r="G11080" s="130"/>
      <c r="I11080" s="88"/>
      <c r="N11080" s="130"/>
      <c r="P11080" s="88"/>
    </row>
    <row r="11081" spans="6:16">
      <c r="F11081" s="81"/>
      <c r="G11081" s="130"/>
      <c r="I11081" s="88"/>
      <c r="N11081" s="130"/>
      <c r="P11081" s="88"/>
    </row>
    <row r="11082" spans="6:16">
      <c r="F11082" s="81"/>
      <c r="G11082" s="130"/>
      <c r="I11082" s="88"/>
      <c r="N11082" s="130"/>
      <c r="P11082" s="88"/>
    </row>
    <row r="11083" spans="6:16">
      <c r="F11083" s="81"/>
      <c r="G11083" s="130"/>
      <c r="I11083" s="88"/>
      <c r="N11083" s="130"/>
      <c r="P11083" s="88"/>
    </row>
    <row r="11084" spans="6:16">
      <c r="F11084" s="81"/>
      <c r="G11084" s="130"/>
      <c r="I11084" s="88"/>
      <c r="N11084" s="130"/>
      <c r="P11084" s="88"/>
    </row>
    <row r="11085" spans="6:16">
      <c r="F11085" s="81"/>
      <c r="G11085" s="130"/>
      <c r="I11085" s="88"/>
      <c r="N11085" s="130"/>
      <c r="P11085" s="88"/>
    </row>
    <row r="11086" spans="6:16">
      <c r="F11086" s="81"/>
      <c r="G11086" s="130"/>
      <c r="I11086" s="88"/>
      <c r="N11086" s="130"/>
      <c r="P11086" s="88"/>
    </row>
    <row r="11087" spans="6:16">
      <c r="F11087" s="81"/>
      <c r="G11087" s="130"/>
      <c r="I11087" s="88"/>
      <c r="N11087" s="130"/>
      <c r="P11087" s="88"/>
    </row>
    <row r="11088" spans="6:16">
      <c r="F11088" s="81"/>
      <c r="G11088" s="130"/>
      <c r="I11088" s="88"/>
      <c r="N11088" s="130"/>
      <c r="P11088" s="88"/>
    </row>
    <row r="11089" spans="6:16">
      <c r="F11089" s="81"/>
      <c r="G11089" s="130"/>
      <c r="I11089" s="88"/>
      <c r="N11089" s="130"/>
      <c r="P11089" s="88"/>
    </row>
    <row r="11090" spans="6:16">
      <c r="F11090" s="81"/>
      <c r="G11090" s="130"/>
      <c r="I11090" s="88"/>
      <c r="N11090" s="130"/>
      <c r="P11090" s="88"/>
    </row>
    <row r="11091" spans="6:16">
      <c r="F11091" s="81"/>
      <c r="G11091" s="130"/>
      <c r="I11091" s="88"/>
      <c r="N11091" s="130"/>
      <c r="P11091" s="88"/>
    </row>
    <row r="11092" spans="6:16">
      <c r="F11092" s="81"/>
      <c r="G11092" s="130"/>
      <c r="I11092" s="88"/>
      <c r="N11092" s="130"/>
      <c r="P11092" s="88"/>
    </row>
    <row r="11093" spans="6:16">
      <c r="F11093" s="81"/>
      <c r="G11093" s="130"/>
      <c r="I11093" s="88"/>
      <c r="N11093" s="130"/>
      <c r="P11093" s="88"/>
    </row>
    <row r="11094" spans="6:16">
      <c r="F11094" s="81"/>
      <c r="G11094" s="130"/>
      <c r="I11094" s="88"/>
      <c r="N11094" s="130"/>
      <c r="P11094" s="88"/>
    </row>
    <row r="11095" spans="6:16">
      <c r="F11095" s="81"/>
      <c r="G11095" s="130"/>
      <c r="I11095" s="88"/>
      <c r="N11095" s="130"/>
      <c r="P11095" s="88"/>
    </row>
    <row r="11096" spans="6:16">
      <c r="F11096" s="81"/>
      <c r="G11096" s="130"/>
      <c r="I11096" s="88"/>
      <c r="N11096" s="130"/>
      <c r="P11096" s="88"/>
    </row>
    <row r="11097" spans="6:16">
      <c r="F11097" s="81"/>
      <c r="G11097" s="130"/>
      <c r="I11097" s="88"/>
      <c r="N11097" s="130"/>
      <c r="P11097" s="88"/>
    </row>
    <row r="11098" spans="6:16">
      <c r="F11098" s="81"/>
      <c r="G11098" s="130"/>
      <c r="I11098" s="88"/>
      <c r="N11098" s="130"/>
      <c r="P11098" s="88"/>
    </row>
    <row r="11099" spans="6:16">
      <c r="F11099" s="81"/>
      <c r="G11099" s="130"/>
      <c r="I11099" s="88"/>
      <c r="N11099" s="130"/>
      <c r="P11099" s="88"/>
    </row>
    <row r="11100" spans="6:16">
      <c r="F11100" s="81"/>
      <c r="G11100" s="130"/>
      <c r="I11100" s="88"/>
      <c r="N11100" s="130"/>
      <c r="P11100" s="88"/>
    </row>
    <row r="11101" spans="6:16">
      <c r="F11101" s="81"/>
      <c r="G11101" s="130"/>
      <c r="I11101" s="88"/>
      <c r="N11101" s="130"/>
      <c r="P11101" s="88"/>
    </row>
    <row r="11102" spans="6:16">
      <c r="F11102" s="81"/>
      <c r="G11102" s="130"/>
      <c r="I11102" s="88"/>
      <c r="N11102" s="130"/>
      <c r="P11102" s="88"/>
    </row>
    <row r="11103" spans="6:16">
      <c r="F11103" s="81"/>
      <c r="G11103" s="130"/>
      <c r="I11103" s="88"/>
      <c r="N11103" s="130"/>
      <c r="P11103" s="88"/>
    </row>
    <row r="11104" spans="6:16">
      <c r="F11104" s="81"/>
      <c r="G11104" s="130"/>
      <c r="I11104" s="88"/>
      <c r="N11104" s="130"/>
      <c r="P11104" s="88"/>
    </row>
    <row r="11105" spans="6:16">
      <c r="F11105" s="81"/>
      <c r="G11105" s="130"/>
      <c r="I11105" s="88"/>
      <c r="N11105" s="130"/>
      <c r="P11105" s="88"/>
    </row>
    <row r="11106" spans="6:16">
      <c r="F11106" s="81"/>
      <c r="G11106" s="130"/>
      <c r="I11106" s="88"/>
      <c r="N11106" s="130"/>
      <c r="P11106" s="88"/>
    </row>
    <row r="11107" spans="6:16">
      <c r="F11107" s="81"/>
      <c r="G11107" s="130"/>
      <c r="I11107" s="88"/>
      <c r="N11107" s="130"/>
      <c r="P11107" s="88"/>
    </row>
    <row r="11108" spans="6:16">
      <c r="F11108" s="81"/>
      <c r="G11108" s="130"/>
      <c r="I11108" s="88"/>
      <c r="N11108" s="130"/>
      <c r="P11108" s="88"/>
    </row>
    <row r="11109" spans="6:16">
      <c r="F11109" s="81"/>
      <c r="G11109" s="130"/>
      <c r="I11109" s="88"/>
      <c r="N11109" s="130"/>
      <c r="P11109" s="88"/>
    </row>
    <row r="11110" spans="6:16">
      <c r="F11110" s="81"/>
      <c r="G11110" s="130"/>
      <c r="I11110" s="88"/>
      <c r="N11110" s="130"/>
      <c r="P11110" s="88"/>
    </row>
    <row r="11111" spans="6:16">
      <c r="F11111" s="81"/>
      <c r="G11111" s="130"/>
      <c r="I11111" s="88"/>
      <c r="N11111" s="130"/>
      <c r="P11111" s="88"/>
    </row>
    <row r="11112" spans="6:16">
      <c r="F11112" s="81"/>
      <c r="G11112" s="130"/>
      <c r="I11112" s="88"/>
      <c r="N11112" s="130"/>
      <c r="P11112" s="88"/>
    </row>
    <row r="11113" spans="6:16">
      <c r="F11113" s="81"/>
      <c r="G11113" s="130"/>
      <c r="I11113" s="88"/>
      <c r="N11113" s="130"/>
      <c r="P11113" s="88"/>
    </row>
    <row r="11114" spans="6:16">
      <c r="F11114" s="81"/>
      <c r="G11114" s="130"/>
      <c r="I11114" s="88"/>
      <c r="N11114" s="130"/>
      <c r="P11114" s="88"/>
    </row>
    <row r="11115" spans="6:16">
      <c r="F11115" s="81"/>
      <c r="G11115" s="130"/>
      <c r="I11115" s="88"/>
      <c r="N11115" s="130"/>
      <c r="P11115" s="88"/>
    </row>
    <row r="11116" spans="6:16">
      <c r="F11116" s="81"/>
      <c r="G11116" s="130"/>
      <c r="I11116" s="88"/>
      <c r="N11116" s="130"/>
      <c r="P11116" s="88"/>
    </row>
    <row r="11117" spans="6:16">
      <c r="F11117" s="81"/>
      <c r="G11117" s="130"/>
      <c r="I11117" s="88"/>
      <c r="N11117" s="130"/>
      <c r="P11117" s="88"/>
    </row>
    <row r="11118" spans="6:16">
      <c r="F11118" s="81"/>
      <c r="G11118" s="130"/>
      <c r="I11118" s="88"/>
      <c r="N11118" s="130"/>
      <c r="P11118" s="88"/>
    </row>
    <row r="11119" spans="6:16">
      <c r="F11119" s="81"/>
      <c r="G11119" s="130"/>
      <c r="I11119" s="88"/>
      <c r="N11119" s="130"/>
      <c r="P11119" s="88"/>
    </row>
    <row r="11120" spans="6:16">
      <c r="F11120" s="81"/>
      <c r="G11120" s="130"/>
      <c r="I11120" s="88"/>
      <c r="N11120" s="130"/>
      <c r="P11120" s="88"/>
    </row>
    <row r="11121" spans="6:16">
      <c r="F11121" s="81"/>
      <c r="G11121" s="130"/>
      <c r="I11121" s="88"/>
      <c r="N11121" s="130"/>
      <c r="P11121" s="88"/>
    </row>
    <row r="11122" spans="6:16">
      <c r="F11122" s="81"/>
      <c r="G11122" s="130"/>
      <c r="I11122" s="88"/>
      <c r="N11122" s="130"/>
      <c r="P11122" s="88"/>
    </row>
    <row r="11123" spans="6:16">
      <c r="F11123" s="81"/>
      <c r="G11123" s="130"/>
      <c r="I11123" s="88"/>
      <c r="N11123" s="130"/>
      <c r="P11123" s="88"/>
    </row>
    <row r="11124" spans="6:16">
      <c r="F11124" s="81"/>
      <c r="G11124" s="130"/>
      <c r="I11124" s="88"/>
      <c r="N11124" s="130"/>
      <c r="P11124" s="88"/>
    </row>
    <row r="11125" spans="6:16">
      <c r="F11125" s="81"/>
      <c r="G11125" s="130"/>
      <c r="I11125" s="88"/>
      <c r="N11125" s="130"/>
      <c r="P11125" s="88"/>
    </row>
    <row r="11126" spans="6:16">
      <c r="F11126" s="81"/>
      <c r="G11126" s="130"/>
      <c r="I11126" s="88"/>
      <c r="N11126" s="130"/>
      <c r="P11126" s="88"/>
    </row>
    <row r="11127" spans="6:16">
      <c r="F11127" s="81"/>
      <c r="G11127" s="130"/>
      <c r="I11127" s="88"/>
      <c r="N11127" s="130"/>
      <c r="P11127" s="88"/>
    </row>
    <row r="11128" spans="6:16">
      <c r="F11128" s="81"/>
      <c r="G11128" s="130"/>
      <c r="I11128" s="88"/>
      <c r="N11128" s="130"/>
      <c r="P11128" s="88"/>
    </row>
    <row r="11129" spans="6:16">
      <c r="F11129" s="81"/>
      <c r="G11129" s="130"/>
      <c r="I11129" s="88"/>
      <c r="N11129" s="130"/>
      <c r="P11129" s="88"/>
    </row>
    <row r="11130" spans="6:16">
      <c r="F11130" s="81"/>
      <c r="G11130" s="130"/>
      <c r="I11130" s="88"/>
      <c r="N11130" s="130"/>
      <c r="P11130" s="88"/>
    </row>
    <row r="11131" spans="6:16">
      <c r="F11131" s="81"/>
      <c r="G11131" s="130"/>
      <c r="I11131" s="88"/>
      <c r="N11131" s="130"/>
      <c r="P11131" s="88"/>
    </row>
    <row r="11132" spans="6:16">
      <c r="F11132" s="81"/>
      <c r="G11132" s="130"/>
      <c r="I11132" s="88"/>
      <c r="N11132" s="130"/>
      <c r="P11132" s="88"/>
    </row>
    <row r="11133" spans="6:16">
      <c r="F11133" s="81"/>
      <c r="G11133" s="130"/>
      <c r="I11133" s="88"/>
      <c r="N11133" s="130"/>
      <c r="P11133" s="88"/>
    </row>
    <row r="11134" spans="6:16">
      <c r="F11134" s="81"/>
      <c r="G11134" s="130"/>
      <c r="I11134" s="88"/>
      <c r="N11134" s="130"/>
      <c r="P11134" s="88"/>
    </row>
    <row r="11135" spans="6:16">
      <c r="F11135" s="81"/>
      <c r="G11135" s="130"/>
      <c r="I11135" s="88"/>
      <c r="N11135" s="130"/>
      <c r="P11135" s="88"/>
    </row>
    <row r="11136" spans="6:16">
      <c r="F11136" s="81"/>
      <c r="G11136" s="130"/>
      <c r="I11136" s="88"/>
      <c r="N11136" s="130"/>
      <c r="P11136" s="88"/>
    </row>
    <row r="11137" spans="6:16">
      <c r="F11137" s="81"/>
      <c r="G11137" s="130"/>
      <c r="I11137" s="88"/>
      <c r="N11137" s="130"/>
      <c r="P11137" s="88"/>
    </row>
    <row r="11138" spans="6:16">
      <c r="F11138" s="81"/>
      <c r="G11138" s="130"/>
      <c r="I11138" s="88"/>
      <c r="N11138" s="130"/>
      <c r="P11138" s="88"/>
    </row>
    <row r="11139" spans="6:16">
      <c r="F11139" s="81"/>
      <c r="G11139" s="130"/>
      <c r="I11139" s="88"/>
      <c r="N11139" s="130"/>
      <c r="P11139" s="88"/>
    </row>
    <row r="11140" spans="6:16">
      <c r="F11140" s="81"/>
      <c r="G11140" s="130"/>
      <c r="I11140" s="88"/>
      <c r="N11140" s="130"/>
      <c r="P11140" s="88"/>
    </row>
    <row r="11141" spans="6:16">
      <c r="F11141" s="81"/>
      <c r="G11141" s="130"/>
      <c r="I11141" s="88"/>
      <c r="N11141" s="130"/>
      <c r="P11141" s="88"/>
    </row>
    <row r="11142" spans="6:16">
      <c r="F11142" s="81"/>
      <c r="G11142" s="130"/>
      <c r="I11142" s="88"/>
      <c r="N11142" s="130"/>
      <c r="P11142" s="88"/>
    </row>
    <row r="11143" spans="6:16">
      <c r="F11143" s="81"/>
      <c r="G11143" s="130"/>
      <c r="I11143" s="88"/>
      <c r="N11143" s="130"/>
      <c r="P11143" s="88"/>
    </row>
    <row r="11144" spans="6:16">
      <c r="F11144" s="81"/>
      <c r="G11144" s="130"/>
      <c r="I11144" s="88"/>
      <c r="N11144" s="130"/>
      <c r="P11144" s="88"/>
    </row>
    <row r="11145" spans="6:16">
      <c r="F11145" s="81"/>
      <c r="G11145" s="130"/>
      <c r="I11145" s="88"/>
      <c r="N11145" s="130"/>
      <c r="P11145" s="88"/>
    </row>
    <row r="11146" spans="6:16">
      <c r="F11146" s="81"/>
      <c r="G11146" s="130"/>
      <c r="I11146" s="88"/>
      <c r="N11146" s="130"/>
      <c r="P11146" s="88"/>
    </row>
    <row r="11147" spans="6:16">
      <c r="F11147" s="81"/>
      <c r="G11147" s="130"/>
      <c r="I11147" s="88"/>
      <c r="N11147" s="130"/>
      <c r="P11147" s="88"/>
    </row>
    <row r="11148" spans="6:16">
      <c r="F11148" s="81"/>
      <c r="G11148" s="130"/>
      <c r="I11148" s="88"/>
      <c r="N11148" s="130"/>
      <c r="P11148" s="88"/>
    </row>
    <row r="11149" spans="6:16">
      <c r="F11149" s="81"/>
      <c r="G11149" s="130"/>
      <c r="I11149" s="88"/>
      <c r="N11149" s="130"/>
      <c r="P11149" s="88"/>
    </row>
    <row r="11150" spans="6:16">
      <c r="F11150" s="81"/>
      <c r="G11150" s="130"/>
      <c r="I11150" s="88"/>
      <c r="N11150" s="130"/>
      <c r="P11150" s="88"/>
    </row>
    <row r="11151" spans="6:16">
      <c r="F11151" s="81"/>
      <c r="G11151" s="130"/>
      <c r="I11151" s="88"/>
      <c r="N11151" s="130"/>
      <c r="P11151" s="88"/>
    </row>
    <row r="11152" spans="6:16">
      <c r="F11152" s="81"/>
      <c r="G11152" s="130"/>
      <c r="I11152" s="88"/>
      <c r="N11152" s="130"/>
      <c r="P11152" s="88"/>
    </row>
    <row r="11153" spans="6:16">
      <c r="F11153" s="81"/>
      <c r="G11153" s="130"/>
      <c r="I11153" s="88"/>
      <c r="N11153" s="130"/>
      <c r="P11153" s="88"/>
    </row>
    <row r="11154" spans="6:16">
      <c r="F11154" s="81"/>
      <c r="G11154" s="130"/>
      <c r="I11154" s="88"/>
      <c r="N11154" s="130"/>
      <c r="P11154" s="88"/>
    </row>
    <row r="11155" spans="6:16">
      <c r="F11155" s="81"/>
      <c r="G11155" s="130"/>
      <c r="I11155" s="88"/>
      <c r="N11155" s="130"/>
      <c r="P11155" s="88"/>
    </row>
    <row r="11156" spans="6:16">
      <c r="F11156" s="81"/>
      <c r="G11156" s="130"/>
      <c r="I11156" s="88"/>
      <c r="N11156" s="130"/>
      <c r="P11156" s="88"/>
    </row>
    <row r="11157" spans="6:16">
      <c r="F11157" s="81"/>
      <c r="G11157" s="130"/>
      <c r="I11157" s="88"/>
      <c r="N11157" s="130"/>
      <c r="P11157" s="88"/>
    </row>
    <row r="11158" spans="6:16">
      <c r="F11158" s="81"/>
      <c r="G11158" s="130"/>
      <c r="I11158" s="88"/>
      <c r="N11158" s="130"/>
      <c r="P11158" s="88"/>
    </row>
    <row r="11159" spans="6:16">
      <c r="F11159" s="81"/>
      <c r="G11159" s="130"/>
      <c r="I11159" s="88"/>
      <c r="N11159" s="130"/>
      <c r="P11159" s="88"/>
    </row>
    <row r="11160" spans="6:16">
      <c r="F11160" s="81"/>
      <c r="G11160" s="130"/>
      <c r="I11160" s="88"/>
      <c r="N11160" s="130"/>
      <c r="P11160" s="88"/>
    </row>
    <row r="11161" spans="6:16">
      <c r="F11161" s="81"/>
      <c r="G11161" s="130"/>
      <c r="I11161" s="88"/>
      <c r="N11161" s="130"/>
      <c r="P11161" s="88"/>
    </row>
    <row r="11162" spans="6:16">
      <c r="F11162" s="81"/>
      <c r="G11162" s="130"/>
      <c r="I11162" s="88"/>
      <c r="N11162" s="130"/>
      <c r="P11162" s="88"/>
    </row>
    <row r="11163" spans="6:16">
      <c r="F11163" s="81"/>
      <c r="G11163" s="130"/>
      <c r="I11163" s="88"/>
      <c r="N11163" s="130"/>
      <c r="P11163" s="88"/>
    </row>
    <row r="11164" spans="6:16">
      <c r="F11164" s="81"/>
      <c r="G11164" s="130"/>
      <c r="I11164" s="88"/>
      <c r="N11164" s="130"/>
      <c r="P11164" s="88"/>
    </row>
    <row r="11165" spans="6:16">
      <c r="F11165" s="81"/>
      <c r="G11165" s="130"/>
      <c r="I11165" s="88"/>
      <c r="N11165" s="130"/>
      <c r="P11165" s="88"/>
    </row>
    <row r="11166" spans="6:16">
      <c r="F11166" s="81"/>
      <c r="G11166" s="130"/>
      <c r="I11166" s="88"/>
      <c r="N11166" s="130"/>
      <c r="P11166" s="88"/>
    </row>
    <row r="11167" spans="6:16">
      <c r="F11167" s="81"/>
      <c r="G11167" s="130"/>
      <c r="I11167" s="88"/>
      <c r="N11167" s="130"/>
      <c r="P11167" s="88"/>
    </row>
    <row r="11168" spans="6:16">
      <c r="F11168" s="81"/>
      <c r="G11168" s="130"/>
      <c r="I11168" s="88"/>
      <c r="N11168" s="130"/>
      <c r="P11168" s="88"/>
    </row>
    <row r="11169" spans="6:16">
      <c r="F11169" s="81"/>
      <c r="G11169" s="130"/>
      <c r="I11169" s="88"/>
      <c r="N11169" s="130"/>
      <c r="P11169" s="88"/>
    </row>
    <row r="11170" spans="6:16">
      <c r="F11170" s="81"/>
      <c r="G11170" s="130"/>
      <c r="I11170" s="88"/>
      <c r="N11170" s="130"/>
      <c r="P11170" s="88"/>
    </row>
    <row r="11171" spans="6:16">
      <c r="F11171" s="81"/>
      <c r="G11171" s="130"/>
      <c r="I11171" s="88"/>
      <c r="N11171" s="130"/>
      <c r="P11171" s="88"/>
    </row>
    <row r="11172" spans="6:16">
      <c r="F11172" s="81"/>
      <c r="G11172" s="130"/>
      <c r="I11172" s="88"/>
      <c r="N11172" s="130"/>
      <c r="P11172" s="88"/>
    </row>
    <row r="11173" spans="6:16">
      <c r="F11173" s="81"/>
      <c r="G11173" s="130"/>
      <c r="I11173" s="88"/>
      <c r="N11173" s="130"/>
      <c r="P11173" s="88"/>
    </row>
    <row r="11174" spans="6:16">
      <c r="F11174" s="81"/>
      <c r="G11174" s="130"/>
      <c r="I11174" s="88"/>
      <c r="N11174" s="130"/>
      <c r="P11174" s="88"/>
    </row>
    <row r="11175" spans="6:16">
      <c r="F11175" s="81"/>
      <c r="G11175" s="130"/>
      <c r="I11175" s="88"/>
      <c r="N11175" s="130"/>
      <c r="P11175" s="88"/>
    </row>
    <row r="11176" spans="6:16">
      <c r="F11176" s="81"/>
      <c r="G11176" s="130"/>
      <c r="I11176" s="88"/>
      <c r="N11176" s="130"/>
      <c r="P11176" s="88"/>
    </row>
    <row r="11177" spans="6:16">
      <c r="F11177" s="81"/>
      <c r="G11177" s="130"/>
      <c r="I11177" s="88"/>
      <c r="N11177" s="130"/>
      <c r="P11177" s="88"/>
    </row>
    <row r="11178" spans="6:16">
      <c r="F11178" s="81"/>
      <c r="G11178" s="130"/>
      <c r="I11178" s="88"/>
      <c r="N11178" s="130"/>
      <c r="P11178" s="88"/>
    </row>
    <row r="11179" spans="6:16">
      <c r="F11179" s="81"/>
      <c r="G11179" s="130"/>
      <c r="I11179" s="88"/>
      <c r="N11179" s="130"/>
      <c r="P11179" s="88"/>
    </row>
    <row r="11180" spans="6:16">
      <c r="F11180" s="81"/>
      <c r="G11180" s="130"/>
      <c r="I11180" s="88"/>
      <c r="N11180" s="130"/>
      <c r="P11180" s="88"/>
    </row>
    <row r="11181" spans="6:16">
      <c r="F11181" s="81"/>
      <c r="G11181" s="130"/>
      <c r="I11181" s="88"/>
      <c r="N11181" s="130"/>
      <c r="P11181" s="88"/>
    </row>
    <row r="11182" spans="6:16">
      <c r="F11182" s="81"/>
      <c r="G11182" s="130"/>
      <c r="I11182" s="88"/>
      <c r="N11182" s="130"/>
      <c r="P11182" s="88"/>
    </row>
    <row r="11183" spans="6:16">
      <c r="F11183" s="81"/>
      <c r="G11183" s="130"/>
      <c r="I11183" s="88"/>
      <c r="N11183" s="130"/>
      <c r="P11183" s="88"/>
    </row>
    <row r="11184" spans="6:16">
      <c r="F11184" s="81"/>
      <c r="G11184" s="130"/>
      <c r="I11184" s="88"/>
      <c r="N11184" s="130"/>
      <c r="P11184" s="88"/>
    </row>
    <row r="11185" spans="6:16">
      <c r="F11185" s="81"/>
      <c r="G11185" s="130"/>
      <c r="I11185" s="88"/>
      <c r="N11185" s="130"/>
      <c r="P11185" s="88"/>
    </row>
    <row r="11186" spans="6:16">
      <c r="F11186" s="81"/>
      <c r="G11186" s="130"/>
      <c r="I11186" s="88"/>
      <c r="N11186" s="130"/>
      <c r="P11186" s="88"/>
    </row>
    <row r="11187" spans="6:16">
      <c r="F11187" s="81"/>
      <c r="G11187" s="130"/>
      <c r="I11187" s="88"/>
      <c r="N11187" s="130"/>
      <c r="P11187" s="88"/>
    </row>
    <row r="11188" spans="6:16">
      <c r="F11188" s="81"/>
      <c r="G11188" s="130"/>
      <c r="I11188" s="88"/>
      <c r="N11188" s="130"/>
      <c r="P11188" s="88"/>
    </row>
    <row r="11189" spans="6:16">
      <c r="F11189" s="81"/>
      <c r="G11189" s="130"/>
      <c r="I11189" s="88"/>
      <c r="N11189" s="130"/>
      <c r="P11189" s="88"/>
    </row>
    <row r="11190" spans="6:16">
      <c r="F11190" s="81"/>
      <c r="G11190" s="130"/>
      <c r="I11190" s="88"/>
      <c r="N11190" s="130"/>
      <c r="P11190" s="88"/>
    </row>
    <row r="11191" spans="6:16">
      <c r="F11191" s="81"/>
      <c r="G11191" s="130"/>
      <c r="I11191" s="88"/>
      <c r="N11191" s="130"/>
      <c r="P11191" s="88"/>
    </row>
    <row r="11192" spans="6:16">
      <c r="F11192" s="81"/>
      <c r="G11192" s="130"/>
      <c r="I11192" s="88"/>
      <c r="N11192" s="130"/>
      <c r="P11192" s="88"/>
    </row>
    <row r="11193" spans="6:16">
      <c r="F11193" s="81"/>
      <c r="G11193" s="130"/>
      <c r="I11193" s="88"/>
      <c r="N11193" s="130"/>
      <c r="P11193" s="88"/>
    </row>
    <row r="11194" spans="6:16">
      <c r="F11194" s="81"/>
      <c r="G11194" s="130"/>
      <c r="I11194" s="88"/>
      <c r="N11194" s="130"/>
      <c r="P11194" s="88"/>
    </row>
    <row r="11195" spans="6:16">
      <c r="F11195" s="81"/>
      <c r="G11195" s="130"/>
      <c r="I11195" s="88"/>
      <c r="N11195" s="130"/>
      <c r="P11195" s="88"/>
    </row>
    <row r="11196" spans="6:16">
      <c r="F11196" s="81"/>
      <c r="G11196" s="130"/>
      <c r="I11196" s="88"/>
      <c r="N11196" s="130"/>
      <c r="P11196" s="88"/>
    </row>
    <row r="11197" spans="6:16">
      <c r="F11197" s="81"/>
      <c r="G11197" s="130"/>
      <c r="I11197" s="88"/>
      <c r="N11197" s="130"/>
      <c r="P11197" s="88"/>
    </row>
    <row r="11198" spans="6:16">
      <c r="F11198" s="81"/>
      <c r="G11198" s="130"/>
      <c r="I11198" s="88"/>
      <c r="N11198" s="130"/>
      <c r="P11198" s="88"/>
    </row>
    <row r="11199" spans="6:16">
      <c r="F11199" s="81"/>
      <c r="G11199" s="130"/>
      <c r="I11199" s="88"/>
      <c r="N11199" s="130"/>
      <c r="P11199" s="88"/>
    </row>
    <row r="11200" spans="6:16">
      <c r="F11200" s="81"/>
      <c r="G11200" s="130"/>
      <c r="I11200" s="88"/>
      <c r="N11200" s="130"/>
      <c r="P11200" s="88"/>
    </row>
    <row r="11201" spans="6:16">
      <c r="F11201" s="81"/>
      <c r="G11201" s="130"/>
      <c r="I11201" s="88"/>
      <c r="N11201" s="130"/>
      <c r="P11201" s="88"/>
    </row>
    <row r="11202" spans="6:16">
      <c r="F11202" s="81"/>
      <c r="G11202" s="130"/>
      <c r="I11202" s="88"/>
      <c r="N11202" s="130"/>
      <c r="P11202" s="88"/>
    </row>
    <row r="11203" spans="6:16">
      <c r="F11203" s="81"/>
      <c r="G11203" s="130"/>
      <c r="I11203" s="88"/>
      <c r="N11203" s="130"/>
      <c r="P11203" s="88"/>
    </row>
    <row r="11204" spans="6:16">
      <c r="F11204" s="81"/>
      <c r="G11204" s="130"/>
      <c r="I11204" s="88"/>
      <c r="N11204" s="130"/>
      <c r="P11204" s="88"/>
    </row>
    <row r="11205" spans="6:16">
      <c r="F11205" s="81"/>
      <c r="G11205" s="130"/>
      <c r="I11205" s="88"/>
      <c r="N11205" s="130"/>
      <c r="P11205" s="88"/>
    </row>
    <row r="11206" spans="6:16">
      <c r="F11206" s="81"/>
      <c r="G11206" s="130"/>
      <c r="I11206" s="88"/>
      <c r="N11206" s="130"/>
      <c r="P11206" s="88"/>
    </row>
    <row r="11207" spans="6:16">
      <c r="F11207" s="81"/>
      <c r="G11207" s="130"/>
      <c r="I11207" s="88"/>
      <c r="N11207" s="130"/>
      <c r="P11207" s="88"/>
    </row>
    <row r="11208" spans="6:16">
      <c r="F11208" s="81"/>
      <c r="G11208" s="130"/>
      <c r="I11208" s="88"/>
      <c r="N11208" s="130"/>
      <c r="P11208" s="88"/>
    </row>
    <row r="11209" spans="6:16">
      <c r="F11209" s="81"/>
      <c r="G11209" s="130"/>
      <c r="I11209" s="88"/>
      <c r="N11209" s="130"/>
      <c r="P11209" s="88"/>
    </row>
    <row r="11210" spans="6:16">
      <c r="F11210" s="81"/>
      <c r="G11210" s="130"/>
      <c r="I11210" s="88"/>
      <c r="N11210" s="130"/>
      <c r="P11210" s="88"/>
    </row>
    <row r="11211" spans="6:16">
      <c r="F11211" s="81"/>
      <c r="G11211" s="130"/>
      <c r="I11211" s="88"/>
      <c r="N11211" s="130"/>
      <c r="P11211" s="88"/>
    </row>
    <row r="11212" spans="6:16">
      <c r="F11212" s="81"/>
      <c r="G11212" s="130"/>
      <c r="I11212" s="88"/>
      <c r="N11212" s="130"/>
      <c r="P11212" s="88"/>
    </row>
    <row r="11213" spans="6:16">
      <c r="F11213" s="81"/>
      <c r="G11213" s="130"/>
      <c r="I11213" s="88"/>
      <c r="N11213" s="130"/>
      <c r="P11213" s="88"/>
    </row>
    <row r="11214" spans="6:16">
      <c r="F11214" s="81"/>
      <c r="G11214" s="130"/>
      <c r="I11214" s="88"/>
      <c r="N11214" s="130"/>
      <c r="P11214" s="88"/>
    </row>
    <row r="11215" spans="6:16">
      <c r="F11215" s="81"/>
      <c r="G11215" s="130"/>
      <c r="I11215" s="88"/>
      <c r="N11215" s="130"/>
      <c r="P11215" s="88"/>
    </row>
    <row r="11216" spans="6:16">
      <c r="F11216" s="81"/>
      <c r="G11216" s="130"/>
      <c r="I11216" s="88"/>
      <c r="N11216" s="130"/>
      <c r="P11216" s="88"/>
    </row>
    <row r="11217" spans="6:16">
      <c r="F11217" s="81"/>
      <c r="G11217" s="130"/>
      <c r="I11217" s="88"/>
      <c r="N11217" s="130"/>
      <c r="P11217" s="88"/>
    </row>
    <row r="11218" spans="6:16">
      <c r="F11218" s="81"/>
      <c r="G11218" s="130"/>
      <c r="I11218" s="88"/>
      <c r="N11218" s="130"/>
      <c r="P11218" s="88"/>
    </row>
    <row r="11219" spans="6:16">
      <c r="F11219" s="81"/>
      <c r="G11219" s="130"/>
      <c r="I11219" s="88"/>
      <c r="N11219" s="130"/>
      <c r="P11219" s="88"/>
    </row>
    <row r="11220" spans="6:16">
      <c r="F11220" s="81"/>
      <c r="G11220" s="130"/>
      <c r="I11220" s="88"/>
      <c r="N11220" s="130"/>
      <c r="P11220" s="88"/>
    </row>
    <row r="11221" spans="6:16">
      <c r="F11221" s="81"/>
      <c r="G11221" s="130"/>
      <c r="I11221" s="88"/>
      <c r="N11221" s="130"/>
      <c r="P11221" s="88"/>
    </row>
    <row r="11222" spans="6:16">
      <c r="F11222" s="81"/>
      <c r="G11222" s="130"/>
      <c r="I11222" s="88"/>
      <c r="N11222" s="130"/>
      <c r="P11222" s="88"/>
    </row>
    <row r="11223" spans="6:16">
      <c r="F11223" s="81"/>
      <c r="G11223" s="130"/>
      <c r="I11223" s="88"/>
      <c r="N11223" s="130"/>
      <c r="P11223" s="88"/>
    </row>
    <row r="11224" spans="6:16">
      <c r="F11224" s="81"/>
      <c r="G11224" s="130"/>
      <c r="I11224" s="88"/>
      <c r="N11224" s="130"/>
      <c r="P11224" s="88"/>
    </row>
    <row r="11225" spans="6:16">
      <c r="F11225" s="81"/>
      <c r="G11225" s="130"/>
      <c r="I11225" s="88"/>
      <c r="N11225" s="130"/>
      <c r="P11225" s="88"/>
    </row>
    <row r="11226" spans="6:16">
      <c r="F11226" s="81"/>
      <c r="G11226" s="130"/>
      <c r="I11226" s="88"/>
      <c r="N11226" s="130"/>
      <c r="P11226" s="88"/>
    </row>
    <row r="11227" spans="6:16">
      <c r="F11227" s="81"/>
      <c r="G11227" s="130"/>
      <c r="I11227" s="88"/>
      <c r="N11227" s="130"/>
      <c r="P11227" s="88"/>
    </row>
    <row r="11228" spans="6:16">
      <c r="F11228" s="81"/>
      <c r="G11228" s="130"/>
      <c r="I11228" s="88"/>
      <c r="N11228" s="130"/>
      <c r="P11228" s="88"/>
    </row>
    <row r="11229" spans="6:16">
      <c r="F11229" s="81"/>
      <c r="G11229" s="130"/>
      <c r="I11229" s="88"/>
      <c r="N11229" s="130"/>
      <c r="P11229" s="88"/>
    </row>
    <row r="11230" spans="6:16">
      <c r="F11230" s="81"/>
      <c r="G11230" s="130"/>
      <c r="I11230" s="88"/>
      <c r="N11230" s="130"/>
      <c r="P11230" s="88"/>
    </row>
    <row r="11231" spans="6:16">
      <c r="F11231" s="81"/>
      <c r="G11231" s="130"/>
      <c r="I11231" s="88"/>
      <c r="N11231" s="130"/>
      <c r="P11231" s="88"/>
    </row>
    <row r="11232" spans="6:16">
      <c r="F11232" s="81"/>
      <c r="G11232" s="130"/>
      <c r="I11232" s="88"/>
      <c r="N11232" s="130"/>
      <c r="P11232" s="88"/>
    </row>
    <row r="11233" spans="6:16">
      <c r="F11233" s="81"/>
      <c r="G11233" s="130"/>
      <c r="I11233" s="88"/>
      <c r="N11233" s="130"/>
      <c r="P11233" s="88"/>
    </row>
    <row r="11234" spans="6:16">
      <c r="F11234" s="81"/>
      <c r="G11234" s="130"/>
      <c r="I11234" s="88"/>
      <c r="N11234" s="130"/>
      <c r="P11234" s="88"/>
    </row>
    <row r="11235" spans="6:16">
      <c r="F11235" s="81"/>
      <c r="G11235" s="130"/>
      <c r="I11235" s="88"/>
      <c r="N11235" s="130"/>
      <c r="P11235" s="88"/>
    </row>
    <row r="11236" spans="6:16">
      <c r="F11236" s="81"/>
      <c r="G11236" s="130"/>
      <c r="I11236" s="88"/>
      <c r="N11236" s="130"/>
      <c r="P11236" s="88"/>
    </row>
    <row r="11237" spans="6:16">
      <c r="F11237" s="81"/>
      <c r="G11237" s="130"/>
      <c r="I11237" s="88"/>
      <c r="N11237" s="130"/>
      <c r="P11237" s="88"/>
    </row>
    <row r="11238" spans="6:16">
      <c r="F11238" s="81"/>
      <c r="G11238" s="130"/>
      <c r="I11238" s="88"/>
      <c r="N11238" s="130"/>
      <c r="P11238" s="88"/>
    </row>
    <row r="11239" spans="6:16">
      <c r="F11239" s="81"/>
      <c r="G11239" s="130"/>
      <c r="I11239" s="88"/>
      <c r="N11239" s="130"/>
      <c r="P11239" s="88"/>
    </row>
    <row r="11240" spans="6:16">
      <c r="F11240" s="81"/>
      <c r="G11240" s="130"/>
      <c r="I11240" s="88"/>
      <c r="N11240" s="130"/>
      <c r="P11240" s="88"/>
    </row>
    <row r="11241" spans="6:16">
      <c r="F11241" s="81"/>
      <c r="G11241" s="130"/>
      <c r="I11241" s="88"/>
      <c r="N11241" s="130"/>
      <c r="P11241" s="88"/>
    </row>
    <row r="11242" spans="6:16">
      <c r="F11242" s="81"/>
      <c r="G11242" s="130"/>
      <c r="I11242" s="88"/>
      <c r="N11242" s="130"/>
      <c r="P11242" s="88"/>
    </row>
    <row r="11243" spans="6:16">
      <c r="F11243" s="81"/>
      <c r="G11243" s="130"/>
      <c r="I11243" s="88"/>
      <c r="N11243" s="130"/>
      <c r="P11243" s="88"/>
    </row>
    <row r="11244" spans="6:16">
      <c r="F11244" s="81"/>
      <c r="G11244" s="130"/>
      <c r="I11244" s="88"/>
      <c r="N11244" s="130"/>
      <c r="P11244" s="88"/>
    </row>
    <row r="11245" spans="6:16">
      <c r="F11245" s="81"/>
      <c r="G11245" s="130"/>
      <c r="I11245" s="88"/>
      <c r="N11245" s="130"/>
      <c r="P11245" s="88"/>
    </row>
    <row r="11246" spans="6:16">
      <c r="F11246" s="81"/>
      <c r="G11246" s="130"/>
      <c r="I11246" s="88"/>
      <c r="N11246" s="130"/>
      <c r="P11246" s="88"/>
    </row>
    <row r="11247" spans="6:16">
      <c r="F11247" s="81"/>
      <c r="G11247" s="130"/>
      <c r="I11247" s="88"/>
      <c r="N11247" s="130"/>
      <c r="P11247" s="88"/>
    </row>
    <row r="11248" spans="6:16">
      <c r="F11248" s="81"/>
      <c r="G11248" s="130"/>
      <c r="I11248" s="88"/>
      <c r="N11248" s="130"/>
      <c r="P11248" s="88"/>
    </row>
    <row r="11249" spans="6:16">
      <c r="F11249" s="81"/>
      <c r="G11249" s="130"/>
      <c r="I11249" s="88"/>
      <c r="N11249" s="130"/>
      <c r="P11249" s="88"/>
    </row>
    <row r="11250" spans="6:16">
      <c r="F11250" s="81"/>
      <c r="G11250" s="130"/>
      <c r="I11250" s="88"/>
      <c r="N11250" s="130"/>
      <c r="P11250" s="88"/>
    </row>
    <row r="11251" spans="6:16">
      <c r="F11251" s="81"/>
      <c r="G11251" s="130"/>
      <c r="I11251" s="88"/>
      <c r="N11251" s="130"/>
      <c r="P11251" s="88"/>
    </row>
    <row r="11252" spans="6:16">
      <c r="F11252" s="81"/>
      <c r="G11252" s="130"/>
      <c r="I11252" s="88"/>
      <c r="N11252" s="130"/>
      <c r="P11252" s="88"/>
    </row>
    <row r="11253" spans="6:16">
      <c r="F11253" s="81"/>
      <c r="G11253" s="130"/>
      <c r="I11253" s="88"/>
      <c r="N11253" s="130"/>
      <c r="P11253" s="88"/>
    </row>
    <row r="11254" spans="6:16">
      <c r="F11254" s="81"/>
      <c r="G11254" s="130"/>
      <c r="I11254" s="88"/>
      <c r="N11254" s="130"/>
      <c r="P11254" s="88"/>
    </row>
    <row r="11255" spans="6:16">
      <c r="F11255" s="81"/>
      <c r="G11255" s="130"/>
      <c r="I11255" s="88"/>
      <c r="N11255" s="130"/>
      <c r="P11255" s="88"/>
    </row>
    <row r="11256" spans="6:16">
      <c r="F11256" s="81"/>
      <c r="G11256" s="130"/>
      <c r="I11256" s="88"/>
      <c r="N11256" s="130"/>
      <c r="P11256" s="88"/>
    </row>
    <row r="11257" spans="6:16">
      <c r="F11257" s="81"/>
      <c r="G11257" s="130"/>
      <c r="I11257" s="88"/>
      <c r="N11257" s="130"/>
      <c r="P11257" s="88"/>
    </row>
    <row r="11258" spans="6:16">
      <c r="F11258" s="81"/>
      <c r="G11258" s="130"/>
      <c r="I11258" s="88"/>
      <c r="N11258" s="130"/>
      <c r="P11258" s="88"/>
    </row>
    <row r="11259" spans="6:16">
      <c r="F11259" s="81"/>
      <c r="G11259" s="130"/>
      <c r="I11259" s="88"/>
      <c r="N11259" s="130"/>
      <c r="P11259" s="88"/>
    </row>
    <row r="11260" spans="6:16">
      <c r="F11260" s="81"/>
      <c r="G11260" s="130"/>
      <c r="I11260" s="88"/>
      <c r="N11260" s="130"/>
      <c r="P11260" s="88"/>
    </row>
    <row r="11261" spans="6:16">
      <c r="F11261" s="81"/>
      <c r="G11261" s="130"/>
      <c r="I11261" s="88"/>
      <c r="N11261" s="130"/>
      <c r="P11261" s="88"/>
    </row>
    <row r="11262" spans="6:16">
      <c r="F11262" s="81"/>
      <c r="G11262" s="130"/>
      <c r="I11262" s="88"/>
      <c r="N11262" s="130"/>
      <c r="P11262" s="88"/>
    </row>
    <row r="11263" spans="6:16">
      <c r="F11263" s="81"/>
      <c r="G11263" s="130"/>
      <c r="I11263" s="88"/>
      <c r="N11263" s="130"/>
      <c r="P11263" s="88"/>
    </row>
    <row r="11264" spans="6:16">
      <c r="F11264" s="81"/>
      <c r="G11264" s="130"/>
      <c r="I11264" s="88"/>
      <c r="N11264" s="130"/>
      <c r="P11264" s="88"/>
    </row>
    <row r="11265" spans="6:16">
      <c r="F11265" s="81"/>
      <c r="G11265" s="130"/>
      <c r="I11265" s="88"/>
      <c r="N11265" s="130"/>
      <c r="P11265" s="88"/>
    </row>
    <row r="11266" spans="6:16">
      <c r="F11266" s="81"/>
      <c r="G11266" s="130"/>
      <c r="I11266" s="88"/>
      <c r="N11266" s="130"/>
      <c r="P11266" s="88"/>
    </row>
    <row r="11267" spans="6:16">
      <c r="F11267" s="81"/>
      <c r="G11267" s="130"/>
      <c r="I11267" s="88"/>
      <c r="N11267" s="130"/>
      <c r="P11267" s="88"/>
    </row>
    <row r="11268" spans="6:16">
      <c r="F11268" s="81"/>
      <c r="G11268" s="130"/>
      <c r="I11268" s="88"/>
      <c r="N11268" s="130"/>
      <c r="P11268" s="88"/>
    </row>
    <row r="11269" spans="6:16">
      <c r="F11269" s="81"/>
      <c r="G11269" s="130"/>
      <c r="I11269" s="88"/>
      <c r="N11269" s="130"/>
      <c r="P11269" s="88"/>
    </row>
    <row r="11270" spans="6:16">
      <c r="F11270" s="81"/>
      <c r="G11270" s="130"/>
      <c r="I11270" s="88"/>
      <c r="N11270" s="130"/>
      <c r="P11270" s="88"/>
    </row>
    <row r="11271" spans="6:16">
      <c r="F11271" s="81"/>
      <c r="G11271" s="130"/>
      <c r="I11271" s="88"/>
      <c r="N11271" s="130"/>
      <c r="P11271" s="88"/>
    </row>
    <row r="11272" spans="6:16">
      <c r="F11272" s="81"/>
      <c r="G11272" s="130"/>
      <c r="I11272" s="88"/>
      <c r="N11272" s="130"/>
      <c r="P11272" s="88"/>
    </row>
    <row r="11273" spans="6:16">
      <c r="F11273" s="81"/>
      <c r="G11273" s="130"/>
      <c r="I11273" s="88"/>
      <c r="N11273" s="130"/>
      <c r="P11273" s="88"/>
    </row>
    <row r="11274" spans="6:16">
      <c r="F11274" s="81"/>
      <c r="G11274" s="130"/>
      <c r="I11274" s="88"/>
      <c r="N11274" s="130"/>
      <c r="P11274" s="88"/>
    </row>
    <row r="11275" spans="6:16">
      <c r="F11275" s="81"/>
      <c r="G11275" s="130"/>
      <c r="I11275" s="88"/>
      <c r="N11275" s="130"/>
      <c r="P11275" s="88"/>
    </row>
    <row r="11276" spans="6:16">
      <c r="F11276" s="81"/>
      <c r="G11276" s="130"/>
      <c r="I11276" s="88"/>
      <c r="N11276" s="130"/>
      <c r="P11276" s="88"/>
    </row>
    <row r="11277" spans="6:16">
      <c r="F11277" s="81"/>
      <c r="G11277" s="130"/>
      <c r="I11277" s="88"/>
      <c r="N11277" s="130"/>
      <c r="P11277" s="88"/>
    </row>
    <row r="11278" spans="6:16">
      <c r="F11278" s="81"/>
      <c r="G11278" s="130"/>
      <c r="I11278" s="88"/>
      <c r="N11278" s="130"/>
      <c r="P11278" s="88"/>
    </row>
    <row r="11279" spans="6:16">
      <c r="F11279" s="81"/>
      <c r="G11279" s="130"/>
      <c r="I11279" s="88"/>
      <c r="N11279" s="130"/>
      <c r="P11279" s="88"/>
    </row>
    <row r="11280" spans="6:16">
      <c r="F11280" s="81"/>
      <c r="G11280" s="130"/>
      <c r="I11280" s="88"/>
      <c r="N11280" s="130"/>
      <c r="P11280" s="88"/>
    </row>
    <row r="11281" spans="6:16">
      <c r="F11281" s="81"/>
      <c r="G11281" s="130"/>
      <c r="I11281" s="88"/>
      <c r="N11281" s="130"/>
      <c r="P11281" s="88"/>
    </row>
    <row r="11282" spans="6:16">
      <c r="F11282" s="81"/>
      <c r="G11282" s="130"/>
      <c r="I11282" s="88"/>
      <c r="N11282" s="130"/>
      <c r="P11282" s="88"/>
    </row>
    <row r="11283" spans="6:16">
      <c r="F11283" s="81"/>
      <c r="G11283" s="130"/>
      <c r="I11283" s="88"/>
      <c r="N11283" s="130"/>
      <c r="P11283" s="88"/>
    </row>
    <row r="11284" spans="6:16">
      <c r="F11284" s="81"/>
      <c r="G11284" s="130"/>
      <c r="I11284" s="88"/>
      <c r="N11284" s="130"/>
      <c r="P11284" s="88"/>
    </row>
    <row r="11285" spans="6:16">
      <c r="F11285" s="81"/>
      <c r="G11285" s="130"/>
      <c r="I11285" s="88"/>
      <c r="N11285" s="130"/>
      <c r="P11285" s="88"/>
    </row>
    <row r="11286" spans="6:16">
      <c r="F11286" s="81"/>
      <c r="G11286" s="130"/>
      <c r="I11286" s="88"/>
      <c r="N11286" s="130"/>
      <c r="P11286" s="88"/>
    </row>
    <row r="11287" spans="6:16">
      <c r="F11287" s="81"/>
      <c r="G11287" s="130"/>
      <c r="I11287" s="88"/>
      <c r="N11287" s="130"/>
      <c r="P11287" s="88"/>
    </row>
    <row r="11288" spans="6:16">
      <c r="F11288" s="81"/>
      <c r="G11288" s="130"/>
      <c r="I11288" s="88"/>
      <c r="N11288" s="130"/>
      <c r="P11288" s="88"/>
    </row>
    <row r="11289" spans="6:16">
      <c r="F11289" s="81"/>
      <c r="G11289" s="130"/>
      <c r="I11289" s="88"/>
      <c r="N11289" s="130"/>
      <c r="P11289" s="88"/>
    </row>
    <row r="11290" spans="6:16">
      <c r="F11290" s="81"/>
      <c r="G11290" s="130"/>
      <c r="I11290" s="88"/>
      <c r="N11290" s="130"/>
      <c r="P11290" s="88"/>
    </row>
    <row r="11291" spans="6:16">
      <c r="F11291" s="81"/>
      <c r="G11291" s="130"/>
      <c r="I11291" s="88"/>
      <c r="N11291" s="130"/>
      <c r="P11291" s="88"/>
    </row>
    <row r="11292" spans="6:16">
      <c r="F11292" s="81"/>
      <c r="G11292" s="130"/>
      <c r="I11292" s="88"/>
      <c r="N11292" s="130"/>
      <c r="P11292" s="88"/>
    </row>
    <row r="11293" spans="6:16">
      <c r="F11293" s="81"/>
      <c r="G11293" s="130"/>
      <c r="I11293" s="88"/>
      <c r="N11293" s="130"/>
      <c r="P11293" s="88"/>
    </row>
    <row r="11294" spans="6:16">
      <c r="F11294" s="81"/>
      <c r="G11294" s="130"/>
      <c r="I11294" s="88"/>
      <c r="N11294" s="130"/>
      <c r="P11294" s="88"/>
    </row>
    <row r="11295" spans="6:16">
      <c r="F11295" s="81"/>
      <c r="G11295" s="130"/>
      <c r="I11295" s="88"/>
      <c r="N11295" s="130"/>
      <c r="P11295" s="88"/>
    </row>
    <row r="11296" spans="6:16">
      <c r="F11296" s="81"/>
      <c r="G11296" s="130"/>
      <c r="I11296" s="88"/>
      <c r="N11296" s="130"/>
      <c r="P11296" s="88"/>
    </row>
    <row r="11297" spans="6:16">
      <c r="F11297" s="81"/>
      <c r="G11297" s="130"/>
      <c r="I11297" s="88"/>
      <c r="N11297" s="130"/>
      <c r="P11297" s="88"/>
    </row>
    <row r="11298" spans="6:16">
      <c r="F11298" s="81"/>
      <c r="G11298" s="130"/>
      <c r="I11298" s="88"/>
      <c r="N11298" s="130"/>
      <c r="P11298" s="88"/>
    </row>
    <row r="11299" spans="6:16">
      <c r="F11299" s="81"/>
      <c r="G11299" s="130"/>
      <c r="I11299" s="88"/>
      <c r="N11299" s="130"/>
      <c r="P11299" s="88"/>
    </row>
    <row r="11300" spans="6:16">
      <c r="F11300" s="81"/>
      <c r="G11300" s="130"/>
      <c r="I11300" s="88"/>
      <c r="N11300" s="130"/>
      <c r="P11300" s="88"/>
    </row>
    <row r="11301" spans="6:16">
      <c r="F11301" s="81"/>
      <c r="G11301" s="130"/>
      <c r="I11301" s="88"/>
      <c r="N11301" s="130"/>
      <c r="P11301" s="88"/>
    </row>
    <row r="11302" spans="6:16">
      <c r="F11302" s="81"/>
      <c r="G11302" s="130"/>
      <c r="I11302" s="88"/>
      <c r="N11302" s="130"/>
      <c r="P11302" s="88"/>
    </row>
    <row r="11303" spans="6:16">
      <c r="F11303" s="81"/>
      <c r="G11303" s="130"/>
      <c r="I11303" s="88"/>
      <c r="N11303" s="130"/>
      <c r="P11303" s="88"/>
    </row>
    <row r="11304" spans="6:16">
      <c r="F11304" s="81"/>
      <c r="G11304" s="130"/>
      <c r="I11304" s="88"/>
      <c r="N11304" s="130"/>
      <c r="P11304" s="88"/>
    </row>
    <row r="11305" spans="6:16">
      <c r="F11305" s="81"/>
      <c r="G11305" s="130"/>
      <c r="I11305" s="88"/>
      <c r="N11305" s="130"/>
      <c r="P11305" s="88"/>
    </row>
    <row r="11306" spans="6:16">
      <c r="F11306" s="81"/>
      <c r="G11306" s="130"/>
      <c r="I11306" s="88"/>
      <c r="N11306" s="130"/>
      <c r="P11306" s="88"/>
    </row>
    <row r="11307" spans="6:16">
      <c r="F11307" s="81"/>
      <c r="G11307" s="130"/>
      <c r="I11307" s="88"/>
      <c r="N11307" s="130"/>
      <c r="P11307" s="88"/>
    </row>
    <row r="11308" spans="6:16">
      <c r="F11308" s="81"/>
      <c r="G11308" s="130"/>
      <c r="I11308" s="88"/>
      <c r="N11308" s="130"/>
      <c r="P11308" s="88"/>
    </row>
    <row r="11309" spans="6:16">
      <c r="F11309" s="81"/>
      <c r="G11309" s="130"/>
      <c r="I11309" s="88"/>
      <c r="N11309" s="130"/>
      <c r="P11309" s="88"/>
    </row>
    <row r="11310" spans="6:16">
      <c r="F11310" s="81"/>
      <c r="G11310" s="130"/>
      <c r="I11310" s="88"/>
      <c r="N11310" s="130"/>
      <c r="P11310" s="88"/>
    </row>
    <row r="11311" spans="6:16">
      <c r="F11311" s="81"/>
      <c r="G11311" s="130"/>
      <c r="I11311" s="88"/>
      <c r="N11311" s="130"/>
      <c r="P11311" s="88"/>
    </row>
    <row r="11312" spans="6:16">
      <c r="F11312" s="81"/>
      <c r="G11312" s="130"/>
      <c r="I11312" s="88"/>
      <c r="N11312" s="130"/>
      <c r="P11312" s="88"/>
    </row>
    <row r="11313" spans="6:16">
      <c r="F11313" s="81"/>
      <c r="G11313" s="130"/>
      <c r="I11313" s="88"/>
      <c r="N11313" s="130"/>
      <c r="P11313" s="88"/>
    </row>
    <row r="11314" spans="6:16">
      <c r="F11314" s="81"/>
      <c r="G11314" s="130"/>
      <c r="I11314" s="88"/>
      <c r="N11314" s="130"/>
      <c r="P11314" s="88"/>
    </row>
    <row r="11315" spans="6:16">
      <c r="F11315" s="81"/>
      <c r="G11315" s="130"/>
      <c r="I11315" s="88"/>
      <c r="N11315" s="130"/>
      <c r="P11315" s="88"/>
    </row>
    <row r="11316" spans="6:16">
      <c r="F11316" s="81"/>
      <c r="G11316" s="130"/>
      <c r="I11316" s="88"/>
      <c r="N11316" s="130"/>
      <c r="P11316" s="88"/>
    </row>
    <row r="11317" spans="6:16">
      <c r="F11317" s="81"/>
      <c r="G11317" s="130"/>
      <c r="I11317" s="88"/>
      <c r="N11317" s="130"/>
      <c r="P11317" s="88"/>
    </row>
    <row r="11318" spans="6:16">
      <c r="F11318" s="81"/>
      <c r="G11318" s="130"/>
      <c r="I11318" s="88"/>
      <c r="N11318" s="130"/>
      <c r="P11318" s="88"/>
    </row>
    <row r="11319" spans="6:16">
      <c r="F11319" s="81"/>
      <c r="G11319" s="130"/>
      <c r="I11319" s="88"/>
      <c r="N11319" s="130"/>
      <c r="P11319" s="88"/>
    </row>
    <row r="11320" spans="6:16">
      <c r="F11320" s="81"/>
      <c r="G11320" s="130"/>
      <c r="I11320" s="88"/>
      <c r="N11320" s="130"/>
      <c r="P11320" s="88"/>
    </row>
    <row r="11321" spans="6:16">
      <c r="F11321" s="81"/>
      <c r="G11321" s="130"/>
      <c r="I11321" s="88"/>
      <c r="N11321" s="130"/>
      <c r="P11321" s="88"/>
    </row>
    <row r="11322" spans="6:16">
      <c r="F11322" s="81"/>
      <c r="G11322" s="130"/>
      <c r="I11322" s="88"/>
      <c r="N11322" s="130"/>
      <c r="P11322" s="88"/>
    </row>
    <row r="11323" spans="6:16">
      <c r="F11323" s="81"/>
      <c r="G11323" s="130"/>
      <c r="I11323" s="88"/>
      <c r="N11323" s="130"/>
      <c r="P11323" s="88"/>
    </row>
    <row r="11324" spans="6:16">
      <c r="F11324" s="81"/>
      <c r="G11324" s="130"/>
      <c r="I11324" s="88"/>
      <c r="N11324" s="130"/>
      <c r="P11324" s="88"/>
    </row>
    <row r="11325" spans="6:16">
      <c r="F11325" s="81"/>
      <c r="G11325" s="130"/>
      <c r="I11325" s="88"/>
      <c r="N11325" s="130"/>
      <c r="P11325" s="88"/>
    </row>
    <row r="11326" spans="6:16">
      <c r="F11326" s="81"/>
      <c r="G11326" s="130"/>
      <c r="I11326" s="88"/>
      <c r="N11326" s="130"/>
      <c r="P11326" s="88"/>
    </row>
    <row r="11327" spans="6:16">
      <c r="F11327" s="81"/>
      <c r="G11327" s="130"/>
      <c r="I11327" s="88"/>
      <c r="N11327" s="130"/>
      <c r="P11327" s="88"/>
    </row>
    <row r="11328" spans="6:16">
      <c r="F11328" s="81"/>
      <c r="G11328" s="130"/>
      <c r="I11328" s="88"/>
      <c r="N11328" s="130"/>
      <c r="P11328" s="88"/>
    </row>
    <row r="11329" spans="6:16">
      <c r="F11329" s="81"/>
      <c r="G11329" s="130"/>
      <c r="I11329" s="88"/>
      <c r="N11329" s="130"/>
      <c r="P11329" s="88"/>
    </row>
    <row r="11330" spans="6:16">
      <c r="F11330" s="81"/>
      <c r="G11330" s="130"/>
      <c r="I11330" s="88"/>
      <c r="N11330" s="130"/>
      <c r="P11330" s="88"/>
    </row>
    <row r="11331" spans="6:16">
      <c r="F11331" s="81"/>
      <c r="G11331" s="130"/>
      <c r="I11331" s="88"/>
      <c r="N11331" s="130"/>
      <c r="P11331" s="88"/>
    </row>
    <row r="11332" spans="6:16">
      <c r="F11332" s="81"/>
      <c r="G11332" s="130"/>
      <c r="I11332" s="88"/>
      <c r="N11332" s="130"/>
      <c r="P11332" s="88"/>
    </row>
    <row r="11333" spans="6:16">
      <c r="F11333" s="81"/>
      <c r="G11333" s="130"/>
      <c r="I11333" s="88"/>
      <c r="N11333" s="130"/>
      <c r="P11333" s="88"/>
    </row>
    <row r="11334" spans="6:16">
      <c r="F11334" s="81"/>
      <c r="G11334" s="130"/>
      <c r="I11334" s="88"/>
      <c r="N11334" s="130"/>
      <c r="P11334" s="88"/>
    </row>
    <row r="11335" spans="6:16">
      <c r="F11335" s="81"/>
      <c r="G11335" s="130"/>
      <c r="I11335" s="88"/>
      <c r="N11335" s="130"/>
      <c r="P11335" s="88"/>
    </row>
    <row r="11336" spans="6:16">
      <c r="F11336" s="81"/>
      <c r="G11336" s="130"/>
      <c r="I11336" s="88"/>
      <c r="N11336" s="130"/>
      <c r="P11336" s="88"/>
    </row>
    <row r="11337" spans="6:16">
      <c r="F11337" s="81"/>
      <c r="G11337" s="130"/>
      <c r="I11337" s="88"/>
      <c r="N11337" s="130"/>
      <c r="P11337" s="88"/>
    </row>
    <row r="11338" spans="6:16">
      <c r="F11338" s="81"/>
      <c r="G11338" s="130"/>
      <c r="I11338" s="88"/>
      <c r="N11338" s="130"/>
      <c r="P11338" s="88"/>
    </row>
    <row r="11339" spans="6:16">
      <c r="F11339" s="81"/>
      <c r="G11339" s="130"/>
      <c r="I11339" s="88"/>
      <c r="N11339" s="130"/>
      <c r="P11339" s="88"/>
    </row>
    <row r="11340" spans="6:16">
      <c r="F11340" s="81"/>
      <c r="G11340" s="130"/>
      <c r="I11340" s="88"/>
      <c r="N11340" s="130"/>
      <c r="P11340" s="88"/>
    </row>
    <row r="11341" spans="6:16">
      <c r="F11341" s="81"/>
      <c r="G11341" s="130"/>
      <c r="I11341" s="88"/>
      <c r="N11341" s="130"/>
      <c r="P11341" s="88"/>
    </row>
    <row r="11342" spans="6:16">
      <c r="F11342" s="81"/>
      <c r="G11342" s="130"/>
      <c r="I11342" s="88"/>
      <c r="N11342" s="130"/>
      <c r="P11342" s="88"/>
    </row>
    <row r="11343" spans="6:16">
      <c r="F11343" s="81"/>
      <c r="G11343" s="130"/>
      <c r="I11343" s="88"/>
      <c r="N11343" s="130"/>
      <c r="P11343" s="88"/>
    </row>
    <row r="11344" spans="6:16">
      <c r="F11344" s="81"/>
      <c r="G11344" s="130"/>
      <c r="I11344" s="88"/>
      <c r="N11344" s="130"/>
      <c r="P11344" s="88"/>
    </row>
    <row r="11345" spans="6:16">
      <c r="F11345" s="81"/>
      <c r="G11345" s="130"/>
      <c r="I11345" s="88"/>
      <c r="N11345" s="130"/>
      <c r="P11345" s="88"/>
    </row>
    <row r="11346" spans="6:16">
      <c r="F11346" s="81"/>
      <c r="G11346" s="130"/>
      <c r="I11346" s="88"/>
      <c r="N11346" s="130"/>
      <c r="P11346" s="88"/>
    </row>
    <row r="11347" spans="6:16">
      <c r="F11347" s="81"/>
      <c r="G11347" s="130"/>
      <c r="I11347" s="88"/>
      <c r="N11347" s="130"/>
      <c r="P11347" s="88"/>
    </row>
    <row r="11348" spans="6:16">
      <c r="F11348" s="81"/>
      <c r="G11348" s="130"/>
      <c r="I11348" s="88"/>
      <c r="N11348" s="130"/>
      <c r="P11348" s="88"/>
    </row>
    <row r="11349" spans="6:16">
      <c r="F11349" s="81"/>
      <c r="G11349" s="130"/>
      <c r="I11349" s="88"/>
      <c r="N11349" s="130"/>
      <c r="P11349" s="88"/>
    </row>
    <row r="11350" spans="6:16">
      <c r="F11350" s="81"/>
      <c r="G11350" s="130"/>
      <c r="I11350" s="88"/>
      <c r="N11350" s="130"/>
      <c r="P11350" s="88"/>
    </row>
    <row r="11351" spans="6:16">
      <c r="F11351" s="81"/>
      <c r="G11351" s="130"/>
      <c r="I11351" s="88"/>
      <c r="N11351" s="130"/>
      <c r="P11351" s="88"/>
    </row>
    <row r="11352" spans="6:16">
      <c r="F11352" s="81"/>
      <c r="G11352" s="130"/>
      <c r="I11352" s="88"/>
      <c r="N11352" s="130"/>
      <c r="P11352" s="88"/>
    </row>
    <row r="11353" spans="6:16">
      <c r="F11353" s="81"/>
      <c r="G11353" s="130"/>
      <c r="I11353" s="88"/>
      <c r="N11353" s="130"/>
      <c r="P11353" s="88"/>
    </row>
    <row r="11354" spans="6:16">
      <c r="F11354" s="81"/>
      <c r="G11354" s="130"/>
      <c r="I11354" s="88"/>
      <c r="N11354" s="130"/>
      <c r="P11354" s="88"/>
    </row>
    <row r="11355" spans="6:16">
      <c r="F11355" s="81"/>
      <c r="G11355" s="130"/>
      <c r="I11355" s="88"/>
      <c r="N11355" s="130"/>
      <c r="P11355" s="88"/>
    </row>
    <row r="11356" spans="6:16">
      <c r="F11356" s="81"/>
      <c r="G11356" s="130"/>
      <c r="I11356" s="88"/>
      <c r="N11356" s="130"/>
      <c r="P11356" s="88"/>
    </row>
    <row r="11357" spans="6:16">
      <c r="F11357" s="81"/>
      <c r="G11357" s="130"/>
      <c r="I11357" s="88"/>
      <c r="N11357" s="130"/>
      <c r="P11357" s="88"/>
    </row>
    <row r="11358" spans="6:16">
      <c r="F11358" s="81"/>
      <c r="G11358" s="130"/>
      <c r="I11358" s="88"/>
      <c r="N11358" s="130"/>
      <c r="P11358" s="88"/>
    </row>
    <row r="11359" spans="6:16">
      <c r="F11359" s="81"/>
      <c r="G11359" s="130"/>
      <c r="I11359" s="88"/>
      <c r="N11359" s="130"/>
      <c r="P11359" s="88"/>
    </row>
    <row r="11360" spans="6:16">
      <c r="F11360" s="81"/>
      <c r="G11360" s="130"/>
      <c r="I11360" s="88"/>
      <c r="N11360" s="130"/>
      <c r="P11360" s="88"/>
    </row>
    <row r="11361" spans="6:16">
      <c r="F11361" s="81"/>
      <c r="G11361" s="130"/>
      <c r="I11361" s="88"/>
      <c r="N11361" s="130"/>
      <c r="P11361" s="88"/>
    </row>
    <row r="11362" spans="6:16">
      <c r="F11362" s="81"/>
      <c r="G11362" s="130"/>
      <c r="I11362" s="88"/>
      <c r="N11362" s="130"/>
      <c r="P11362" s="88"/>
    </row>
    <row r="11363" spans="6:16">
      <c r="F11363" s="81"/>
      <c r="G11363" s="130"/>
      <c r="I11363" s="88"/>
      <c r="N11363" s="130"/>
      <c r="P11363" s="88"/>
    </row>
    <row r="11364" spans="6:16">
      <c r="F11364" s="81"/>
      <c r="G11364" s="130"/>
      <c r="I11364" s="88"/>
      <c r="N11364" s="130"/>
      <c r="P11364" s="88"/>
    </row>
    <row r="11365" spans="6:16">
      <c r="F11365" s="81"/>
      <c r="G11365" s="130"/>
      <c r="I11365" s="88"/>
      <c r="N11365" s="130"/>
      <c r="P11365" s="88"/>
    </row>
    <row r="11366" spans="6:16">
      <c r="F11366" s="81"/>
      <c r="G11366" s="130"/>
      <c r="I11366" s="88"/>
      <c r="N11366" s="130"/>
      <c r="P11366" s="88"/>
    </row>
    <row r="11367" spans="6:16">
      <c r="F11367" s="81"/>
      <c r="G11367" s="130"/>
      <c r="I11367" s="88"/>
      <c r="N11367" s="130"/>
      <c r="P11367" s="88"/>
    </row>
    <row r="11368" spans="6:16">
      <c r="F11368" s="81"/>
      <c r="G11368" s="130"/>
      <c r="I11368" s="88"/>
      <c r="N11368" s="130"/>
      <c r="P11368" s="88"/>
    </row>
    <row r="11369" spans="6:16">
      <c r="F11369" s="81"/>
      <c r="G11369" s="130"/>
      <c r="I11369" s="88"/>
      <c r="N11369" s="130"/>
      <c r="P11369" s="88"/>
    </row>
    <row r="11370" spans="6:16">
      <c r="F11370" s="81"/>
      <c r="G11370" s="130"/>
      <c r="I11370" s="88"/>
      <c r="N11370" s="130"/>
      <c r="P11370" s="88"/>
    </row>
    <row r="11371" spans="6:16">
      <c r="F11371" s="81"/>
      <c r="G11371" s="130"/>
      <c r="I11371" s="88"/>
      <c r="N11371" s="130"/>
      <c r="P11371" s="88"/>
    </row>
    <row r="11372" spans="6:16">
      <c r="F11372" s="81"/>
      <c r="G11372" s="130"/>
      <c r="I11372" s="88"/>
      <c r="N11372" s="130"/>
      <c r="P11372" s="88"/>
    </row>
    <row r="11373" spans="6:16">
      <c r="F11373" s="81"/>
      <c r="G11373" s="130"/>
      <c r="I11373" s="88"/>
      <c r="N11373" s="130"/>
      <c r="P11373" s="88"/>
    </row>
    <row r="11374" spans="6:16">
      <c r="F11374" s="81"/>
      <c r="G11374" s="130"/>
      <c r="I11374" s="88"/>
      <c r="N11374" s="130"/>
      <c r="P11374" s="88"/>
    </row>
    <row r="11375" spans="6:16">
      <c r="F11375" s="81"/>
      <c r="G11375" s="130"/>
      <c r="I11375" s="88"/>
      <c r="N11375" s="130"/>
      <c r="P11375" s="88"/>
    </row>
    <row r="11376" spans="6:16">
      <c r="F11376" s="81"/>
      <c r="G11376" s="130"/>
      <c r="I11376" s="88"/>
      <c r="N11376" s="130"/>
      <c r="P11376" s="88"/>
    </row>
    <row r="11377" spans="6:16">
      <c r="F11377" s="81"/>
      <c r="G11377" s="130"/>
      <c r="I11377" s="88"/>
      <c r="N11377" s="130"/>
      <c r="P11377" s="88"/>
    </row>
    <row r="11378" spans="6:16">
      <c r="F11378" s="81"/>
      <c r="G11378" s="130"/>
      <c r="I11378" s="88"/>
      <c r="N11378" s="130"/>
      <c r="P11378" s="88"/>
    </row>
    <row r="11379" spans="6:16">
      <c r="F11379" s="81"/>
      <c r="G11379" s="130"/>
      <c r="I11379" s="88"/>
      <c r="N11379" s="130"/>
      <c r="P11379" s="88"/>
    </row>
    <row r="11380" spans="6:16">
      <c r="F11380" s="81"/>
      <c r="G11380" s="130"/>
      <c r="I11380" s="88"/>
      <c r="N11380" s="130"/>
      <c r="P11380" s="88"/>
    </row>
    <row r="11381" spans="6:16">
      <c r="F11381" s="81"/>
      <c r="G11381" s="130"/>
      <c r="I11381" s="88"/>
      <c r="N11381" s="130"/>
      <c r="P11381" s="88"/>
    </row>
    <row r="11382" spans="6:16">
      <c r="F11382" s="81"/>
      <c r="G11382" s="130"/>
      <c r="I11382" s="88"/>
      <c r="N11382" s="130"/>
      <c r="P11382" s="88"/>
    </row>
    <row r="11383" spans="6:16">
      <c r="F11383" s="81"/>
      <c r="G11383" s="130"/>
      <c r="I11383" s="88"/>
      <c r="N11383" s="130"/>
      <c r="P11383" s="88"/>
    </row>
    <row r="11384" spans="6:16">
      <c r="F11384" s="81"/>
      <c r="G11384" s="130"/>
      <c r="I11384" s="88"/>
      <c r="N11384" s="130"/>
      <c r="P11384" s="88"/>
    </row>
    <row r="11385" spans="6:16">
      <c r="F11385" s="81"/>
      <c r="G11385" s="130"/>
      <c r="I11385" s="88"/>
      <c r="N11385" s="130"/>
      <c r="P11385" s="88"/>
    </row>
    <row r="11386" spans="6:16">
      <c r="F11386" s="81"/>
      <c r="G11386" s="130"/>
      <c r="I11386" s="88"/>
      <c r="N11386" s="130"/>
      <c r="P11386" s="88"/>
    </row>
    <row r="11387" spans="6:16">
      <c r="F11387" s="81"/>
      <c r="G11387" s="130"/>
      <c r="I11387" s="88"/>
      <c r="N11387" s="130"/>
      <c r="P11387" s="88"/>
    </row>
    <row r="11388" spans="6:16">
      <c r="F11388" s="81"/>
      <c r="G11388" s="130"/>
      <c r="I11388" s="88"/>
      <c r="N11388" s="130"/>
      <c r="P11388" s="88"/>
    </row>
    <row r="11389" spans="6:16">
      <c r="F11389" s="81"/>
      <c r="G11389" s="130"/>
      <c r="I11389" s="88"/>
      <c r="N11389" s="130"/>
      <c r="P11389" s="88"/>
    </row>
    <row r="11390" spans="6:16">
      <c r="F11390" s="81"/>
      <c r="G11390" s="130"/>
      <c r="I11390" s="88"/>
      <c r="N11390" s="130"/>
      <c r="P11390" s="88"/>
    </row>
    <row r="11391" spans="6:16">
      <c r="F11391" s="81"/>
      <c r="G11391" s="130"/>
      <c r="I11391" s="88"/>
      <c r="N11391" s="130"/>
      <c r="P11391" s="88"/>
    </row>
    <row r="11392" spans="6:16">
      <c r="F11392" s="81"/>
      <c r="G11392" s="130"/>
      <c r="I11392" s="88"/>
      <c r="N11392" s="130"/>
      <c r="P11392" s="88"/>
    </row>
    <row r="11393" spans="6:16">
      <c r="F11393" s="81"/>
      <c r="G11393" s="130"/>
      <c r="I11393" s="88"/>
      <c r="N11393" s="130"/>
      <c r="P11393" s="88"/>
    </row>
    <row r="11394" spans="6:16">
      <c r="F11394" s="81"/>
      <c r="G11394" s="130"/>
      <c r="I11394" s="88"/>
      <c r="N11394" s="130"/>
      <c r="P11394" s="88"/>
    </row>
    <row r="11395" spans="6:16">
      <c r="F11395" s="81"/>
      <c r="G11395" s="130"/>
      <c r="I11395" s="88"/>
      <c r="N11395" s="130"/>
      <c r="P11395" s="88"/>
    </row>
    <row r="11396" spans="6:16">
      <c r="F11396" s="81"/>
      <c r="G11396" s="130"/>
      <c r="I11396" s="88"/>
      <c r="N11396" s="130"/>
      <c r="P11396" s="88"/>
    </row>
    <row r="11397" spans="6:16">
      <c r="F11397" s="81"/>
      <c r="G11397" s="130"/>
      <c r="I11397" s="88"/>
      <c r="N11397" s="130"/>
      <c r="P11397" s="88"/>
    </row>
    <row r="11398" spans="6:16">
      <c r="F11398" s="81"/>
      <c r="G11398" s="130"/>
      <c r="I11398" s="88"/>
      <c r="N11398" s="130"/>
      <c r="P11398" s="88"/>
    </row>
    <row r="11399" spans="6:16">
      <c r="F11399" s="81"/>
      <c r="G11399" s="130"/>
      <c r="I11399" s="88"/>
      <c r="N11399" s="130"/>
      <c r="P11399" s="88"/>
    </row>
    <row r="11400" spans="6:16">
      <c r="F11400" s="81"/>
      <c r="G11400" s="130"/>
      <c r="I11400" s="88"/>
      <c r="N11400" s="130"/>
      <c r="P11400" s="88"/>
    </row>
    <row r="11401" spans="6:16">
      <c r="F11401" s="81"/>
      <c r="G11401" s="130"/>
      <c r="I11401" s="88"/>
      <c r="N11401" s="130"/>
      <c r="P11401" s="88"/>
    </row>
    <row r="11402" spans="6:16">
      <c r="F11402" s="81"/>
      <c r="G11402" s="130"/>
      <c r="I11402" s="88"/>
      <c r="N11402" s="130"/>
      <c r="P11402" s="88"/>
    </row>
    <row r="11403" spans="6:16">
      <c r="F11403" s="81"/>
      <c r="G11403" s="130"/>
      <c r="I11403" s="88"/>
      <c r="N11403" s="130"/>
      <c r="P11403" s="88"/>
    </row>
    <row r="11404" spans="6:16">
      <c r="F11404" s="81"/>
      <c r="G11404" s="130"/>
      <c r="I11404" s="88"/>
      <c r="N11404" s="130"/>
      <c r="P11404" s="88"/>
    </row>
    <row r="11405" spans="6:16">
      <c r="F11405" s="81"/>
      <c r="G11405" s="130"/>
      <c r="I11405" s="88"/>
      <c r="N11405" s="130"/>
      <c r="P11405" s="88"/>
    </row>
    <row r="11406" spans="6:16">
      <c r="F11406" s="81"/>
      <c r="G11406" s="130"/>
      <c r="I11406" s="88"/>
      <c r="N11406" s="130"/>
      <c r="P11406" s="88"/>
    </row>
    <row r="11407" spans="6:16">
      <c r="F11407" s="81"/>
      <c r="G11407" s="130"/>
      <c r="I11407" s="88"/>
      <c r="N11407" s="130"/>
      <c r="P11407" s="88"/>
    </row>
    <row r="11408" spans="6:16">
      <c r="F11408" s="81"/>
      <c r="G11408" s="130"/>
      <c r="I11408" s="88"/>
      <c r="N11408" s="130"/>
      <c r="P11408" s="88"/>
    </row>
    <row r="11409" spans="6:16">
      <c r="F11409" s="81"/>
      <c r="G11409" s="130"/>
      <c r="I11409" s="88"/>
      <c r="N11409" s="130"/>
      <c r="P11409" s="88"/>
    </row>
    <row r="11410" spans="6:16">
      <c r="F11410" s="81"/>
      <c r="G11410" s="130"/>
      <c r="I11410" s="88"/>
      <c r="N11410" s="130"/>
      <c r="P11410" s="88"/>
    </row>
    <row r="11411" spans="6:16">
      <c r="F11411" s="81"/>
      <c r="G11411" s="130"/>
      <c r="I11411" s="88"/>
      <c r="N11411" s="130"/>
      <c r="P11411" s="88"/>
    </row>
    <row r="11412" spans="6:16">
      <c r="F11412" s="81"/>
      <c r="G11412" s="130"/>
      <c r="I11412" s="88"/>
      <c r="N11412" s="130"/>
      <c r="P11412" s="88"/>
    </row>
    <row r="11413" spans="6:16">
      <c r="F11413" s="81"/>
      <c r="G11413" s="130"/>
      <c r="I11413" s="88"/>
      <c r="N11413" s="130"/>
      <c r="P11413" s="88"/>
    </row>
    <row r="11414" spans="6:16">
      <c r="F11414" s="81"/>
      <c r="G11414" s="130"/>
      <c r="I11414" s="88"/>
      <c r="N11414" s="130"/>
      <c r="P11414" s="88"/>
    </row>
    <row r="11415" spans="6:16">
      <c r="F11415" s="81"/>
      <c r="G11415" s="130"/>
      <c r="I11415" s="88"/>
      <c r="N11415" s="130"/>
      <c r="P11415" s="88"/>
    </row>
    <row r="11416" spans="6:16">
      <c r="F11416" s="81"/>
      <c r="G11416" s="130"/>
      <c r="I11416" s="88"/>
      <c r="N11416" s="130"/>
      <c r="P11416" s="88"/>
    </row>
    <row r="11417" spans="6:16">
      <c r="F11417" s="81"/>
      <c r="G11417" s="130"/>
      <c r="I11417" s="88"/>
      <c r="N11417" s="130"/>
      <c r="P11417" s="88"/>
    </row>
    <row r="11418" spans="6:16">
      <c r="F11418" s="81"/>
      <c r="G11418" s="130"/>
      <c r="I11418" s="88"/>
      <c r="N11418" s="130"/>
      <c r="P11418" s="88"/>
    </row>
    <row r="11419" spans="6:16">
      <c r="F11419" s="81"/>
      <c r="G11419" s="130"/>
      <c r="I11419" s="88"/>
      <c r="N11419" s="130"/>
      <c r="P11419" s="88"/>
    </row>
    <row r="11420" spans="6:16">
      <c r="F11420" s="81"/>
      <c r="G11420" s="130"/>
      <c r="I11420" s="88"/>
      <c r="N11420" s="130"/>
      <c r="P11420" s="88"/>
    </row>
    <row r="11421" spans="6:16">
      <c r="F11421" s="81"/>
      <c r="G11421" s="130"/>
      <c r="I11421" s="88"/>
      <c r="N11421" s="130"/>
      <c r="P11421" s="88"/>
    </row>
    <row r="11422" spans="6:16">
      <c r="F11422" s="81"/>
      <c r="G11422" s="130"/>
      <c r="I11422" s="88"/>
      <c r="N11422" s="130"/>
      <c r="P11422" s="88"/>
    </row>
    <row r="11423" spans="6:16">
      <c r="F11423" s="81"/>
      <c r="G11423" s="130"/>
      <c r="I11423" s="88"/>
      <c r="N11423" s="130"/>
      <c r="P11423" s="88"/>
    </row>
    <row r="11424" spans="6:16">
      <c r="F11424" s="81"/>
      <c r="G11424" s="130"/>
      <c r="I11424" s="88"/>
      <c r="N11424" s="130"/>
      <c r="P11424" s="88"/>
    </row>
    <row r="11425" spans="6:16">
      <c r="F11425" s="81"/>
      <c r="G11425" s="130"/>
      <c r="I11425" s="88"/>
      <c r="N11425" s="130"/>
      <c r="P11425" s="88"/>
    </row>
    <row r="11426" spans="6:16">
      <c r="F11426" s="81"/>
      <c r="G11426" s="130"/>
      <c r="I11426" s="88"/>
      <c r="N11426" s="130"/>
      <c r="P11426" s="88"/>
    </row>
    <row r="11427" spans="6:16">
      <c r="F11427" s="81"/>
      <c r="G11427" s="130"/>
      <c r="I11427" s="88"/>
      <c r="N11427" s="130"/>
      <c r="P11427" s="88"/>
    </row>
    <row r="11428" spans="6:16">
      <c r="F11428" s="81"/>
      <c r="G11428" s="130"/>
      <c r="I11428" s="88"/>
      <c r="N11428" s="130"/>
      <c r="P11428" s="88"/>
    </row>
    <row r="11429" spans="6:16">
      <c r="F11429" s="81"/>
      <c r="G11429" s="130"/>
      <c r="I11429" s="88"/>
      <c r="N11429" s="130"/>
      <c r="P11429" s="88"/>
    </row>
    <row r="11430" spans="6:16">
      <c r="F11430" s="81"/>
      <c r="G11430" s="130"/>
      <c r="I11430" s="88"/>
      <c r="N11430" s="130"/>
      <c r="P11430" s="88"/>
    </row>
    <row r="11431" spans="6:16">
      <c r="F11431" s="81"/>
      <c r="G11431" s="130"/>
      <c r="I11431" s="88"/>
      <c r="N11431" s="130"/>
      <c r="P11431" s="88"/>
    </row>
    <row r="11432" spans="6:16">
      <c r="F11432" s="81"/>
      <c r="G11432" s="130"/>
      <c r="I11432" s="88"/>
      <c r="N11432" s="130"/>
      <c r="P11432" s="88"/>
    </row>
    <row r="11433" spans="6:16">
      <c r="F11433" s="81"/>
      <c r="G11433" s="130"/>
      <c r="I11433" s="88"/>
      <c r="N11433" s="130"/>
      <c r="P11433" s="88"/>
    </row>
    <row r="11434" spans="6:16">
      <c r="F11434" s="81"/>
      <c r="G11434" s="130"/>
      <c r="I11434" s="88"/>
      <c r="N11434" s="130"/>
      <c r="P11434" s="88"/>
    </row>
    <row r="11435" spans="6:16">
      <c r="F11435" s="81"/>
      <c r="G11435" s="130"/>
      <c r="I11435" s="88"/>
      <c r="N11435" s="130"/>
      <c r="P11435" s="88"/>
    </row>
    <row r="11436" spans="6:16">
      <c r="F11436" s="81"/>
      <c r="G11436" s="130"/>
      <c r="I11436" s="88"/>
      <c r="N11436" s="130"/>
      <c r="P11436" s="88"/>
    </row>
    <row r="11437" spans="6:16">
      <c r="F11437" s="81"/>
      <c r="G11437" s="130"/>
      <c r="I11437" s="88"/>
      <c r="N11437" s="130"/>
      <c r="P11437" s="88"/>
    </row>
    <row r="11438" spans="6:16">
      <c r="F11438" s="81"/>
      <c r="G11438" s="130"/>
      <c r="I11438" s="88"/>
      <c r="N11438" s="130"/>
      <c r="P11438" s="88"/>
    </row>
    <row r="11439" spans="6:16">
      <c r="F11439" s="81"/>
      <c r="G11439" s="130"/>
      <c r="I11439" s="88"/>
      <c r="N11439" s="130"/>
      <c r="P11439" s="88"/>
    </row>
    <row r="11440" spans="6:16">
      <c r="F11440" s="81"/>
      <c r="G11440" s="130"/>
      <c r="I11440" s="88"/>
      <c r="N11440" s="130"/>
      <c r="P11440" s="88"/>
    </row>
    <row r="11441" spans="6:16">
      <c r="F11441" s="81"/>
      <c r="G11441" s="130"/>
      <c r="I11441" s="88"/>
      <c r="N11441" s="130"/>
      <c r="P11441" s="88"/>
    </row>
    <row r="11442" spans="6:16">
      <c r="F11442" s="81"/>
      <c r="G11442" s="130"/>
      <c r="I11442" s="88"/>
      <c r="N11442" s="130"/>
      <c r="P11442" s="88"/>
    </row>
    <row r="11443" spans="6:16">
      <c r="F11443" s="81"/>
      <c r="G11443" s="130"/>
      <c r="I11443" s="88"/>
      <c r="N11443" s="130"/>
      <c r="P11443" s="88"/>
    </row>
    <row r="11444" spans="6:16">
      <c r="F11444" s="81"/>
      <c r="G11444" s="130"/>
      <c r="I11444" s="88"/>
      <c r="N11444" s="130"/>
      <c r="P11444" s="88"/>
    </row>
    <row r="11445" spans="6:16">
      <c r="F11445" s="81"/>
      <c r="G11445" s="130"/>
      <c r="I11445" s="88"/>
      <c r="N11445" s="130"/>
      <c r="P11445" s="88"/>
    </row>
    <row r="11446" spans="6:16">
      <c r="F11446" s="81"/>
      <c r="G11446" s="130"/>
      <c r="I11446" s="88"/>
      <c r="N11446" s="130"/>
      <c r="P11446" s="88"/>
    </row>
    <row r="11447" spans="6:16">
      <c r="F11447" s="81"/>
      <c r="G11447" s="130"/>
      <c r="I11447" s="88"/>
      <c r="N11447" s="130"/>
      <c r="P11447" s="88"/>
    </row>
    <row r="11448" spans="6:16">
      <c r="F11448" s="81"/>
      <c r="G11448" s="130"/>
      <c r="I11448" s="88"/>
      <c r="N11448" s="130"/>
      <c r="P11448" s="88"/>
    </row>
    <row r="11449" spans="6:16">
      <c r="F11449" s="81"/>
      <c r="G11449" s="130"/>
      <c r="I11449" s="88"/>
      <c r="N11449" s="130"/>
      <c r="P11449" s="88"/>
    </row>
    <row r="11450" spans="6:16">
      <c r="F11450" s="81"/>
      <c r="G11450" s="130"/>
      <c r="I11450" s="88"/>
      <c r="N11450" s="130"/>
      <c r="P11450" s="88"/>
    </row>
    <row r="11451" spans="6:16">
      <c r="F11451" s="81"/>
      <c r="G11451" s="130"/>
      <c r="I11451" s="88"/>
      <c r="N11451" s="130"/>
      <c r="P11451" s="88"/>
    </row>
    <row r="11452" spans="6:16">
      <c r="F11452" s="81"/>
      <c r="G11452" s="130"/>
      <c r="I11452" s="88"/>
      <c r="N11452" s="130"/>
      <c r="P11452" s="88"/>
    </row>
    <row r="11453" spans="6:16">
      <c r="F11453" s="81"/>
      <c r="G11453" s="130"/>
      <c r="I11453" s="88"/>
      <c r="N11453" s="130"/>
      <c r="P11453" s="88"/>
    </row>
    <row r="11454" spans="6:16">
      <c r="F11454" s="81"/>
      <c r="G11454" s="130"/>
      <c r="I11454" s="88"/>
      <c r="N11454" s="130"/>
      <c r="P11454" s="88"/>
    </row>
    <row r="11455" spans="6:16">
      <c r="F11455" s="81"/>
      <c r="G11455" s="130"/>
      <c r="I11455" s="88"/>
      <c r="N11455" s="130"/>
      <c r="P11455" s="88"/>
    </row>
    <row r="11456" spans="6:16">
      <c r="F11456" s="81"/>
      <c r="G11456" s="130"/>
      <c r="I11456" s="88"/>
      <c r="N11456" s="130"/>
      <c r="P11456" s="88"/>
    </row>
    <row r="11457" spans="6:16">
      <c r="F11457" s="81"/>
      <c r="G11457" s="130"/>
      <c r="I11457" s="88"/>
      <c r="N11457" s="130"/>
      <c r="P11457" s="88"/>
    </row>
    <row r="11458" spans="6:16">
      <c r="F11458" s="81"/>
      <c r="G11458" s="130"/>
      <c r="I11458" s="88"/>
      <c r="N11458" s="130"/>
      <c r="P11458" s="88"/>
    </row>
    <row r="11459" spans="6:16">
      <c r="F11459" s="81"/>
      <c r="G11459" s="130"/>
      <c r="I11459" s="88"/>
      <c r="N11459" s="130"/>
      <c r="P11459" s="88"/>
    </row>
    <row r="11460" spans="6:16">
      <c r="F11460" s="81"/>
      <c r="G11460" s="130"/>
      <c r="I11460" s="88"/>
      <c r="N11460" s="130"/>
      <c r="P11460" s="88"/>
    </row>
    <row r="11461" spans="6:16">
      <c r="F11461" s="81"/>
      <c r="G11461" s="130"/>
      <c r="I11461" s="88"/>
      <c r="N11461" s="130"/>
      <c r="P11461" s="88"/>
    </row>
    <row r="11462" spans="6:16">
      <c r="F11462" s="81"/>
      <c r="G11462" s="130"/>
      <c r="I11462" s="88"/>
      <c r="N11462" s="130"/>
      <c r="P11462" s="88"/>
    </row>
    <row r="11463" spans="6:16">
      <c r="F11463" s="81"/>
      <c r="G11463" s="130"/>
      <c r="I11463" s="88"/>
      <c r="N11463" s="130"/>
      <c r="P11463" s="88"/>
    </row>
    <row r="11464" spans="6:16">
      <c r="F11464" s="81"/>
      <c r="G11464" s="130"/>
      <c r="I11464" s="88"/>
      <c r="N11464" s="130"/>
      <c r="P11464" s="88"/>
    </row>
    <row r="11465" spans="6:16">
      <c r="F11465" s="81"/>
      <c r="G11465" s="130"/>
      <c r="I11465" s="88"/>
      <c r="N11465" s="130"/>
      <c r="P11465" s="88"/>
    </row>
    <row r="11466" spans="6:16">
      <c r="F11466" s="81"/>
      <c r="G11466" s="130"/>
      <c r="I11466" s="88"/>
      <c r="N11466" s="130"/>
      <c r="P11466" s="88"/>
    </row>
    <row r="11467" spans="6:16">
      <c r="F11467" s="81"/>
      <c r="G11467" s="130"/>
      <c r="I11467" s="88"/>
      <c r="N11467" s="130"/>
      <c r="P11467" s="88"/>
    </row>
    <row r="11468" spans="6:16">
      <c r="F11468" s="81"/>
      <c r="G11468" s="130"/>
      <c r="I11468" s="88"/>
      <c r="N11468" s="130"/>
      <c r="P11468" s="88"/>
    </row>
    <row r="11469" spans="6:16">
      <c r="F11469" s="81"/>
      <c r="G11469" s="130"/>
      <c r="I11469" s="88"/>
      <c r="N11469" s="130"/>
      <c r="P11469" s="88"/>
    </row>
    <row r="11470" spans="6:16">
      <c r="F11470" s="81"/>
      <c r="G11470" s="130"/>
      <c r="I11470" s="88"/>
      <c r="N11470" s="130"/>
      <c r="P11470" s="88"/>
    </row>
    <row r="11471" spans="6:16">
      <c r="F11471" s="81"/>
      <c r="G11471" s="130"/>
      <c r="I11471" s="88"/>
      <c r="N11471" s="130"/>
      <c r="P11471" s="88"/>
    </row>
    <row r="11472" spans="6:16">
      <c r="F11472" s="81"/>
      <c r="G11472" s="130"/>
      <c r="I11472" s="88"/>
      <c r="N11472" s="130"/>
      <c r="P11472" s="88"/>
    </row>
    <row r="11473" spans="6:16">
      <c r="F11473" s="81"/>
      <c r="G11473" s="130"/>
      <c r="I11473" s="88"/>
      <c r="N11473" s="130"/>
      <c r="P11473" s="88"/>
    </row>
    <row r="11474" spans="6:16">
      <c r="F11474" s="81"/>
      <c r="G11474" s="130"/>
      <c r="I11474" s="88"/>
      <c r="N11474" s="130"/>
      <c r="P11474" s="88"/>
    </row>
    <row r="11475" spans="6:16">
      <c r="F11475" s="81"/>
      <c r="G11475" s="130"/>
      <c r="I11475" s="88"/>
      <c r="N11475" s="130"/>
      <c r="P11475" s="88"/>
    </row>
    <row r="11476" spans="6:16">
      <c r="F11476" s="81"/>
      <c r="G11476" s="130"/>
      <c r="I11476" s="88"/>
      <c r="N11476" s="130"/>
      <c r="P11476" s="88"/>
    </row>
    <row r="11477" spans="6:16">
      <c r="F11477" s="81"/>
      <c r="G11477" s="130"/>
      <c r="I11477" s="88"/>
      <c r="N11477" s="130"/>
      <c r="P11477" s="88"/>
    </row>
    <row r="11478" spans="6:16">
      <c r="F11478" s="81"/>
      <c r="G11478" s="130"/>
      <c r="I11478" s="88"/>
      <c r="N11478" s="130"/>
      <c r="P11478" s="88"/>
    </row>
    <row r="11479" spans="6:16">
      <c r="F11479" s="81"/>
      <c r="G11479" s="130"/>
      <c r="I11479" s="88"/>
      <c r="N11479" s="130"/>
      <c r="P11479" s="88"/>
    </row>
    <row r="11480" spans="6:16">
      <c r="F11480" s="81"/>
      <c r="G11480" s="130"/>
      <c r="I11480" s="88"/>
      <c r="N11480" s="130"/>
      <c r="P11480" s="88"/>
    </row>
    <row r="11481" spans="6:16">
      <c r="F11481" s="81"/>
      <c r="G11481" s="130"/>
      <c r="I11481" s="88"/>
      <c r="N11481" s="130"/>
      <c r="P11481" s="88"/>
    </row>
    <row r="11482" spans="6:16">
      <c r="F11482" s="81"/>
      <c r="G11482" s="130"/>
      <c r="I11482" s="88"/>
      <c r="N11482" s="130"/>
      <c r="P11482" s="88"/>
    </row>
    <row r="11483" spans="6:16">
      <c r="F11483" s="81"/>
      <c r="G11483" s="130"/>
      <c r="I11483" s="88"/>
      <c r="N11483" s="130"/>
      <c r="P11483" s="88"/>
    </row>
    <row r="11484" spans="6:16">
      <c r="F11484" s="81"/>
      <c r="G11484" s="130"/>
      <c r="I11484" s="88"/>
      <c r="N11484" s="130"/>
      <c r="P11484" s="88"/>
    </row>
    <row r="11485" spans="6:16">
      <c r="F11485" s="81"/>
      <c r="G11485" s="130"/>
      <c r="I11485" s="88"/>
      <c r="N11485" s="130"/>
      <c r="P11485" s="88"/>
    </row>
    <row r="11486" spans="6:16">
      <c r="F11486" s="81"/>
      <c r="G11486" s="130"/>
      <c r="I11486" s="88"/>
      <c r="N11486" s="130"/>
      <c r="P11486" s="88"/>
    </row>
    <row r="11487" spans="6:16">
      <c r="F11487" s="81"/>
      <c r="G11487" s="130"/>
      <c r="I11487" s="88"/>
      <c r="N11487" s="130"/>
      <c r="P11487" s="88"/>
    </row>
    <row r="11488" spans="6:16">
      <c r="F11488" s="81"/>
      <c r="G11488" s="130"/>
      <c r="I11488" s="88"/>
      <c r="N11488" s="130"/>
      <c r="P11488" s="88"/>
    </row>
    <row r="11489" spans="6:16">
      <c r="F11489" s="81"/>
      <c r="G11489" s="130"/>
      <c r="I11489" s="88"/>
      <c r="N11489" s="130"/>
      <c r="P11489" s="88"/>
    </row>
    <row r="11490" spans="6:16">
      <c r="F11490" s="81"/>
      <c r="G11490" s="130"/>
      <c r="I11490" s="88"/>
      <c r="N11490" s="130"/>
      <c r="P11490" s="88"/>
    </row>
    <row r="11491" spans="6:16">
      <c r="F11491" s="81"/>
      <c r="G11491" s="130"/>
      <c r="I11491" s="88"/>
      <c r="N11491" s="130"/>
      <c r="P11491" s="88"/>
    </row>
    <row r="11492" spans="6:16">
      <c r="F11492" s="81"/>
      <c r="G11492" s="130"/>
      <c r="I11492" s="88"/>
      <c r="N11492" s="130"/>
      <c r="P11492" s="88"/>
    </row>
    <row r="11493" spans="6:16">
      <c r="F11493" s="81"/>
      <c r="G11493" s="130"/>
      <c r="I11493" s="88"/>
      <c r="N11493" s="130"/>
      <c r="P11493" s="88"/>
    </row>
    <row r="11494" spans="6:16">
      <c r="F11494" s="81"/>
      <c r="G11494" s="130"/>
      <c r="I11494" s="88"/>
      <c r="N11494" s="130"/>
      <c r="P11494" s="88"/>
    </row>
    <row r="11495" spans="6:16">
      <c r="F11495" s="81"/>
      <c r="G11495" s="130"/>
      <c r="I11495" s="88"/>
      <c r="N11495" s="130"/>
      <c r="P11495" s="88"/>
    </row>
    <row r="11496" spans="6:16">
      <c r="F11496" s="81"/>
      <c r="G11496" s="130"/>
      <c r="I11496" s="88"/>
      <c r="N11496" s="130"/>
      <c r="P11496" s="88"/>
    </row>
    <row r="11497" spans="6:16">
      <c r="F11497" s="81"/>
      <c r="G11497" s="130"/>
      <c r="I11497" s="88"/>
      <c r="N11497" s="130"/>
      <c r="P11497" s="88"/>
    </row>
    <row r="11498" spans="6:16">
      <c r="F11498" s="81"/>
      <c r="G11498" s="130"/>
      <c r="I11498" s="88"/>
      <c r="N11498" s="130"/>
      <c r="P11498" s="88"/>
    </row>
    <row r="11499" spans="6:16">
      <c r="F11499" s="81"/>
      <c r="G11499" s="130"/>
      <c r="I11499" s="88"/>
      <c r="N11499" s="130"/>
      <c r="P11499" s="88"/>
    </row>
    <row r="11500" spans="6:16">
      <c r="F11500" s="81"/>
      <c r="G11500" s="130"/>
      <c r="I11500" s="88"/>
      <c r="N11500" s="130"/>
      <c r="P11500" s="88"/>
    </row>
    <row r="11501" spans="6:16">
      <c r="F11501" s="81"/>
      <c r="G11501" s="130"/>
      <c r="I11501" s="88"/>
      <c r="N11501" s="130"/>
      <c r="P11501" s="88"/>
    </row>
    <row r="11502" spans="6:16">
      <c r="F11502" s="81"/>
      <c r="G11502" s="130"/>
      <c r="I11502" s="88"/>
      <c r="N11502" s="130"/>
      <c r="P11502" s="88"/>
    </row>
    <row r="11503" spans="6:16">
      <c r="F11503" s="81"/>
      <c r="G11503" s="130"/>
      <c r="I11503" s="88"/>
      <c r="N11503" s="130"/>
      <c r="P11503" s="88"/>
    </row>
    <row r="11504" spans="6:16">
      <c r="F11504" s="81"/>
      <c r="G11504" s="130"/>
      <c r="I11504" s="88"/>
      <c r="N11504" s="130"/>
      <c r="P11504" s="88"/>
    </row>
    <row r="11505" spans="6:16">
      <c r="F11505" s="81"/>
      <c r="G11505" s="130"/>
      <c r="I11505" s="88"/>
      <c r="N11505" s="130"/>
      <c r="P11505" s="88"/>
    </row>
    <row r="11506" spans="6:16">
      <c r="F11506" s="81"/>
      <c r="G11506" s="130"/>
      <c r="I11506" s="88"/>
      <c r="N11506" s="130"/>
      <c r="P11506" s="88"/>
    </row>
    <row r="11507" spans="6:16">
      <c r="F11507" s="81"/>
      <c r="G11507" s="130"/>
      <c r="I11507" s="88"/>
      <c r="N11507" s="130"/>
      <c r="P11507" s="88"/>
    </row>
    <row r="11508" spans="6:16">
      <c r="F11508" s="81"/>
      <c r="G11508" s="130"/>
      <c r="I11508" s="88"/>
      <c r="N11508" s="130"/>
      <c r="P11508" s="88"/>
    </row>
    <row r="11509" spans="6:16">
      <c r="F11509" s="81"/>
      <c r="G11509" s="130"/>
      <c r="I11509" s="88"/>
      <c r="N11509" s="130"/>
      <c r="P11509" s="88"/>
    </row>
    <row r="11510" spans="6:16">
      <c r="F11510" s="81"/>
      <c r="G11510" s="130"/>
      <c r="I11510" s="88"/>
      <c r="N11510" s="130"/>
      <c r="P11510" s="88"/>
    </row>
    <row r="11511" spans="6:16">
      <c r="F11511" s="81"/>
      <c r="G11511" s="130"/>
      <c r="I11511" s="88"/>
      <c r="N11511" s="130"/>
      <c r="P11511" s="88"/>
    </row>
    <row r="11512" spans="6:16">
      <c r="F11512" s="81"/>
      <c r="G11512" s="130"/>
      <c r="I11512" s="88"/>
      <c r="N11512" s="130"/>
      <c r="P11512" s="88"/>
    </row>
    <row r="11513" spans="6:16">
      <c r="F11513" s="81"/>
      <c r="G11513" s="130"/>
      <c r="I11513" s="88"/>
      <c r="N11513" s="130"/>
      <c r="P11513" s="88"/>
    </row>
    <row r="11514" spans="6:16">
      <c r="F11514" s="81"/>
      <c r="G11514" s="130"/>
      <c r="I11514" s="88"/>
      <c r="N11514" s="130"/>
      <c r="P11514" s="88"/>
    </row>
    <row r="11515" spans="6:16">
      <c r="F11515" s="81"/>
      <c r="G11515" s="130"/>
      <c r="I11515" s="88"/>
      <c r="N11515" s="130"/>
      <c r="P11515" s="88"/>
    </row>
    <row r="11516" spans="6:16">
      <c r="F11516" s="81"/>
      <c r="G11516" s="130"/>
      <c r="I11516" s="88"/>
      <c r="N11516" s="130"/>
      <c r="P11516" s="88"/>
    </row>
    <row r="11517" spans="6:16">
      <c r="F11517" s="81"/>
      <c r="G11517" s="130"/>
      <c r="I11517" s="88"/>
      <c r="N11517" s="130"/>
      <c r="P11517" s="88"/>
    </row>
    <row r="11518" spans="6:16">
      <c r="F11518" s="81"/>
      <c r="G11518" s="130"/>
      <c r="I11518" s="88"/>
      <c r="N11518" s="130"/>
      <c r="P11518" s="88"/>
    </row>
    <row r="11519" spans="6:16">
      <c r="F11519" s="81"/>
      <c r="G11519" s="130"/>
      <c r="I11519" s="88"/>
      <c r="N11519" s="130"/>
      <c r="P11519" s="88"/>
    </row>
    <row r="11520" spans="6:16">
      <c r="F11520" s="81"/>
      <c r="G11520" s="130"/>
      <c r="I11520" s="88"/>
      <c r="N11520" s="130"/>
      <c r="P11520" s="88"/>
    </row>
    <row r="11521" spans="6:16">
      <c r="F11521" s="81"/>
      <c r="G11521" s="130"/>
      <c r="I11521" s="88"/>
      <c r="N11521" s="130"/>
      <c r="P11521" s="88"/>
    </row>
    <row r="11522" spans="6:16">
      <c r="F11522" s="81"/>
      <c r="G11522" s="130"/>
      <c r="I11522" s="88"/>
      <c r="N11522" s="130"/>
      <c r="P11522" s="88"/>
    </row>
    <row r="11523" spans="6:16">
      <c r="F11523" s="81"/>
      <c r="G11523" s="130"/>
      <c r="I11523" s="88"/>
      <c r="N11523" s="130"/>
      <c r="P11523" s="88"/>
    </row>
    <row r="11524" spans="6:16">
      <c r="F11524" s="81"/>
      <c r="G11524" s="130"/>
      <c r="I11524" s="88"/>
      <c r="N11524" s="130"/>
      <c r="P11524" s="88"/>
    </row>
    <row r="11525" spans="6:16">
      <c r="F11525" s="81"/>
      <c r="G11525" s="130"/>
      <c r="I11525" s="88"/>
      <c r="N11525" s="130"/>
      <c r="P11525" s="88"/>
    </row>
    <row r="11526" spans="6:16">
      <c r="F11526" s="81"/>
      <c r="G11526" s="130"/>
      <c r="I11526" s="88"/>
      <c r="N11526" s="130"/>
      <c r="P11526" s="88"/>
    </row>
    <row r="11527" spans="6:16">
      <c r="F11527" s="81"/>
      <c r="G11527" s="130"/>
      <c r="I11527" s="88"/>
      <c r="N11527" s="130"/>
      <c r="P11527" s="88"/>
    </row>
    <row r="11528" spans="6:16">
      <c r="F11528" s="81"/>
      <c r="G11528" s="130"/>
      <c r="I11528" s="88"/>
      <c r="N11528" s="130"/>
      <c r="P11528" s="88"/>
    </row>
    <row r="11529" spans="6:16">
      <c r="F11529" s="81"/>
      <c r="G11529" s="130"/>
      <c r="I11529" s="88"/>
      <c r="N11529" s="130"/>
      <c r="P11529" s="88"/>
    </row>
    <row r="11530" spans="6:16">
      <c r="F11530" s="81"/>
      <c r="G11530" s="130"/>
      <c r="I11530" s="88"/>
      <c r="N11530" s="130"/>
      <c r="P11530" s="88"/>
    </row>
    <row r="11531" spans="6:16">
      <c r="F11531" s="81"/>
      <c r="G11531" s="130"/>
      <c r="I11531" s="88"/>
      <c r="N11531" s="130"/>
      <c r="P11531" s="88"/>
    </row>
    <row r="11532" spans="6:16">
      <c r="F11532" s="81"/>
      <c r="G11532" s="130"/>
      <c r="I11532" s="88"/>
      <c r="N11532" s="130"/>
      <c r="P11532" s="88"/>
    </row>
    <row r="11533" spans="6:16">
      <c r="F11533" s="81"/>
      <c r="G11533" s="130"/>
      <c r="I11533" s="88"/>
      <c r="N11533" s="130"/>
      <c r="P11533" s="88"/>
    </row>
    <row r="11534" spans="6:16">
      <c r="F11534" s="81"/>
      <c r="G11534" s="130"/>
      <c r="I11534" s="88"/>
      <c r="N11534" s="130"/>
      <c r="P11534" s="88"/>
    </row>
    <row r="11535" spans="6:16">
      <c r="F11535" s="81"/>
      <c r="G11535" s="130"/>
      <c r="I11535" s="88"/>
      <c r="N11535" s="130"/>
      <c r="P11535" s="88"/>
    </row>
    <row r="11536" spans="6:16">
      <c r="F11536" s="81"/>
      <c r="G11536" s="130"/>
      <c r="I11536" s="88"/>
      <c r="N11536" s="130"/>
      <c r="P11536" s="88"/>
    </row>
    <row r="11537" spans="6:16">
      <c r="F11537" s="81"/>
      <c r="G11537" s="130"/>
      <c r="I11537" s="88"/>
      <c r="N11537" s="130"/>
      <c r="P11537" s="88"/>
    </row>
    <row r="11538" spans="6:16">
      <c r="F11538" s="81"/>
      <c r="G11538" s="130"/>
      <c r="I11538" s="88"/>
      <c r="N11538" s="130"/>
      <c r="P11538" s="88"/>
    </row>
    <row r="11539" spans="6:16">
      <c r="F11539" s="81"/>
      <c r="G11539" s="130"/>
      <c r="I11539" s="88"/>
      <c r="N11539" s="130"/>
      <c r="P11539" s="88"/>
    </row>
    <row r="11540" spans="6:16">
      <c r="F11540" s="81"/>
      <c r="G11540" s="130"/>
      <c r="I11540" s="88"/>
      <c r="N11540" s="130"/>
      <c r="P11540" s="88"/>
    </row>
    <row r="11541" spans="6:16">
      <c r="F11541" s="81"/>
      <c r="G11541" s="130"/>
      <c r="I11541" s="88"/>
      <c r="N11541" s="130"/>
      <c r="P11541" s="88"/>
    </row>
    <row r="11542" spans="6:16">
      <c r="F11542" s="81"/>
      <c r="G11542" s="130"/>
      <c r="I11542" s="88"/>
      <c r="N11542" s="130"/>
      <c r="P11542" s="88"/>
    </row>
    <row r="11543" spans="6:16">
      <c r="F11543" s="81"/>
      <c r="G11543" s="130"/>
      <c r="I11543" s="88"/>
      <c r="N11543" s="130"/>
      <c r="P11543" s="88"/>
    </row>
    <row r="11544" spans="6:16">
      <c r="F11544" s="81"/>
      <c r="G11544" s="130"/>
      <c r="I11544" s="88"/>
      <c r="N11544" s="130"/>
      <c r="P11544" s="88"/>
    </row>
    <row r="11545" spans="6:16">
      <c r="F11545" s="81"/>
      <c r="G11545" s="130"/>
      <c r="I11545" s="88"/>
      <c r="N11545" s="130"/>
      <c r="P11545" s="88"/>
    </row>
    <row r="11546" spans="6:16">
      <c r="F11546" s="81"/>
      <c r="G11546" s="130"/>
      <c r="I11546" s="88"/>
      <c r="N11546" s="130"/>
      <c r="P11546" s="88"/>
    </row>
    <row r="11547" spans="6:16">
      <c r="F11547" s="81"/>
      <c r="G11547" s="130"/>
      <c r="I11547" s="88"/>
      <c r="N11547" s="130"/>
      <c r="P11547" s="88"/>
    </row>
    <row r="11548" spans="6:16">
      <c r="F11548" s="81"/>
      <c r="G11548" s="130"/>
      <c r="I11548" s="88"/>
      <c r="N11548" s="130"/>
      <c r="P11548" s="88"/>
    </row>
    <row r="11549" spans="6:16">
      <c r="F11549" s="81"/>
      <c r="G11549" s="130"/>
      <c r="I11549" s="88"/>
      <c r="N11549" s="130"/>
      <c r="P11549" s="88"/>
    </row>
    <row r="11550" spans="6:16">
      <c r="F11550" s="81"/>
      <c r="G11550" s="130"/>
      <c r="I11550" s="88"/>
      <c r="N11550" s="130"/>
      <c r="P11550" s="88"/>
    </row>
    <row r="11551" spans="6:16">
      <c r="F11551" s="81"/>
      <c r="G11551" s="130"/>
      <c r="I11551" s="88"/>
      <c r="N11551" s="130"/>
      <c r="P11551" s="88"/>
    </row>
    <row r="11552" spans="6:16">
      <c r="F11552" s="81"/>
      <c r="G11552" s="130"/>
      <c r="I11552" s="88"/>
      <c r="N11552" s="130"/>
      <c r="P11552" s="88"/>
    </row>
    <row r="11553" spans="6:16">
      <c r="F11553" s="81"/>
      <c r="G11553" s="130"/>
      <c r="I11553" s="88"/>
      <c r="N11553" s="130"/>
      <c r="P11553" s="88"/>
    </row>
    <row r="11554" spans="6:16">
      <c r="F11554" s="81"/>
      <c r="G11554" s="130"/>
      <c r="I11554" s="88"/>
      <c r="N11554" s="130"/>
      <c r="P11554" s="88"/>
    </row>
    <row r="11555" spans="6:16">
      <c r="F11555" s="81"/>
      <c r="G11555" s="130"/>
      <c r="I11555" s="88"/>
      <c r="N11555" s="130"/>
      <c r="P11555" s="88"/>
    </row>
    <row r="11556" spans="6:16">
      <c r="F11556" s="81"/>
      <c r="G11556" s="130"/>
      <c r="I11556" s="88"/>
      <c r="N11556" s="130"/>
      <c r="P11556" s="88"/>
    </row>
    <row r="11557" spans="6:16">
      <c r="F11557" s="81"/>
      <c r="G11557" s="130"/>
      <c r="I11557" s="88"/>
      <c r="N11557" s="130"/>
      <c r="P11557" s="88"/>
    </row>
    <row r="11558" spans="6:16">
      <c r="F11558" s="81"/>
      <c r="G11558" s="130"/>
      <c r="I11558" s="88"/>
      <c r="N11558" s="130"/>
      <c r="P11558" s="88"/>
    </row>
    <row r="11559" spans="6:16">
      <c r="F11559" s="81"/>
      <c r="G11559" s="130"/>
      <c r="I11559" s="88"/>
      <c r="N11559" s="130"/>
      <c r="P11559" s="88"/>
    </row>
    <row r="11560" spans="6:16">
      <c r="F11560" s="81"/>
      <c r="G11560" s="130"/>
      <c r="I11560" s="88"/>
      <c r="N11560" s="130"/>
      <c r="P11560" s="88"/>
    </row>
    <row r="11561" spans="6:16">
      <c r="F11561" s="81"/>
      <c r="G11561" s="130"/>
      <c r="I11561" s="88"/>
      <c r="N11561" s="130"/>
      <c r="P11561" s="88"/>
    </row>
    <row r="11562" spans="6:16">
      <c r="F11562" s="81"/>
      <c r="G11562" s="130"/>
      <c r="I11562" s="88"/>
      <c r="N11562" s="130"/>
      <c r="P11562" s="88"/>
    </row>
    <row r="11563" spans="6:16">
      <c r="F11563" s="81"/>
      <c r="G11563" s="130"/>
      <c r="I11563" s="88"/>
      <c r="N11563" s="130"/>
      <c r="P11563" s="88"/>
    </row>
    <row r="11564" spans="6:16">
      <c r="F11564" s="81"/>
      <c r="G11564" s="130"/>
      <c r="I11564" s="88"/>
      <c r="N11564" s="130"/>
      <c r="P11564" s="88"/>
    </row>
    <row r="11565" spans="6:16">
      <c r="F11565" s="81"/>
      <c r="G11565" s="130"/>
      <c r="I11565" s="88"/>
      <c r="N11565" s="130"/>
      <c r="P11565" s="88"/>
    </row>
    <row r="11566" spans="6:16">
      <c r="F11566" s="81"/>
      <c r="G11566" s="130"/>
      <c r="I11566" s="88"/>
      <c r="N11566" s="130"/>
      <c r="P11566" s="88"/>
    </row>
    <row r="11567" spans="6:16">
      <c r="F11567" s="81"/>
      <c r="G11567" s="130"/>
      <c r="I11567" s="88"/>
      <c r="N11567" s="130"/>
      <c r="P11567" s="88"/>
    </row>
    <row r="11568" spans="6:16">
      <c r="F11568" s="81"/>
      <c r="G11568" s="130"/>
      <c r="I11568" s="88"/>
      <c r="N11568" s="130"/>
      <c r="P11568" s="88"/>
    </row>
    <row r="11569" spans="6:16">
      <c r="F11569" s="81"/>
      <c r="G11569" s="130"/>
      <c r="I11569" s="88"/>
      <c r="N11569" s="130"/>
      <c r="P11569" s="88"/>
    </row>
    <row r="11570" spans="6:16">
      <c r="F11570" s="81"/>
      <c r="G11570" s="130"/>
      <c r="I11570" s="88"/>
      <c r="N11570" s="130"/>
      <c r="P11570" s="88"/>
    </row>
    <row r="11571" spans="6:16">
      <c r="F11571" s="81"/>
      <c r="G11571" s="130"/>
      <c r="I11571" s="88"/>
      <c r="N11571" s="130"/>
      <c r="P11571" s="88"/>
    </row>
    <row r="11572" spans="6:16">
      <c r="F11572" s="81"/>
      <c r="G11572" s="130"/>
      <c r="I11572" s="88"/>
      <c r="N11572" s="130"/>
      <c r="P11572" s="88"/>
    </row>
    <row r="11573" spans="6:16">
      <c r="F11573" s="81"/>
      <c r="G11573" s="130"/>
      <c r="I11573" s="88"/>
      <c r="N11573" s="130"/>
      <c r="P11573" s="88"/>
    </row>
    <row r="11574" spans="6:16">
      <c r="F11574" s="81"/>
      <c r="G11574" s="130"/>
      <c r="I11574" s="88"/>
      <c r="N11574" s="130"/>
      <c r="P11574" s="88"/>
    </row>
    <row r="11575" spans="6:16">
      <c r="F11575" s="81"/>
      <c r="G11575" s="130"/>
      <c r="I11575" s="88"/>
      <c r="N11575" s="130"/>
      <c r="P11575" s="88"/>
    </row>
    <row r="11576" spans="6:16">
      <c r="F11576" s="81"/>
      <c r="G11576" s="130"/>
      <c r="I11576" s="88"/>
      <c r="N11576" s="130"/>
      <c r="P11576" s="88"/>
    </row>
    <row r="11577" spans="6:16">
      <c r="F11577" s="81"/>
      <c r="G11577" s="130"/>
      <c r="I11577" s="88"/>
      <c r="N11577" s="130"/>
      <c r="P11577" s="88"/>
    </row>
    <row r="11578" spans="6:16">
      <c r="F11578" s="81"/>
      <c r="G11578" s="130"/>
      <c r="I11578" s="88"/>
      <c r="N11578" s="130"/>
      <c r="P11578" s="88"/>
    </row>
    <row r="11579" spans="6:16">
      <c r="F11579" s="81"/>
      <c r="G11579" s="130"/>
      <c r="I11579" s="88"/>
      <c r="N11579" s="130"/>
      <c r="P11579" s="88"/>
    </row>
    <row r="11580" spans="6:16">
      <c r="F11580" s="81"/>
      <c r="G11580" s="130"/>
      <c r="I11580" s="88"/>
      <c r="N11580" s="130"/>
      <c r="P11580" s="88"/>
    </row>
    <row r="11581" spans="6:16">
      <c r="F11581" s="81"/>
      <c r="G11581" s="130"/>
      <c r="I11581" s="88"/>
      <c r="N11581" s="130"/>
      <c r="P11581" s="88"/>
    </row>
    <row r="11582" spans="6:16">
      <c r="F11582" s="81"/>
      <c r="G11582" s="130"/>
      <c r="I11582" s="88"/>
      <c r="N11582" s="130"/>
      <c r="P11582" s="88"/>
    </row>
    <row r="11583" spans="6:16">
      <c r="F11583" s="81"/>
      <c r="G11583" s="130"/>
      <c r="I11583" s="88"/>
      <c r="N11583" s="130"/>
      <c r="P11583" s="88"/>
    </row>
    <row r="11584" spans="6:16">
      <c r="F11584" s="81"/>
      <c r="G11584" s="130"/>
      <c r="I11584" s="88"/>
      <c r="N11584" s="130"/>
      <c r="P11584" s="88"/>
    </row>
    <row r="11585" spans="6:16">
      <c r="F11585" s="81"/>
      <c r="G11585" s="130"/>
      <c r="I11585" s="88"/>
      <c r="N11585" s="130"/>
      <c r="P11585" s="88"/>
    </row>
    <row r="11586" spans="6:16">
      <c r="F11586" s="81"/>
      <c r="G11586" s="130"/>
      <c r="I11586" s="88"/>
      <c r="N11586" s="130"/>
      <c r="P11586" s="88"/>
    </row>
    <row r="11587" spans="6:16">
      <c r="F11587" s="81"/>
      <c r="G11587" s="130"/>
      <c r="I11587" s="88"/>
      <c r="N11587" s="130"/>
      <c r="P11587" s="88"/>
    </row>
    <row r="11588" spans="6:16">
      <c r="F11588" s="81"/>
      <c r="G11588" s="130"/>
      <c r="I11588" s="88"/>
      <c r="N11588" s="130"/>
      <c r="P11588" s="88"/>
    </row>
    <row r="11589" spans="6:16">
      <c r="F11589" s="81"/>
      <c r="G11589" s="130"/>
      <c r="I11589" s="88"/>
      <c r="N11589" s="130"/>
      <c r="P11589" s="88"/>
    </row>
    <row r="11590" spans="6:16">
      <c r="F11590" s="81"/>
      <c r="G11590" s="130"/>
      <c r="I11590" s="88"/>
      <c r="N11590" s="130"/>
      <c r="P11590" s="88"/>
    </row>
    <row r="11591" spans="6:16">
      <c r="F11591" s="81"/>
      <c r="G11591" s="130"/>
      <c r="I11591" s="88"/>
      <c r="N11591" s="130"/>
      <c r="P11591" s="88"/>
    </row>
    <row r="11592" spans="6:16">
      <c r="F11592" s="81"/>
      <c r="G11592" s="130"/>
      <c r="I11592" s="88"/>
      <c r="N11592" s="130"/>
      <c r="P11592" s="88"/>
    </row>
    <row r="11593" spans="6:16">
      <c r="F11593" s="81"/>
      <c r="G11593" s="130"/>
      <c r="I11593" s="88"/>
      <c r="N11593" s="130"/>
      <c r="P11593" s="88"/>
    </row>
    <row r="11594" spans="6:16">
      <c r="F11594" s="81"/>
      <c r="G11594" s="130"/>
      <c r="I11594" s="88"/>
      <c r="N11594" s="130"/>
      <c r="P11594" s="88"/>
    </row>
    <row r="11595" spans="6:16">
      <c r="F11595" s="81"/>
      <c r="G11595" s="130"/>
      <c r="I11595" s="88"/>
      <c r="N11595" s="130"/>
      <c r="P11595" s="88"/>
    </row>
    <row r="11596" spans="6:16">
      <c r="F11596" s="81"/>
      <c r="G11596" s="130"/>
      <c r="I11596" s="88"/>
      <c r="N11596" s="130"/>
      <c r="P11596" s="88"/>
    </row>
    <row r="11597" spans="6:16">
      <c r="F11597" s="81"/>
      <c r="G11597" s="130"/>
      <c r="I11597" s="88"/>
      <c r="N11597" s="130"/>
      <c r="P11597" s="88"/>
    </row>
    <row r="11598" spans="6:16">
      <c r="F11598" s="81"/>
      <c r="G11598" s="130"/>
      <c r="I11598" s="88"/>
      <c r="N11598" s="130"/>
      <c r="P11598" s="88"/>
    </row>
    <row r="11599" spans="6:16">
      <c r="F11599" s="81"/>
      <c r="G11599" s="130"/>
      <c r="I11599" s="88"/>
      <c r="N11599" s="130"/>
      <c r="P11599" s="88"/>
    </row>
    <row r="11600" spans="6:16">
      <c r="F11600" s="81"/>
      <c r="G11600" s="130"/>
      <c r="I11600" s="88"/>
      <c r="N11600" s="130"/>
      <c r="P11600" s="88"/>
    </row>
    <row r="11601" spans="6:16">
      <c r="F11601" s="81"/>
      <c r="G11601" s="130"/>
      <c r="I11601" s="88"/>
      <c r="N11601" s="130"/>
      <c r="P11601" s="88"/>
    </row>
    <row r="11602" spans="6:16">
      <c r="F11602" s="81"/>
      <c r="G11602" s="130"/>
      <c r="I11602" s="88"/>
      <c r="N11602" s="130"/>
      <c r="P11602" s="88"/>
    </row>
    <row r="11603" spans="6:16">
      <c r="F11603" s="81"/>
      <c r="G11603" s="130"/>
      <c r="I11603" s="88"/>
      <c r="N11603" s="130"/>
      <c r="P11603" s="88"/>
    </row>
    <row r="11604" spans="6:16">
      <c r="F11604" s="81"/>
      <c r="G11604" s="130"/>
      <c r="I11604" s="88"/>
      <c r="N11604" s="130"/>
      <c r="P11604" s="88"/>
    </row>
    <row r="11605" spans="6:16">
      <c r="F11605" s="81"/>
      <c r="G11605" s="130"/>
      <c r="I11605" s="88"/>
      <c r="N11605" s="130"/>
      <c r="P11605" s="88"/>
    </row>
    <row r="11606" spans="6:16">
      <c r="F11606" s="81"/>
      <c r="G11606" s="130"/>
      <c r="I11606" s="88"/>
      <c r="N11606" s="130"/>
      <c r="P11606" s="88"/>
    </row>
    <row r="11607" spans="6:16">
      <c r="F11607" s="81"/>
      <c r="G11607" s="130"/>
      <c r="I11607" s="88"/>
      <c r="N11607" s="130"/>
      <c r="P11607" s="88"/>
    </row>
    <row r="11608" spans="6:16">
      <c r="F11608" s="81"/>
      <c r="G11608" s="130"/>
      <c r="I11608" s="88"/>
      <c r="N11608" s="130"/>
      <c r="P11608" s="88"/>
    </row>
    <row r="11609" spans="6:16">
      <c r="F11609" s="81"/>
      <c r="G11609" s="130"/>
      <c r="I11609" s="88"/>
      <c r="N11609" s="130"/>
      <c r="P11609" s="88"/>
    </row>
    <row r="11610" spans="6:16">
      <c r="F11610" s="81"/>
      <c r="G11610" s="130"/>
      <c r="I11610" s="88"/>
      <c r="N11610" s="130"/>
      <c r="P11610" s="88"/>
    </row>
    <row r="11611" spans="6:16">
      <c r="F11611" s="81"/>
      <c r="G11611" s="130"/>
      <c r="I11611" s="88"/>
      <c r="N11611" s="130"/>
      <c r="P11611" s="88"/>
    </row>
    <row r="11612" spans="6:16">
      <c r="F11612" s="81"/>
      <c r="G11612" s="130"/>
      <c r="I11612" s="88"/>
      <c r="N11612" s="130"/>
      <c r="P11612" s="88"/>
    </row>
    <row r="11613" spans="6:16">
      <c r="F11613" s="81"/>
      <c r="G11613" s="130"/>
      <c r="I11613" s="88"/>
      <c r="N11613" s="130"/>
      <c r="P11613" s="88"/>
    </row>
    <row r="11614" spans="6:16">
      <c r="F11614" s="81"/>
      <c r="G11614" s="130"/>
      <c r="I11614" s="88"/>
      <c r="N11614" s="130"/>
      <c r="P11614" s="88"/>
    </row>
    <row r="11615" spans="6:16">
      <c r="F11615" s="81"/>
      <c r="G11615" s="130"/>
      <c r="I11615" s="88"/>
      <c r="N11615" s="130"/>
      <c r="P11615" s="88"/>
    </row>
    <row r="11616" spans="6:16">
      <c r="F11616" s="81"/>
      <c r="G11616" s="130"/>
      <c r="I11616" s="88"/>
      <c r="N11616" s="130"/>
      <c r="P11616" s="88"/>
    </row>
    <row r="11617" spans="6:16">
      <c r="F11617" s="81"/>
      <c r="G11617" s="130"/>
      <c r="I11617" s="88"/>
      <c r="N11617" s="130"/>
      <c r="P11617" s="88"/>
    </row>
    <row r="11618" spans="6:16">
      <c r="F11618" s="81"/>
      <c r="G11618" s="130"/>
      <c r="I11618" s="88"/>
      <c r="N11618" s="130"/>
      <c r="P11618" s="88"/>
    </row>
    <row r="11619" spans="6:16">
      <c r="F11619" s="81"/>
      <c r="G11619" s="130"/>
      <c r="I11619" s="88"/>
      <c r="N11619" s="130"/>
      <c r="P11619" s="88"/>
    </row>
    <row r="11620" spans="6:16">
      <c r="F11620" s="81"/>
      <c r="G11620" s="130"/>
      <c r="I11620" s="88"/>
      <c r="N11620" s="130"/>
      <c r="P11620" s="88"/>
    </row>
    <row r="11621" spans="6:16">
      <c r="F11621" s="81"/>
      <c r="G11621" s="130"/>
      <c r="I11621" s="88"/>
      <c r="N11621" s="130"/>
      <c r="P11621" s="88"/>
    </row>
    <row r="11622" spans="6:16">
      <c r="F11622" s="81"/>
      <c r="G11622" s="130"/>
      <c r="I11622" s="88"/>
      <c r="N11622" s="130"/>
      <c r="P11622" s="88"/>
    </row>
    <row r="11623" spans="6:16">
      <c r="F11623" s="81"/>
      <c r="G11623" s="130"/>
      <c r="I11623" s="88"/>
      <c r="N11623" s="130"/>
      <c r="P11623" s="88"/>
    </row>
    <row r="11624" spans="6:16">
      <c r="F11624" s="81"/>
      <c r="G11624" s="130"/>
      <c r="I11624" s="88"/>
      <c r="N11624" s="130"/>
      <c r="P11624" s="88"/>
    </row>
    <row r="11625" spans="6:16">
      <c r="F11625" s="81"/>
      <c r="G11625" s="130"/>
      <c r="I11625" s="88"/>
      <c r="N11625" s="130"/>
      <c r="P11625" s="88"/>
    </row>
    <row r="11626" spans="6:16">
      <c r="F11626" s="81"/>
      <c r="G11626" s="130"/>
      <c r="I11626" s="88"/>
      <c r="N11626" s="130"/>
      <c r="P11626" s="88"/>
    </row>
    <row r="11627" spans="6:16">
      <c r="F11627" s="81"/>
      <c r="G11627" s="130"/>
      <c r="I11627" s="88"/>
      <c r="N11627" s="130"/>
      <c r="P11627" s="88"/>
    </row>
    <row r="11628" spans="6:16">
      <c r="F11628" s="81"/>
      <c r="G11628" s="130"/>
      <c r="I11628" s="88"/>
      <c r="N11628" s="130"/>
      <c r="P11628" s="88"/>
    </row>
    <row r="11629" spans="6:16">
      <c r="F11629" s="81"/>
      <c r="G11629" s="130"/>
      <c r="I11629" s="88"/>
      <c r="N11629" s="130"/>
      <c r="P11629" s="88"/>
    </row>
    <row r="11630" spans="6:16">
      <c r="F11630" s="81"/>
      <c r="G11630" s="130"/>
      <c r="I11630" s="88"/>
      <c r="N11630" s="130"/>
      <c r="P11630" s="88"/>
    </row>
    <row r="11631" spans="6:16">
      <c r="F11631" s="81"/>
      <c r="G11631" s="130"/>
      <c r="I11631" s="88"/>
      <c r="N11631" s="130"/>
      <c r="P11631" s="88"/>
    </row>
    <row r="11632" spans="6:16">
      <c r="F11632" s="81"/>
      <c r="G11632" s="130"/>
      <c r="I11632" s="88"/>
      <c r="N11632" s="130"/>
      <c r="P11632" s="88"/>
    </row>
    <row r="11633" spans="6:16">
      <c r="F11633" s="81"/>
      <c r="G11633" s="130"/>
      <c r="I11633" s="88"/>
      <c r="N11633" s="130"/>
      <c r="P11633" s="88"/>
    </row>
    <row r="11634" spans="6:16">
      <c r="F11634" s="81"/>
      <c r="G11634" s="130"/>
      <c r="I11634" s="88"/>
      <c r="N11634" s="130"/>
      <c r="P11634" s="88"/>
    </row>
    <row r="11635" spans="6:16">
      <c r="F11635" s="81"/>
      <c r="G11635" s="130"/>
      <c r="I11635" s="88"/>
      <c r="N11635" s="130"/>
      <c r="P11635" s="88"/>
    </row>
    <row r="11636" spans="6:16">
      <c r="F11636" s="81"/>
      <c r="G11636" s="130"/>
      <c r="I11636" s="88"/>
      <c r="N11636" s="130"/>
      <c r="P11636" s="88"/>
    </row>
    <row r="11637" spans="6:16">
      <c r="F11637" s="81"/>
      <c r="G11637" s="130"/>
      <c r="I11637" s="88"/>
      <c r="N11637" s="130"/>
      <c r="P11637" s="88"/>
    </row>
    <row r="11638" spans="6:16">
      <c r="F11638" s="81"/>
      <c r="G11638" s="130"/>
      <c r="I11638" s="88"/>
      <c r="N11638" s="130"/>
      <c r="P11638" s="88"/>
    </row>
    <row r="11639" spans="6:16">
      <c r="F11639" s="81"/>
      <c r="G11639" s="130"/>
      <c r="I11639" s="88"/>
      <c r="N11639" s="130"/>
      <c r="P11639" s="88"/>
    </row>
    <row r="11640" spans="6:16">
      <c r="F11640" s="81"/>
      <c r="G11640" s="130"/>
      <c r="I11640" s="88"/>
      <c r="N11640" s="130"/>
      <c r="P11640" s="88"/>
    </row>
    <row r="11641" spans="6:16">
      <c r="F11641" s="81"/>
      <c r="G11641" s="130"/>
      <c r="I11641" s="88"/>
      <c r="N11641" s="130"/>
      <c r="P11641" s="88"/>
    </row>
    <row r="11642" spans="6:16">
      <c r="F11642" s="81"/>
      <c r="G11642" s="130"/>
      <c r="I11642" s="88"/>
      <c r="N11642" s="130"/>
      <c r="P11642" s="88"/>
    </row>
    <row r="11643" spans="6:16">
      <c r="F11643" s="81"/>
      <c r="G11643" s="130"/>
      <c r="I11643" s="88"/>
      <c r="N11643" s="130"/>
      <c r="P11643" s="88"/>
    </row>
    <row r="11644" spans="6:16">
      <c r="F11644" s="81"/>
      <c r="G11644" s="130"/>
      <c r="I11644" s="88"/>
      <c r="N11644" s="130"/>
      <c r="P11644" s="88"/>
    </row>
    <row r="11645" spans="6:16">
      <c r="F11645" s="81"/>
      <c r="G11645" s="130"/>
      <c r="I11645" s="88"/>
      <c r="N11645" s="130"/>
      <c r="P11645" s="88"/>
    </row>
    <row r="11646" spans="6:16">
      <c r="F11646" s="81"/>
      <c r="G11646" s="130"/>
      <c r="I11646" s="88"/>
      <c r="N11646" s="130"/>
      <c r="P11646" s="88"/>
    </row>
    <row r="11647" spans="6:16">
      <c r="F11647" s="81"/>
      <c r="G11647" s="130"/>
      <c r="I11647" s="88"/>
      <c r="N11647" s="130"/>
      <c r="P11647" s="88"/>
    </row>
    <row r="11648" spans="6:16">
      <c r="F11648" s="81"/>
      <c r="G11648" s="130"/>
      <c r="I11648" s="88"/>
      <c r="N11648" s="130"/>
      <c r="P11648" s="88"/>
    </row>
    <row r="11649" spans="6:16">
      <c r="F11649" s="81"/>
      <c r="G11649" s="130"/>
      <c r="I11649" s="88"/>
      <c r="N11649" s="130"/>
      <c r="P11649" s="88"/>
    </row>
    <row r="11650" spans="6:16">
      <c r="F11650" s="81"/>
      <c r="G11650" s="130"/>
      <c r="I11650" s="88"/>
      <c r="N11650" s="130"/>
      <c r="P11650" s="88"/>
    </row>
    <row r="11651" spans="6:16">
      <c r="F11651" s="81"/>
      <c r="G11651" s="130"/>
      <c r="I11651" s="88"/>
      <c r="N11651" s="130"/>
      <c r="P11651" s="88"/>
    </row>
    <row r="11652" spans="6:16">
      <c r="F11652" s="81"/>
      <c r="G11652" s="130"/>
      <c r="I11652" s="88"/>
      <c r="N11652" s="130"/>
      <c r="P11652" s="88"/>
    </row>
    <row r="11653" spans="6:16">
      <c r="F11653" s="81"/>
      <c r="G11653" s="130"/>
      <c r="I11653" s="88"/>
      <c r="N11653" s="130"/>
      <c r="P11653" s="88"/>
    </row>
    <row r="11654" spans="6:16">
      <c r="F11654" s="81"/>
      <c r="G11654" s="130"/>
      <c r="I11654" s="88"/>
      <c r="N11654" s="130"/>
      <c r="P11654" s="88"/>
    </row>
    <row r="11655" spans="6:16">
      <c r="F11655" s="81"/>
      <c r="G11655" s="130"/>
      <c r="I11655" s="88"/>
      <c r="N11655" s="130"/>
      <c r="P11655" s="88"/>
    </row>
    <row r="11656" spans="6:16">
      <c r="F11656" s="81"/>
      <c r="G11656" s="130"/>
      <c r="I11656" s="88"/>
      <c r="N11656" s="130"/>
      <c r="P11656" s="88"/>
    </row>
    <row r="11657" spans="6:16">
      <c r="F11657" s="81"/>
      <c r="G11657" s="130"/>
      <c r="I11657" s="88"/>
      <c r="N11657" s="130"/>
      <c r="P11657" s="88"/>
    </row>
    <row r="11658" spans="6:16">
      <c r="F11658" s="81"/>
      <c r="G11658" s="130"/>
      <c r="I11658" s="88"/>
      <c r="N11658" s="130"/>
      <c r="P11658" s="88"/>
    </row>
    <row r="11659" spans="6:16">
      <c r="F11659" s="81"/>
      <c r="G11659" s="130"/>
      <c r="I11659" s="88"/>
      <c r="N11659" s="130"/>
      <c r="P11659" s="88"/>
    </row>
    <row r="11660" spans="6:16">
      <c r="F11660" s="81"/>
      <c r="G11660" s="130"/>
      <c r="I11660" s="88"/>
      <c r="N11660" s="130"/>
      <c r="P11660" s="88"/>
    </row>
    <row r="11661" spans="6:16">
      <c r="F11661" s="81"/>
      <c r="G11661" s="130"/>
      <c r="I11661" s="88"/>
      <c r="N11661" s="130"/>
      <c r="P11661" s="88"/>
    </row>
    <row r="11662" spans="6:16">
      <c r="F11662" s="81"/>
      <c r="G11662" s="130"/>
      <c r="I11662" s="88"/>
      <c r="N11662" s="130"/>
      <c r="P11662" s="88"/>
    </row>
    <row r="11663" spans="6:16">
      <c r="F11663" s="81"/>
      <c r="G11663" s="130"/>
      <c r="I11663" s="88"/>
      <c r="N11663" s="130"/>
      <c r="P11663" s="88"/>
    </row>
    <row r="11664" spans="6:16">
      <c r="F11664" s="81"/>
      <c r="G11664" s="130"/>
      <c r="I11664" s="88"/>
      <c r="N11664" s="130"/>
      <c r="P11664" s="88"/>
    </row>
    <row r="11665" spans="6:16">
      <c r="F11665" s="81"/>
      <c r="G11665" s="130"/>
      <c r="I11665" s="88"/>
      <c r="N11665" s="130"/>
      <c r="P11665" s="88"/>
    </row>
    <row r="11666" spans="6:16">
      <c r="F11666" s="81"/>
      <c r="G11666" s="130"/>
      <c r="I11666" s="88"/>
      <c r="N11666" s="130"/>
      <c r="P11666" s="88"/>
    </row>
    <row r="11667" spans="6:16">
      <c r="F11667" s="81"/>
      <c r="G11667" s="130"/>
      <c r="I11667" s="88"/>
      <c r="N11667" s="130"/>
      <c r="P11667" s="88"/>
    </row>
    <row r="11668" spans="6:16">
      <c r="F11668" s="81"/>
      <c r="G11668" s="130"/>
      <c r="I11668" s="88"/>
      <c r="N11668" s="130"/>
      <c r="P11668" s="88"/>
    </row>
    <row r="11669" spans="6:16">
      <c r="F11669" s="81"/>
      <c r="G11669" s="130"/>
      <c r="I11669" s="88"/>
      <c r="N11669" s="130"/>
      <c r="P11669" s="88"/>
    </row>
    <row r="11670" spans="6:16">
      <c r="F11670" s="81"/>
      <c r="G11670" s="130"/>
      <c r="I11670" s="88"/>
      <c r="N11670" s="130"/>
      <c r="P11670" s="88"/>
    </row>
    <row r="11671" spans="6:16">
      <c r="F11671" s="81"/>
      <c r="G11671" s="130"/>
      <c r="I11671" s="88"/>
      <c r="N11671" s="130"/>
      <c r="P11671" s="88"/>
    </row>
    <row r="11672" spans="6:16">
      <c r="F11672" s="81"/>
      <c r="G11672" s="130"/>
      <c r="I11672" s="88"/>
      <c r="N11672" s="130"/>
      <c r="P11672" s="88"/>
    </row>
    <row r="11673" spans="6:16">
      <c r="F11673" s="81"/>
      <c r="G11673" s="130"/>
      <c r="I11673" s="88"/>
      <c r="N11673" s="130"/>
      <c r="P11673" s="88"/>
    </row>
    <row r="11674" spans="6:16">
      <c r="F11674" s="81"/>
      <c r="G11674" s="130"/>
      <c r="I11674" s="88"/>
      <c r="N11674" s="130"/>
      <c r="P11674" s="88"/>
    </row>
    <row r="11675" spans="6:16">
      <c r="F11675" s="81"/>
      <c r="G11675" s="130"/>
      <c r="I11675" s="88"/>
      <c r="N11675" s="130"/>
      <c r="P11675" s="88"/>
    </row>
    <row r="11676" spans="6:16">
      <c r="F11676" s="81"/>
      <c r="G11676" s="130"/>
      <c r="I11676" s="88"/>
      <c r="N11676" s="130"/>
      <c r="P11676" s="88"/>
    </row>
    <row r="11677" spans="6:16">
      <c r="F11677" s="81"/>
      <c r="G11677" s="130"/>
      <c r="I11677" s="88"/>
      <c r="N11677" s="130"/>
      <c r="P11677" s="88"/>
    </row>
    <row r="11678" spans="6:16">
      <c r="F11678" s="81"/>
      <c r="G11678" s="130"/>
      <c r="I11678" s="88"/>
      <c r="N11678" s="130"/>
      <c r="P11678" s="88"/>
    </row>
    <row r="11679" spans="6:16">
      <c r="F11679" s="81"/>
      <c r="G11679" s="130"/>
      <c r="I11679" s="88"/>
      <c r="N11679" s="130"/>
      <c r="P11679" s="88"/>
    </row>
    <row r="11680" spans="6:16">
      <c r="F11680" s="81"/>
      <c r="G11680" s="130"/>
      <c r="I11680" s="88"/>
      <c r="N11680" s="130"/>
      <c r="P11680" s="88"/>
    </row>
    <row r="11681" spans="6:16">
      <c r="F11681" s="81"/>
      <c r="G11681" s="130"/>
      <c r="I11681" s="88"/>
      <c r="N11681" s="130"/>
      <c r="P11681" s="88"/>
    </row>
    <row r="11682" spans="6:16">
      <c r="F11682" s="81"/>
      <c r="G11682" s="130"/>
      <c r="I11682" s="88"/>
      <c r="N11682" s="130"/>
      <c r="P11682" s="88"/>
    </row>
    <row r="11683" spans="6:16">
      <c r="F11683" s="81"/>
      <c r="G11683" s="130"/>
      <c r="I11683" s="88"/>
      <c r="N11683" s="130"/>
      <c r="P11683" s="88"/>
    </row>
    <row r="11684" spans="6:16">
      <c r="F11684" s="81"/>
      <c r="G11684" s="130"/>
      <c r="I11684" s="88"/>
      <c r="N11684" s="130"/>
      <c r="P11684" s="88"/>
    </row>
    <row r="11685" spans="6:16">
      <c r="F11685" s="81"/>
      <c r="G11685" s="130"/>
      <c r="I11685" s="88"/>
      <c r="N11685" s="130"/>
      <c r="P11685" s="88"/>
    </row>
    <row r="11686" spans="6:16">
      <c r="F11686" s="81"/>
      <c r="G11686" s="130"/>
      <c r="I11686" s="88"/>
      <c r="N11686" s="130"/>
      <c r="P11686" s="88"/>
    </row>
    <row r="11687" spans="6:16">
      <c r="F11687" s="81"/>
      <c r="G11687" s="130"/>
      <c r="I11687" s="88"/>
      <c r="N11687" s="130"/>
      <c r="P11687" s="88"/>
    </row>
    <row r="11688" spans="6:16">
      <c r="F11688" s="81"/>
      <c r="G11688" s="130"/>
      <c r="I11688" s="88"/>
      <c r="N11688" s="130"/>
      <c r="P11688" s="88"/>
    </row>
    <row r="11689" spans="6:16">
      <c r="F11689" s="81"/>
      <c r="G11689" s="130"/>
      <c r="I11689" s="88"/>
      <c r="N11689" s="130"/>
      <c r="P11689" s="88"/>
    </row>
    <row r="11690" spans="6:16">
      <c r="F11690" s="81"/>
      <c r="G11690" s="130"/>
      <c r="I11690" s="88"/>
      <c r="N11690" s="130"/>
      <c r="P11690" s="88"/>
    </row>
    <row r="11691" spans="6:16">
      <c r="F11691" s="81"/>
      <c r="G11691" s="130"/>
      <c r="I11691" s="88"/>
      <c r="N11691" s="130"/>
      <c r="P11691" s="88"/>
    </row>
    <row r="11692" spans="6:16">
      <c r="F11692" s="81"/>
      <c r="G11692" s="130"/>
      <c r="I11692" s="88"/>
      <c r="N11692" s="130"/>
      <c r="P11692" s="88"/>
    </row>
    <row r="11693" spans="6:16">
      <c r="F11693" s="81"/>
      <c r="G11693" s="130"/>
      <c r="I11693" s="88"/>
      <c r="N11693" s="130"/>
      <c r="P11693" s="88"/>
    </row>
    <row r="11694" spans="6:16">
      <c r="F11694" s="81"/>
      <c r="G11694" s="130"/>
      <c r="I11694" s="88"/>
      <c r="N11694" s="130"/>
      <c r="P11694" s="88"/>
    </row>
    <row r="11695" spans="6:16">
      <c r="F11695" s="81"/>
      <c r="G11695" s="130"/>
      <c r="I11695" s="88"/>
      <c r="N11695" s="130"/>
      <c r="P11695" s="88"/>
    </row>
    <row r="11696" spans="6:16">
      <c r="F11696" s="81"/>
      <c r="G11696" s="130"/>
      <c r="I11696" s="88"/>
      <c r="N11696" s="130"/>
      <c r="P11696" s="88"/>
    </row>
    <row r="11697" spans="6:16">
      <c r="F11697" s="81"/>
      <c r="G11697" s="130"/>
      <c r="I11697" s="88"/>
      <c r="N11697" s="130"/>
      <c r="P11697" s="88"/>
    </row>
    <row r="11698" spans="6:16">
      <c r="F11698" s="81"/>
      <c r="G11698" s="130"/>
      <c r="I11698" s="88"/>
      <c r="N11698" s="130"/>
      <c r="P11698" s="88"/>
    </row>
    <row r="11699" spans="6:16">
      <c r="F11699" s="81"/>
      <c r="G11699" s="130"/>
      <c r="I11699" s="88"/>
      <c r="N11699" s="130"/>
      <c r="P11699" s="88"/>
    </row>
    <row r="11700" spans="6:16">
      <c r="F11700" s="81"/>
      <c r="G11700" s="130"/>
      <c r="I11700" s="88"/>
      <c r="N11700" s="130"/>
      <c r="P11700" s="88"/>
    </row>
    <row r="11701" spans="6:16">
      <c r="F11701" s="81"/>
      <c r="G11701" s="130"/>
      <c r="I11701" s="88"/>
      <c r="N11701" s="130"/>
      <c r="P11701" s="88"/>
    </row>
    <row r="11702" spans="6:16">
      <c r="F11702" s="81"/>
      <c r="G11702" s="130"/>
      <c r="I11702" s="88"/>
      <c r="N11702" s="130"/>
      <c r="P11702" s="88"/>
    </row>
    <row r="11703" spans="6:16">
      <c r="F11703" s="81"/>
      <c r="G11703" s="130"/>
      <c r="I11703" s="88"/>
      <c r="N11703" s="130"/>
      <c r="P11703" s="88"/>
    </row>
    <row r="11704" spans="6:16">
      <c r="F11704" s="81"/>
      <c r="G11704" s="130"/>
      <c r="I11704" s="88"/>
      <c r="N11704" s="130"/>
      <c r="P11704" s="88"/>
    </row>
    <row r="11705" spans="6:16">
      <c r="F11705" s="81"/>
      <c r="G11705" s="130"/>
      <c r="I11705" s="88"/>
      <c r="N11705" s="130"/>
      <c r="P11705" s="88"/>
    </row>
    <row r="11706" spans="6:16">
      <c r="F11706" s="81"/>
      <c r="G11706" s="130"/>
      <c r="I11706" s="88"/>
      <c r="N11706" s="130"/>
      <c r="P11706" s="88"/>
    </row>
    <row r="11707" spans="6:16">
      <c r="F11707" s="81"/>
      <c r="G11707" s="130"/>
      <c r="I11707" s="88"/>
      <c r="N11707" s="130"/>
      <c r="P11707" s="88"/>
    </row>
    <row r="11708" spans="6:16">
      <c r="F11708" s="81"/>
      <c r="G11708" s="130"/>
      <c r="I11708" s="88"/>
      <c r="N11708" s="130"/>
      <c r="P11708" s="88"/>
    </row>
    <row r="11709" spans="6:16">
      <c r="F11709" s="81"/>
      <c r="G11709" s="130"/>
      <c r="I11709" s="88"/>
      <c r="N11709" s="130"/>
      <c r="P11709" s="88"/>
    </row>
    <row r="11710" spans="6:16">
      <c r="F11710" s="81"/>
      <c r="G11710" s="130"/>
      <c r="I11710" s="88"/>
      <c r="N11710" s="130"/>
      <c r="P11710" s="88"/>
    </row>
    <row r="11711" spans="6:16">
      <c r="F11711" s="81"/>
      <c r="G11711" s="130"/>
      <c r="I11711" s="88"/>
      <c r="N11711" s="130"/>
      <c r="P11711" s="88"/>
    </row>
    <row r="11712" spans="6:16">
      <c r="F11712" s="81"/>
      <c r="G11712" s="130"/>
      <c r="I11712" s="88"/>
      <c r="N11712" s="130"/>
      <c r="P11712" s="88"/>
    </row>
    <row r="11713" spans="6:16">
      <c r="F11713" s="81"/>
      <c r="G11713" s="130"/>
      <c r="I11713" s="88"/>
      <c r="N11713" s="130"/>
      <c r="P11713" s="88"/>
    </row>
    <row r="11714" spans="6:16">
      <c r="F11714" s="81"/>
      <c r="G11714" s="130"/>
      <c r="I11714" s="88"/>
      <c r="N11714" s="130"/>
      <c r="P11714" s="88"/>
    </row>
    <row r="11715" spans="6:16">
      <c r="F11715" s="81"/>
      <c r="G11715" s="130"/>
      <c r="I11715" s="88"/>
      <c r="N11715" s="130"/>
      <c r="P11715" s="88"/>
    </row>
    <row r="11716" spans="6:16">
      <c r="F11716" s="81"/>
      <c r="G11716" s="130"/>
      <c r="I11716" s="88"/>
      <c r="N11716" s="130"/>
      <c r="P11716" s="88"/>
    </row>
    <row r="11717" spans="6:16">
      <c r="F11717" s="81"/>
      <c r="G11717" s="130"/>
      <c r="I11717" s="88"/>
      <c r="N11717" s="130"/>
      <c r="P11717" s="88"/>
    </row>
    <row r="11718" spans="6:16">
      <c r="F11718" s="81"/>
      <c r="G11718" s="130"/>
      <c r="I11718" s="88"/>
      <c r="N11718" s="130"/>
      <c r="P11718" s="88"/>
    </row>
    <row r="11719" spans="6:16">
      <c r="F11719" s="81"/>
      <c r="G11719" s="130"/>
      <c r="I11719" s="88"/>
      <c r="N11719" s="130"/>
      <c r="P11719" s="88"/>
    </row>
    <row r="11720" spans="6:16">
      <c r="F11720" s="81"/>
      <c r="G11720" s="130"/>
      <c r="I11720" s="88"/>
      <c r="N11720" s="130"/>
      <c r="P11720" s="88"/>
    </row>
    <row r="11721" spans="6:16">
      <c r="F11721" s="81"/>
      <c r="G11721" s="130"/>
      <c r="I11721" s="88"/>
      <c r="N11721" s="130"/>
      <c r="P11721" s="88"/>
    </row>
    <row r="11722" spans="6:16">
      <c r="F11722" s="81"/>
      <c r="G11722" s="130"/>
      <c r="I11722" s="88"/>
      <c r="N11722" s="130"/>
      <c r="P11722" s="88"/>
    </row>
    <row r="11723" spans="6:16">
      <c r="F11723" s="81"/>
      <c r="G11723" s="130"/>
      <c r="I11723" s="88"/>
      <c r="N11723" s="130"/>
      <c r="P11723" s="88"/>
    </row>
    <row r="11724" spans="6:16">
      <c r="F11724" s="81"/>
      <c r="G11724" s="130"/>
      <c r="I11724" s="88"/>
      <c r="N11724" s="130"/>
      <c r="P11724" s="88"/>
    </row>
    <row r="11725" spans="6:16">
      <c r="F11725" s="81"/>
      <c r="G11725" s="130"/>
      <c r="I11725" s="88"/>
      <c r="N11725" s="130"/>
      <c r="P11725" s="88"/>
    </row>
    <row r="11726" spans="6:16">
      <c r="F11726" s="81"/>
      <c r="G11726" s="130"/>
      <c r="I11726" s="88"/>
      <c r="N11726" s="130"/>
      <c r="P11726" s="88"/>
    </row>
    <row r="11727" spans="6:16">
      <c r="F11727" s="81"/>
      <c r="G11727" s="130"/>
      <c r="I11727" s="88"/>
      <c r="N11727" s="130"/>
      <c r="P11727" s="88"/>
    </row>
    <row r="11728" spans="6:16">
      <c r="F11728" s="81"/>
      <c r="G11728" s="130"/>
      <c r="I11728" s="88"/>
      <c r="N11728" s="130"/>
      <c r="P11728" s="88"/>
    </row>
    <row r="11729" spans="6:16">
      <c r="F11729" s="81"/>
      <c r="G11729" s="130"/>
      <c r="I11729" s="88"/>
      <c r="N11729" s="130"/>
      <c r="P11729" s="88"/>
    </row>
    <row r="11730" spans="6:16">
      <c r="F11730" s="81"/>
      <c r="G11730" s="130"/>
      <c r="I11730" s="88"/>
      <c r="N11730" s="130"/>
      <c r="P11730" s="88"/>
    </row>
    <row r="11731" spans="6:16">
      <c r="F11731" s="81"/>
      <c r="G11731" s="130"/>
      <c r="I11731" s="88"/>
      <c r="N11731" s="130"/>
      <c r="P11731" s="88"/>
    </row>
    <row r="11732" spans="6:16">
      <c r="F11732" s="81"/>
      <c r="G11732" s="130"/>
      <c r="I11732" s="88"/>
      <c r="N11732" s="130"/>
      <c r="P11732" s="88"/>
    </row>
    <row r="11733" spans="6:16">
      <c r="F11733" s="81"/>
      <c r="G11733" s="130"/>
      <c r="I11733" s="88"/>
      <c r="N11733" s="130"/>
      <c r="P11733" s="88"/>
    </row>
    <row r="11734" spans="6:16">
      <c r="F11734" s="81"/>
      <c r="G11734" s="130"/>
      <c r="I11734" s="88"/>
      <c r="N11734" s="130"/>
      <c r="P11734" s="88"/>
    </row>
    <row r="11735" spans="6:16">
      <c r="F11735" s="81"/>
      <c r="G11735" s="130"/>
      <c r="I11735" s="88"/>
      <c r="N11735" s="130"/>
      <c r="P11735" s="88"/>
    </row>
    <row r="11736" spans="6:16">
      <c r="F11736" s="81"/>
      <c r="G11736" s="130"/>
      <c r="I11736" s="88"/>
      <c r="N11736" s="130"/>
      <c r="P11736" s="88"/>
    </row>
    <row r="11737" spans="6:16">
      <c r="F11737" s="81"/>
      <c r="G11737" s="130"/>
      <c r="I11737" s="88"/>
      <c r="N11737" s="130"/>
      <c r="P11737" s="88"/>
    </row>
    <row r="11738" spans="6:16">
      <c r="F11738" s="81"/>
      <c r="G11738" s="130"/>
      <c r="I11738" s="88"/>
      <c r="N11738" s="130"/>
      <c r="P11738" s="88"/>
    </row>
    <row r="11739" spans="6:16">
      <c r="F11739" s="81"/>
      <c r="G11739" s="130"/>
      <c r="I11739" s="88"/>
      <c r="N11739" s="130"/>
      <c r="P11739" s="88"/>
    </row>
    <row r="11740" spans="6:16">
      <c r="F11740" s="81"/>
      <c r="G11740" s="130"/>
      <c r="I11740" s="88"/>
      <c r="N11740" s="130"/>
      <c r="P11740" s="88"/>
    </row>
    <row r="11741" spans="6:16">
      <c r="F11741" s="81"/>
      <c r="G11741" s="130"/>
      <c r="I11741" s="88"/>
      <c r="N11741" s="130"/>
      <c r="P11741" s="88"/>
    </row>
    <row r="11742" spans="6:16">
      <c r="F11742" s="81"/>
      <c r="G11742" s="130"/>
      <c r="I11742" s="88"/>
      <c r="N11742" s="130"/>
      <c r="P11742" s="88"/>
    </row>
    <row r="11743" spans="6:16">
      <c r="F11743" s="81"/>
      <c r="G11743" s="130"/>
      <c r="I11743" s="88"/>
      <c r="N11743" s="130"/>
      <c r="P11743" s="88"/>
    </row>
    <row r="11744" spans="6:16">
      <c r="F11744" s="81"/>
      <c r="G11744" s="130"/>
      <c r="I11744" s="88"/>
      <c r="N11744" s="130"/>
      <c r="P11744" s="88"/>
    </row>
    <row r="11745" spans="6:16">
      <c r="F11745" s="81"/>
      <c r="G11745" s="130"/>
      <c r="I11745" s="88"/>
      <c r="N11745" s="130"/>
      <c r="P11745" s="88"/>
    </row>
    <row r="11746" spans="6:16">
      <c r="F11746" s="81"/>
      <c r="G11746" s="130"/>
      <c r="I11746" s="88"/>
      <c r="N11746" s="130"/>
      <c r="P11746" s="88"/>
    </row>
    <row r="11747" spans="6:16">
      <c r="F11747" s="81"/>
      <c r="G11747" s="130"/>
      <c r="I11747" s="88"/>
      <c r="N11747" s="130"/>
      <c r="P11747" s="88"/>
    </row>
    <row r="11748" spans="6:16">
      <c r="F11748" s="81"/>
      <c r="G11748" s="130"/>
      <c r="I11748" s="88"/>
      <c r="N11748" s="130"/>
      <c r="P11748" s="88"/>
    </row>
    <row r="11749" spans="6:16">
      <c r="F11749" s="81"/>
      <c r="G11749" s="130"/>
      <c r="I11749" s="88"/>
      <c r="N11749" s="130"/>
      <c r="P11749" s="88"/>
    </row>
    <row r="11750" spans="6:16">
      <c r="F11750" s="81"/>
      <c r="G11750" s="130"/>
      <c r="I11750" s="88"/>
      <c r="N11750" s="130"/>
      <c r="P11750" s="88"/>
    </row>
    <row r="11751" spans="6:16">
      <c r="F11751" s="81"/>
      <c r="G11751" s="130"/>
      <c r="I11751" s="88"/>
      <c r="N11751" s="130"/>
      <c r="P11751" s="88"/>
    </row>
    <row r="11752" spans="6:16">
      <c r="F11752" s="81"/>
      <c r="G11752" s="130"/>
      <c r="I11752" s="88"/>
      <c r="N11752" s="130"/>
      <c r="P11752" s="88"/>
    </row>
    <row r="11753" spans="6:16">
      <c r="F11753" s="81"/>
      <c r="G11753" s="130"/>
      <c r="I11753" s="88"/>
      <c r="N11753" s="130"/>
      <c r="P11753" s="88"/>
    </row>
    <row r="11754" spans="6:16">
      <c r="F11754" s="81"/>
      <c r="G11754" s="130"/>
      <c r="I11754" s="88"/>
      <c r="N11754" s="130"/>
      <c r="P11754" s="88"/>
    </row>
    <row r="11755" spans="6:16">
      <c r="F11755" s="81"/>
      <c r="G11755" s="130"/>
      <c r="I11755" s="88"/>
      <c r="N11755" s="130"/>
      <c r="P11755" s="88"/>
    </row>
    <row r="11756" spans="6:16">
      <c r="F11756" s="81"/>
      <c r="G11756" s="130"/>
      <c r="I11756" s="88"/>
      <c r="N11756" s="130"/>
      <c r="P11756" s="88"/>
    </row>
    <row r="11757" spans="6:16">
      <c r="F11757" s="81"/>
      <c r="G11757" s="130"/>
      <c r="I11757" s="88"/>
      <c r="N11757" s="130"/>
      <c r="P11757" s="88"/>
    </row>
    <row r="11758" spans="6:16">
      <c r="F11758" s="81"/>
      <c r="G11758" s="130"/>
      <c r="I11758" s="88"/>
      <c r="N11758" s="130"/>
      <c r="P11758" s="88"/>
    </row>
    <row r="11759" spans="6:16">
      <c r="F11759" s="81"/>
      <c r="G11759" s="130"/>
      <c r="I11759" s="88"/>
      <c r="N11759" s="130"/>
      <c r="P11759" s="88"/>
    </row>
    <row r="11760" spans="6:16">
      <c r="F11760" s="81"/>
      <c r="G11760" s="130"/>
      <c r="I11760" s="88"/>
      <c r="N11760" s="130"/>
      <c r="P11760" s="88"/>
    </row>
    <row r="11761" spans="6:16">
      <c r="F11761" s="81"/>
      <c r="G11761" s="130"/>
      <c r="I11761" s="88"/>
      <c r="N11761" s="130"/>
      <c r="P11761" s="88"/>
    </row>
    <row r="11762" spans="6:16">
      <c r="F11762" s="81"/>
      <c r="G11762" s="130"/>
      <c r="I11762" s="88"/>
      <c r="N11762" s="130"/>
      <c r="P11762" s="88"/>
    </row>
    <row r="11763" spans="6:16">
      <c r="F11763" s="81"/>
      <c r="G11763" s="130"/>
      <c r="I11763" s="88"/>
      <c r="N11763" s="130"/>
      <c r="P11763" s="88"/>
    </row>
    <row r="11764" spans="6:16">
      <c r="F11764" s="81"/>
      <c r="G11764" s="130"/>
      <c r="I11764" s="88"/>
      <c r="N11764" s="130"/>
      <c r="P11764" s="88"/>
    </row>
    <row r="11765" spans="6:16">
      <c r="F11765" s="81"/>
      <c r="G11765" s="130"/>
      <c r="I11765" s="88"/>
      <c r="N11765" s="130"/>
      <c r="P11765" s="88"/>
    </row>
    <row r="11766" spans="6:16">
      <c r="F11766" s="81"/>
      <c r="G11766" s="130"/>
      <c r="I11766" s="88"/>
      <c r="N11766" s="130"/>
      <c r="P11766" s="88"/>
    </row>
    <row r="11767" spans="6:16">
      <c r="F11767" s="81"/>
      <c r="G11767" s="130"/>
      <c r="I11767" s="88"/>
      <c r="N11767" s="130"/>
      <c r="P11767" s="88"/>
    </row>
    <row r="11768" spans="6:16">
      <c r="F11768" s="81"/>
      <c r="G11768" s="130"/>
      <c r="I11768" s="88"/>
      <c r="N11768" s="130"/>
      <c r="P11768" s="88"/>
    </row>
    <row r="11769" spans="6:16">
      <c r="F11769" s="81"/>
      <c r="G11769" s="130"/>
      <c r="I11769" s="88"/>
      <c r="N11769" s="130"/>
      <c r="P11769" s="88"/>
    </row>
    <row r="11770" spans="6:16">
      <c r="F11770" s="81"/>
      <c r="G11770" s="130"/>
      <c r="I11770" s="88"/>
      <c r="N11770" s="130"/>
      <c r="P11770" s="88"/>
    </row>
    <row r="11771" spans="6:16">
      <c r="F11771" s="81"/>
      <c r="G11771" s="130"/>
      <c r="I11771" s="88"/>
      <c r="N11771" s="130"/>
      <c r="P11771" s="88"/>
    </row>
    <row r="11772" spans="6:16">
      <c r="F11772" s="81"/>
      <c r="G11772" s="130"/>
      <c r="I11772" s="88"/>
      <c r="N11772" s="130"/>
      <c r="P11772" s="88"/>
    </row>
    <row r="11773" spans="6:16">
      <c r="F11773" s="81"/>
      <c r="G11773" s="130"/>
      <c r="I11773" s="88"/>
      <c r="N11773" s="130"/>
      <c r="P11773" s="88"/>
    </row>
    <row r="11774" spans="6:16">
      <c r="F11774" s="81"/>
      <c r="G11774" s="130"/>
      <c r="I11774" s="88"/>
      <c r="N11774" s="130"/>
      <c r="P11774" s="88"/>
    </row>
    <row r="11775" spans="6:16">
      <c r="F11775" s="81"/>
      <c r="G11775" s="130"/>
      <c r="I11775" s="88"/>
      <c r="N11775" s="130"/>
      <c r="P11775" s="88"/>
    </row>
    <row r="11776" spans="6:16">
      <c r="F11776" s="81"/>
      <c r="G11776" s="130"/>
      <c r="I11776" s="88"/>
      <c r="N11776" s="130"/>
      <c r="P11776" s="88"/>
    </row>
    <row r="11777" spans="6:16">
      <c r="F11777" s="81"/>
      <c r="G11777" s="130"/>
      <c r="I11777" s="88"/>
      <c r="N11777" s="130"/>
      <c r="P11777" s="88"/>
    </row>
    <row r="11778" spans="6:16">
      <c r="F11778" s="81"/>
      <c r="G11778" s="130"/>
      <c r="I11778" s="88"/>
      <c r="N11778" s="130"/>
      <c r="P11778" s="88"/>
    </row>
    <row r="11779" spans="6:16">
      <c r="F11779" s="81"/>
      <c r="G11779" s="130"/>
      <c r="I11779" s="88"/>
      <c r="N11779" s="130"/>
      <c r="P11779" s="88"/>
    </row>
    <row r="11780" spans="6:16">
      <c r="F11780" s="81"/>
      <c r="G11780" s="130"/>
      <c r="I11780" s="88"/>
      <c r="N11780" s="130"/>
      <c r="P11780" s="88"/>
    </row>
    <row r="11781" spans="6:16">
      <c r="F11781" s="81"/>
      <c r="G11781" s="130"/>
      <c r="I11781" s="88"/>
      <c r="N11781" s="130"/>
      <c r="P11781" s="88"/>
    </row>
    <row r="11782" spans="6:16">
      <c r="F11782" s="81"/>
      <c r="G11782" s="130"/>
      <c r="I11782" s="88"/>
      <c r="N11782" s="130"/>
      <c r="P11782" s="88"/>
    </row>
    <row r="11783" spans="6:16">
      <c r="F11783" s="81"/>
      <c r="G11783" s="130"/>
      <c r="I11783" s="88"/>
      <c r="N11783" s="130"/>
      <c r="P11783" s="88"/>
    </row>
    <row r="11784" spans="6:16">
      <c r="F11784" s="81"/>
      <c r="G11784" s="130"/>
      <c r="I11784" s="88"/>
      <c r="N11784" s="130"/>
      <c r="P11784" s="88"/>
    </row>
    <row r="11785" spans="6:16">
      <c r="F11785" s="81"/>
      <c r="G11785" s="130"/>
      <c r="I11785" s="88"/>
      <c r="N11785" s="130"/>
      <c r="P11785" s="88"/>
    </row>
    <row r="11786" spans="6:16">
      <c r="F11786" s="81"/>
      <c r="G11786" s="130"/>
      <c r="I11786" s="88"/>
      <c r="N11786" s="130"/>
      <c r="P11786" s="88"/>
    </row>
    <row r="11787" spans="6:16">
      <c r="F11787" s="81"/>
      <c r="G11787" s="130"/>
      <c r="I11787" s="88"/>
      <c r="N11787" s="130"/>
      <c r="P11787" s="88"/>
    </row>
    <row r="11788" spans="6:16">
      <c r="F11788" s="81"/>
      <c r="G11788" s="130"/>
      <c r="I11788" s="88"/>
      <c r="N11788" s="130"/>
      <c r="P11788" s="88"/>
    </row>
    <row r="11789" spans="6:16">
      <c r="F11789" s="81"/>
      <c r="G11789" s="130"/>
      <c r="I11789" s="88"/>
      <c r="N11789" s="130"/>
      <c r="P11789" s="88"/>
    </row>
    <row r="11790" spans="6:16">
      <c r="F11790" s="81"/>
      <c r="G11790" s="130"/>
      <c r="I11790" s="88"/>
      <c r="N11790" s="130"/>
      <c r="P11790" s="88"/>
    </row>
    <row r="11791" spans="6:16">
      <c r="F11791" s="81"/>
      <c r="G11791" s="130"/>
      <c r="I11791" s="88"/>
      <c r="N11791" s="130"/>
      <c r="P11791" s="88"/>
    </row>
    <row r="11792" spans="6:16">
      <c r="F11792" s="81"/>
      <c r="G11792" s="130"/>
      <c r="I11792" s="88"/>
      <c r="N11792" s="130"/>
      <c r="P11792" s="88"/>
    </row>
    <row r="11793" spans="6:16">
      <c r="F11793" s="81"/>
      <c r="G11793" s="130"/>
      <c r="I11793" s="88"/>
      <c r="N11793" s="130"/>
      <c r="P11793" s="88"/>
    </row>
    <row r="11794" spans="6:16">
      <c r="F11794" s="81"/>
      <c r="G11794" s="130"/>
      <c r="I11794" s="88"/>
      <c r="N11794" s="130"/>
      <c r="P11794" s="88"/>
    </row>
    <row r="11795" spans="6:16">
      <c r="F11795" s="81"/>
      <c r="G11795" s="130"/>
      <c r="I11795" s="88"/>
      <c r="N11795" s="130"/>
      <c r="P11795" s="88"/>
    </row>
    <row r="11796" spans="6:16">
      <c r="F11796" s="81"/>
      <c r="G11796" s="130"/>
      <c r="I11796" s="88"/>
      <c r="N11796" s="130"/>
      <c r="P11796" s="88"/>
    </row>
    <row r="11797" spans="6:16">
      <c r="F11797" s="81"/>
      <c r="G11797" s="130"/>
      <c r="I11797" s="88"/>
      <c r="N11797" s="130"/>
      <c r="P11797" s="88"/>
    </row>
    <row r="11798" spans="6:16">
      <c r="F11798" s="81"/>
      <c r="G11798" s="130"/>
      <c r="I11798" s="88"/>
      <c r="N11798" s="130"/>
      <c r="P11798" s="88"/>
    </row>
    <row r="11799" spans="6:16">
      <c r="F11799" s="81"/>
      <c r="G11799" s="130"/>
      <c r="I11799" s="88"/>
      <c r="N11799" s="130"/>
      <c r="P11799" s="88"/>
    </row>
    <row r="11800" spans="6:16">
      <c r="F11800" s="81"/>
      <c r="G11800" s="130"/>
      <c r="I11800" s="88"/>
      <c r="N11800" s="130"/>
      <c r="P11800" s="88"/>
    </row>
    <row r="11801" spans="6:16">
      <c r="F11801" s="81"/>
      <c r="G11801" s="130"/>
      <c r="I11801" s="88"/>
      <c r="N11801" s="130"/>
      <c r="P11801" s="88"/>
    </row>
    <row r="11802" spans="6:16">
      <c r="F11802" s="81"/>
      <c r="G11802" s="130"/>
      <c r="I11802" s="88"/>
      <c r="N11802" s="130"/>
      <c r="P11802" s="88"/>
    </row>
    <row r="11803" spans="6:16">
      <c r="F11803" s="81"/>
      <c r="G11803" s="130"/>
      <c r="I11803" s="88"/>
      <c r="N11803" s="130"/>
      <c r="P11803" s="88"/>
    </row>
    <row r="11804" spans="6:16">
      <c r="F11804" s="81"/>
      <c r="G11804" s="130"/>
      <c r="I11804" s="88"/>
      <c r="N11804" s="130"/>
      <c r="P11804" s="88"/>
    </row>
    <row r="11805" spans="6:16">
      <c r="F11805" s="81"/>
      <c r="G11805" s="130"/>
      <c r="I11805" s="88"/>
      <c r="N11805" s="130"/>
      <c r="P11805" s="88"/>
    </row>
    <row r="11806" spans="6:16">
      <c r="F11806" s="81"/>
      <c r="G11806" s="130"/>
      <c r="I11806" s="88"/>
      <c r="N11806" s="130"/>
      <c r="P11806" s="88"/>
    </row>
    <row r="11807" spans="6:16">
      <c r="F11807" s="81"/>
      <c r="G11807" s="130"/>
      <c r="I11807" s="88"/>
      <c r="N11807" s="130"/>
      <c r="P11807" s="88"/>
    </row>
    <row r="11808" spans="6:16">
      <c r="F11808" s="81"/>
      <c r="G11808" s="130"/>
      <c r="I11808" s="88"/>
      <c r="N11808" s="130"/>
      <c r="P11808" s="88"/>
    </row>
    <row r="11809" spans="6:16">
      <c r="F11809" s="81"/>
      <c r="G11809" s="130"/>
      <c r="I11809" s="88"/>
      <c r="N11809" s="130"/>
      <c r="P11809" s="88"/>
    </row>
    <row r="11810" spans="6:16">
      <c r="F11810" s="81"/>
      <c r="G11810" s="130"/>
      <c r="I11810" s="88"/>
      <c r="N11810" s="130"/>
      <c r="P11810" s="88"/>
    </row>
    <row r="11811" spans="6:16">
      <c r="F11811" s="81"/>
      <c r="G11811" s="130"/>
      <c r="I11811" s="88"/>
      <c r="N11811" s="130"/>
      <c r="P11811" s="88"/>
    </row>
    <row r="11812" spans="6:16">
      <c r="F11812" s="81"/>
      <c r="G11812" s="130"/>
      <c r="I11812" s="88"/>
      <c r="N11812" s="130"/>
      <c r="P11812" s="88"/>
    </row>
    <row r="11813" spans="6:16">
      <c r="F11813" s="81"/>
      <c r="G11813" s="130"/>
      <c r="I11813" s="88"/>
      <c r="N11813" s="130"/>
      <c r="P11813" s="88"/>
    </row>
    <row r="11814" spans="6:16">
      <c r="F11814" s="81"/>
      <c r="G11814" s="130"/>
      <c r="I11814" s="88"/>
      <c r="N11814" s="130"/>
      <c r="P11814" s="88"/>
    </row>
    <row r="11815" spans="6:16">
      <c r="F11815" s="81"/>
      <c r="G11815" s="130"/>
      <c r="I11815" s="88"/>
      <c r="N11815" s="130"/>
      <c r="P11815" s="88"/>
    </row>
    <row r="11816" spans="6:16">
      <c r="F11816" s="81"/>
      <c r="G11816" s="130"/>
      <c r="I11816" s="88"/>
      <c r="N11816" s="130"/>
      <c r="P11816" s="88"/>
    </row>
    <row r="11817" spans="6:16">
      <c r="F11817" s="81"/>
      <c r="G11817" s="130"/>
      <c r="I11817" s="88"/>
      <c r="N11817" s="130"/>
      <c r="P11817" s="88"/>
    </row>
    <row r="11818" spans="6:16">
      <c r="F11818" s="81"/>
      <c r="G11818" s="130"/>
      <c r="I11818" s="88"/>
      <c r="N11818" s="130"/>
      <c r="P11818" s="88"/>
    </row>
    <row r="11819" spans="6:16">
      <c r="F11819" s="81"/>
      <c r="G11819" s="130"/>
      <c r="I11819" s="88"/>
      <c r="N11819" s="130"/>
      <c r="P11819" s="88"/>
    </row>
    <row r="11820" spans="6:16">
      <c r="F11820" s="81"/>
      <c r="G11820" s="130"/>
      <c r="I11820" s="88"/>
      <c r="N11820" s="130"/>
      <c r="P11820" s="88"/>
    </row>
    <row r="11821" spans="6:16">
      <c r="F11821" s="81"/>
      <c r="G11821" s="130"/>
      <c r="I11821" s="88"/>
      <c r="N11821" s="130"/>
      <c r="P11821" s="88"/>
    </row>
    <row r="11822" spans="6:16">
      <c r="F11822" s="81"/>
      <c r="G11822" s="130"/>
      <c r="I11822" s="88"/>
      <c r="N11822" s="130"/>
      <c r="P11822" s="88"/>
    </row>
    <row r="11823" spans="6:16">
      <c r="F11823" s="81"/>
      <c r="G11823" s="130"/>
      <c r="I11823" s="88"/>
      <c r="N11823" s="130"/>
      <c r="P11823" s="88"/>
    </row>
    <row r="11824" spans="6:16">
      <c r="F11824" s="81"/>
      <c r="G11824" s="130"/>
      <c r="I11824" s="88"/>
      <c r="N11824" s="130"/>
      <c r="P11824" s="88"/>
    </row>
    <row r="11825" spans="6:16">
      <c r="F11825" s="81"/>
      <c r="G11825" s="130"/>
      <c r="I11825" s="88"/>
      <c r="N11825" s="130"/>
      <c r="P11825" s="88"/>
    </row>
    <row r="11826" spans="6:16">
      <c r="F11826" s="81"/>
      <c r="G11826" s="130"/>
      <c r="I11826" s="88"/>
      <c r="N11826" s="130"/>
      <c r="P11826" s="88"/>
    </row>
    <row r="11827" spans="6:16">
      <c r="F11827" s="81"/>
      <c r="G11827" s="130"/>
      <c r="I11827" s="88"/>
      <c r="N11827" s="130"/>
      <c r="P11827" s="88"/>
    </row>
    <row r="11828" spans="6:16">
      <c r="F11828" s="81"/>
      <c r="G11828" s="130"/>
      <c r="I11828" s="88"/>
      <c r="N11828" s="130"/>
      <c r="P11828" s="88"/>
    </row>
    <row r="11829" spans="6:16">
      <c r="F11829" s="81"/>
      <c r="G11829" s="130"/>
      <c r="I11829" s="88"/>
      <c r="N11829" s="130"/>
      <c r="P11829" s="88"/>
    </row>
    <row r="11830" spans="6:16">
      <c r="F11830" s="81"/>
      <c r="G11830" s="130"/>
      <c r="I11830" s="88"/>
      <c r="N11830" s="130"/>
      <c r="P11830" s="88"/>
    </row>
    <row r="11831" spans="6:16">
      <c r="F11831" s="81"/>
      <c r="G11831" s="130"/>
      <c r="I11831" s="88"/>
      <c r="N11831" s="130"/>
      <c r="P11831" s="88"/>
    </row>
    <row r="11832" spans="6:16">
      <c r="F11832" s="81"/>
      <c r="G11832" s="130"/>
      <c r="I11832" s="88"/>
      <c r="N11832" s="130"/>
      <c r="P11832" s="88"/>
    </row>
    <row r="11833" spans="6:16">
      <c r="F11833" s="81"/>
      <c r="G11833" s="130"/>
      <c r="I11833" s="88"/>
      <c r="N11833" s="130"/>
      <c r="P11833" s="88"/>
    </row>
    <row r="11834" spans="6:16">
      <c r="F11834" s="81"/>
      <c r="G11834" s="130"/>
      <c r="I11834" s="88"/>
      <c r="N11834" s="130"/>
      <c r="P11834" s="88"/>
    </row>
    <row r="11835" spans="6:16">
      <c r="F11835" s="81"/>
      <c r="G11835" s="130"/>
      <c r="I11835" s="88"/>
      <c r="N11835" s="130"/>
      <c r="P11835" s="88"/>
    </row>
    <row r="11836" spans="6:16">
      <c r="F11836" s="81"/>
      <c r="G11836" s="130"/>
      <c r="I11836" s="88"/>
      <c r="N11836" s="130"/>
      <c r="P11836" s="88"/>
    </row>
    <row r="11837" spans="6:16">
      <c r="F11837" s="81"/>
      <c r="G11837" s="130"/>
      <c r="I11837" s="88"/>
      <c r="N11837" s="130"/>
      <c r="P11837" s="88"/>
    </row>
    <row r="11838" spans="6:16">
      <c r="F11838" s="81"/>
      <c r="G11838" s="130"/>
      <c r="I11838" s="88"/>
      <c r="N11838" s="130"/>
      <c r="P11838" s="88"/>
    </row>
    <row r="11839" spans="6:16">
      <c r="F11839" s="81"/>
      <c r="G11839" s="130"/>
      <c r="I11839" s="88"/>
      <c r="N11839" s="130"/>
      <c r="P11839" s="88"/>
    </row>
    <row r="11840" spans="6:16">
      <c r="F11840" s="81"/>
      <c r="G11840" s="130"/>
      <c r="I11840" s="88"/>
      <c r="N11840" s="130"/>
      <c r="P11840" s="88"/>
    </row>
    <row r="11841" spans="6:16">
      <c r="F11841" s="81"/>
      <c r="G11841" s="130"/>
      <c r="I11841" s="88"/>
      <c r="N11841" s="130"/>
      <c r="P11841" s="88"/>
    </row>
    <row r="11842" spans="6:16">
      <c r="F11842" s="81"/>
      <c r="G11842" s="130"/>
      <c r="I11842" s="88"/>
      <c r="N11842" s="130"/>
      <c r="P11842" s="88"/>
    </row>
    <row r="11843" spans="6:16">
      <c r="F11843" s="81"/>
      <c r="G11843" s="130"/>
      <c r="I11843" s="88"/>
      <c r="N11843" s="130"/>
      <c r="P11843" s="88"/>
    </row>
    <row r="11844" spans="6:16">
      <c r="F11844" s="81"/>
      <c r="G11844" s="130"/>
      <c r="I11844" s="88"/>
      <c r="N11844" s="130"/>
      <c r="P11844" s="88"/>
    </row>
    <row r="11845" spans="6:16">
      <c r="F11845" s="81"/>
      <c r="G11845" s="130"/>
      <c r="I11845" s="88"/>
      <c r="N11845" s="130"/>
      <c r="P11845" s="88"/>
    </row>
    <row r="11846" spans="6:16">
      <c r="F11846" s="81"/>
      <c r="G11846" s="130"/>
      <c r="I11846" s="88"/>
      <c r="N11846" s="130"/>
      <c r="P11846" s="88"/>
    </row>
    <row r="11847" spans="6:16">
      <c r="F11847" s="81"/>
      <c r="G11847" s="130"/>
      <c r="I11847" s="88"/>
      <c r="N11847" s="130"/>
      <c r="P11847" s="88"/>
    </row>
    <row r="11848" spans="6:16">
      <c r="F11848" s="81"/>
      <c r="G11848" s="130"/>
      <c r="I11848" s="88"/>
      <c r="N11848" s="130"/>
      <c r="P11848" s="88"/>
    </row>
    <row r="11849" spans="6:16">
      <c r="F11849" s="81"/>
      <c r="G11849" s="130"/>
      <c r="I11849" s="88"/>
      <c r="N11849" s="130"/>
      <c r="P11849" s="88"/>
    </row>
    <row r="11850" spans="6:16">
      <c r="F11850" s="81"/>
      <c r="G11850" s="130"/>
      <c r="I11850" s="88"/>
      <c r="N11850" s="130"/>
      <c r="P11850" s="88"/>
    </row>
    <row r="11851" spans="6:16">
      <c r="F11851" s="81"/>
      <c r="G11851" s="130"/>
      <c r="I11851" s="88"/>
      <c r="N11851" s="130"/>
      <c r="P11851" s="88"/>
    </row>
    <row r="11852" spans="6:16">
      <c r="F11852" s="81"/>
      <c r="G11852" s="130"/>
      <c r="I11852" s="88"/>
      <c r="N11852" s="130"/>
      <c r="P11852" s="88"/>
    </row>
    <row r="11853" spans="6:16">
      <c r="F11853" s="81"/>
      <c r="G11853" s="130"/>
      <c r="I11853" s="88"/>
      <c r="N11853" s="130"/>
      <c r="P11853" s="88"/>
    </row>
    <row r="11854" spans="6:16">
      <c r="F11854" s="81"/>
      <c r="G11854" s="130"/>
      <c r="I11854" s="88"/>
      <c r="N11854" s="130"/>
      <c r="P11854" s="88"/>
    </row>
    <row r="11855" spans="6:16">
      <c r="F11855" s="81"/>
      <c r="G11855" s="130"/>
      <c r="I11855" s="88"/>
      <c r="N11855" s="130"/>
      <c r="P11855" s="88"/>
    </row>
    <row r="11856" spans="6:16">
      <c r="F11856" s="81"/>
      <c r="G11856" s="130"/>
      <c r="I11856" s="88"/>
      <c r="N11856" s="130"/>
      <c r="P11856" s="88"/>
    </row>
    <row r="11857" spans="6:16">
      <c r="F11857" s="81"/>
      <c r="G11857" s="130"/>
      <c r="I11857" s="88"/>
      <c r="N11857" s="130"/>
      <c r="P11857" s="88"/>
    </row>
    <row r="11858" spans="6:16">
      <c r="F11858" s="81"/>
      <c r="G11858" s="130"/>
      <c r="I11858" s="88"/>
      <c r="N11858" s="130"/>
      <c r="P11858" s="88"/>
    </row>
    <row r="11859" spans="6:16">
      <c r="F11859" s="81"/>
      <c r="G11859" s="130"/>
      <c r="I11859" s="88"/>
      <c r="N11859" s="130"/>
      <c r="P11859" s="88"/>
    </row>
    <row r="11860" spans="6:16">
      <c r="F11860" s="81"/>
      <c r="G11860" s="130"/>
      <c r="I11860" s="88"/>
      <c r="N11860" s="130"/>
      <c r="P11860" s="88"/>
    </row>
    <row r="11861" spans="6:16">
      <c r="F11861" s="81"/>
      <c r="G11861" s="130"/>
      <c r="I11861" s="88"/>
      <c r="N11861" s="130"/>
      <c r="P11861" s="88"/>
    </row>
    <row r="11862" spans="6:16">
      <c r="F11862" s="81"/>
      <c r="G11862" s="130"/>
      <c r="I11862" s="88"/>
      <c r="N11862" s="130"/>
      <c r="P11862" s="88"/>
    </row>
    <row r="11863" spans="6:16">
      <c r="F11863" s="81"/>
      <c r="G11863" s="130"/>
      <c r="I11863" s="88"/>
      <c r="N11863" s="130"/>
      <c r="P11863" s="88"/>
    </row>
    <row r="11864" spans="6:16">
      <c r="F11864" s="81"/>
      <c r="G11864" s="130"/>
      <c r="I11864" s="88"/>
      <c r="N11864" s="130"/>
      <c r="P11864" s="88"/>
    </row>
    <row r="11865" spans="6:16">
      <c r="F11865" s="81"/>
      <c r="G11865" s="130"/>
      <c r="I11865" s="88"/>
      <c r="N11865" s="130"/>
      <c r="P11865" s="88"/>
    </row>
    <row r="11866" spans="6:16">
      <c r="F11866" s="81"/>
      <c r="G11866" s="130"/>
      <c r="I11866" s="88"/>
      <c r="N11866" s="130"/>
      <c r="P11866" s="88"/>
    </row>
    <row r="11867" spans="6:16">
      <c r="F11867" s="81"/>
      <c r="G11867" s="130"/>
      <c r="I11867" s="88"/>
      <c r="N11867" s="130"/>
      <c r="P11867" s="88"/>
    </row>
    <row r="11868" spans="6:16">
      <c r="F11868" s="81"/>
      <c r="G11868" s="130"/>
      <c r="I11868" s="88"/>
      <c r="N11868" s="130"/>
      <c r="P11868" s="88"/>
    </row>
    <row r="11869" spans="6:16">
      <c r="F11869" s="81"/>
      <c r="G11869" s="130"/>
      <c r="I11869" s="88"/>
      <c r="N11869" s="130"/>
      <c r="P11869" s="88"/>
    </row>
    <row r="11870" spans="6:16">
      <c r="F11870" s="81"/>
      <c r="G11870" s="130"/>
      <c r="I11870" s="88"/>
      <c r="N11870" s="130"/>
      <c r="P11870" s="88"/>
    </row>
    <row r="11871" spans="6:16">
      <c r="F11871" s="81"/>
      <c r="G11871" s="130"/>
      <c r="I11871" s="88"/>
      <c r="N11871" s="130"/>
      <c r="P11871" s="88"/>
    </row>
    <row r="11872" spans="6:16">
      <c r="F11872" s="81"/>
      <c r="G11872" s="130"/>
      <c r="I11872" s="88"/>
      <c r="N11872" s="130"/>
      <c r="P11872" s="88"/>
    </row>
    <row r="11873" spans="6:16">
      <c r="F11873" s="81"/>
      <c r="G11873" s="130"/>
      <c r="I11873" s="88"/>
      <c r="N11873" s="130"/>
      <c r="P11873" s="88"/>
    </row>
    <row r="11874" spans="6:16">
      <c r="F11874" s="81"/>
      <c r="G11874" s="130"/>
      <c r="I11874" s="88"/>
      <c r="N11874" s="130"/>
      <c r="P11874" s="88"/>
    </row>
    <row r="11875" spans="6:16">
      <c r="F11875" s="81"/>
      <c r="G11875" s="130"/>
      <c r="I11875" s="88"/>
      <c r="N11875" s="130"/>
      <c r="P11875" s="88"/>
    </row>
    <row r="11876" spans="6:16">
      <c r="F11876" s="81"/>
      <c r="G11876" s="130"/>
      <c r="I11876" s="88"/>
      <c r="N11876" s="130"/>
      <c r="P11876" s="88"/>
    </row>
    <row r="11877" spans="6:16">
      <c r="F11877" s="81"/>
      <c r="G11877" s="130"/>
      <c r="I11877" s="88"/>
      <c r="N11877" s="130"/>
      <c r="P11877" s="88"/>
    </row>
    <row r="11878" spans="6:16">
      <c r="F11878" s="81"/>
      <c r="G11878" s="130"/>
      <c r="I11878" s="88"/>
      <c r="N11878" s="130"/>
      <c r="P11878" s="88"/>
    </row>
    <row r="11879" spans="6:16">
      <c r="F11879" s="81"/>
      <c r="G11879" s="130"/>
      <c r="I11879" s="88"/>
      <c r="N11879" s="130"/>
      <c r="P11879" s="88"/>
    </row>
    <row r="11880" spans="6:16">
      <c r="F11880" s="81"/>
      <c r="G11880" s="130"/>
      <c r="I11880" s="88"/>
      <c r="N11880" s="130"/>
      <c r="P11880" s="88"/>
    </row>
    <row r="11881" spans="6:16">
      <c r="F11881" s="81"/>
      <c r="G11881" s="130"/>
      <c r="I11881" s="88"/>
      <c r="N11881" s="130"/>
      <c r="P11881" s="88"/>
    </row>
    <row r="11882" spans="6:16">
      <c r="F11882" s="81"/>
      <c r="G11882" s="130"/>
      <c r="I11882" s="88"/>
      <c r="N11882" s="130"/>
      <c r="P11882" s="88"/>
    </row>
    <row r="11883" spans="6:16">
      <c r="F11883" s="81"/>
      <c r="G11883" s="130"/>
      <c r="I11883" s="88"/>
      <c r="N11883" s="130"/>
      <c r="P11883" s="88"/>
    </row>
    <row r="11884" spans="6:16">
      <c r="F11884" s="81"/>
      <c r="G11884" s="130"/>
      <c r="I11884" s="88"/>
      <c r="N11884" s="130"/>
      <c r="P11884" s="88"/>
    </row>
    <row r="11885" spans="6:16">
      <c r="F11885" s="81"/>
      <c r="G11885" s="130"/>
      <c r="I11885" s="88"/>
      <c r="N11885" s="130"/>
      <c r="P11885" s="88"/>
    </row>
    <row r="11886" spans="6:16">
      <c r="F11886" s="81"/>
      <c r="G11886" s="130"/>
      <c r="I11886" s="88"/>
      <c r="N11886" s="130"/>
      <c r="P11886" s="88"/>
    </row>
    <row r="11887" spans="6:16">
      <c r="F11887" s="81"/>
      <c r="G11887" s="130"/>
      <c r="I11887" s="88"/>
      <c r="N11887" s="130"/>
      <c r="P11887" s="88"/>
    </row>
    <row r="11888" spans="6:16">
      <c r="F11888" s="81"/>
      <c r="G11888" s="130"/>
      <c r="I11888" s="88"/>
      <c r="N11888" s="130"/>
      <c r="P11888" s="88"/>
    </row>
    <row r="11889" spans="6:16">
      <c r="F11889" s="81"/>
      <c r="G11889" s="130"/>
      <c r="I11889" s="88"/>
      <c r="N11889" s="130"/>
      <c r="P11889" s="88"/>
    </row>
    <row r="11890" spans="6:16">
      <c r="F11890" s="81"/>
      <c r="G11890" s="130"/>
      <c r="I11890" s="88"/>
      <c r="N11890" s="130"/>
      <c r="P11890" s="88"/>
    </row>
    <row r="11891" spans="6:16">
      <c r="F11891" s="81"/>
      <c r="G11891" s="130"/>
      <c r="I11891" s="88"/>
      <c r="N11891" s="130"/>
      <c r="P11891" s="88"/>
    </row>
    <row r="11892" spans="6:16">
      <c r="F11892" s="81"/>
      <c r="G11892" s="130"/>
      <c r="I11892" s="88"/>
      <c r="N11892" s="130"/>
      <c r="P11892" s="88"/>
    </row>
    <row r="11893" spans="6:16">
      <c r="F11893" s="81"/>
      <c r="G11893" s="130"/>
      <c r="I11893" s="88"/>
      <c r="N11893" s="130"/>
      <c r="P11893" s="88"/>
    </row>
    <row r="11894" spans="6:16">
      <c r="F11894" s="81"/>
      <c r="G11894" s="130"/>
      <c r="I11894" s="88"/>
      <c r="N11894" s="130"/>
      <c r="P11894" s="88"/>
    </row>
    <row r="11895" spans="6:16">
      <c r="F11895" s="81"/>
      <c r="G11895" s="130"/>
      <c r="I11895" s="88"/>
      <c r="N11895" s="130"/>
      <c r="P11895" s="88"/>
    </row>
    <row r="11896" spans="6:16">
      <c r="F11896" s="81"/>
      <c r="G11896" s="130"/>
      <c r="I11896" s="88"/>
      <c r="N11896" s="130"/>
      <c r="P11896" s="88"/>
    </row>
    <row r="11897" spans="6:16">
      <c r="F11897" s="81"/>
      <c r="G11897" s="130"/>
      <c r="I11897" s="88"/>
      <c r="N11897" s="130"/>
      <c r="P11897" s="88"/>
    </row>
    <row r="11898" spans="6:16">
      <c r="F11898" s="81"/>
      <c r="G11898" s="130"/>
      <c r="I11898" s="88"/>
      <c r="N11898" s="130"/>
      <c r="P11898" s="88"/>
    </row>
    <row r="11899" spans="6:16">
      <c r="F11899" s="81"/>
      <c r="G11899" s="130"/>
      <c r="I11899" s="88"/>
      <c r="N11899" s="130"/>
      <c r="P11899" s="88"/>
    </row>
    <row r="11900" spans="6:16">
      <c r="F11900" s="81"/>
      <c r="G11900" s="130"/>
      <c r="I11900" s="88"/>
      <c r="N11900" s="130"/>
      <c r="P11900" s="88"/>
    </row>
    <row r="11901" spans="6:16">
      <c r="F11901" s="81"/>
      <c r="G11901" s="130"/>
      <c r="I11901" s="88"/>
      <c r="N11901" s="130"/>
      <c r="P11901" s="88"/>
    </row>
    <row r="11902" spans="6:16">
      <c r="F11902" s="81"/>
      <c r="G11902" s="130"/>
      <c r="I11902" s="88"/>
      <c r="N11902" s="130"/>
      <c r="P11902" s="88"/>
    </row>
    <row r="11903" spans="6:16">
      <c r="F11903" s="81"/>
      <c r="G11903" s="130"/>
      <c r="I11903" s="88"/>
      <c r="N11903" s="130"/>
      <c r="P11903" s="88"/>
    </row>
    <row r="11904" spans="6:16">
      <c r="F11904" s="81"/>
      <c r="G11904" s="130"/>
      <c r="I11904" s="88"/>
      <c r="N11904" s="130"/>
      <c r="P11904" s="88"/>
    </row>
    <row r="11905" spans="6:16">
      <c r="F11905" s="81"/>
      <c r="G11905" s="130"/>
      <c r="I11905" s="88"/>
      <c r="N11905" s="130"/>
      <c r="P11905" s="88"/>
    </row>
    <row r="11906" spans="6:16">
      <c r="F11906" s="81"/>
      <c r="G11906" s="130"/>
      <c r="I11906" s="88"/>
      <c r="N11906" s="130"/>
      <c r="P11906" s="88"/>
    </row>
    <row r="11907" spans="6:16">
      <c r="F11907" s="81"/>
      <c r="G11907" s="130"/>
      <c r="I11907" s="88"/>
      <c r="N11907" s="130"/>
      <c r="P11907" s="88"/>
    </row>
    <row r="11908" spans="6:16">
      <c r="F11908" s="81"/>
      <c r="G11908" s="130"/>
      <c r="I11908" s="88"/>
      <c r="N11908" s="130"/>
      <c r="P11908" s="88"/>
    </row>
    <row r="11909" spans="6:16">
      <c r="F11909" s="81"/>
      <c r="G11909" s="130"/>
      <c r="I11909" s="88"/>
      <c r="N11909" s="130"/>
      <c r="P11909" s="88"/>
    </row>
    <row r="11910" spans="6:16">
      <c r="F11910" s="81"/>
      <c r="G11910" s="130"/>
      <c r="I11910" s="88"/>
      <c r="N11910" s="130"/>
      <c r="P11910" s="88"/>
    </row>
    <row r="11911" spans="6:16">
      <c r="F11911" s="81"/>
      <c r="G11911" s="130"/>
      <c r="I11911" s="88"/>
      <c r="N11911" s="130"/>
      <c r="P11911" s="88"/>
    </row>
    <row r="11912" spans="6:16">
      <c r="F11912" s="81"/>
      <c r="G11912" s="130"/>
      <c r="I11912" s="88"/>
      <c r="N11912" s="130"/>
      <c r="P11912" s="88"/>
    </row>
    <row r="11913" spans="6:16">
      <c r="F11913" s="81"/>
      <c r="G11913" s="130"/>
      <c r="I11913" s="88"/>
      <c r="N11913" s="130"/>
      <c r="P11913" s="88"/>
    </row>
    <row r="11914" spans="6:16">
      <c r="F11914" s="81"/>
      <c r="G11914" s="130"/>
      <c r="I11914" s="88"/>
      <c r="N11914" s="130"/>
      <c r="P11914" s="88"/>
    </row>
    <row r="11915" spans="6:16">
      <c r="F11915" s="81"/>
      <c r="G11915" s="130"/>
      <c r="I11915" s="88"/>
      <c r="N11915" s="130"/>
      <c r="P11915" s="88"/>
    </row>
    <row r="11916" spans="6:16">
      <c r="F11916" s="81"/>
      <c r="G11916" s="130"/>
      <c r="I11916" s="88"/>
      <c r="N11916" s="130"/>
      <c r="P11916" s="88"/>
    </row>
    <row r="11917" spans="6:16">
      <c r="F11917" s="81"/>
      <c r="G11917" s="130"/>
      <c r="I11917" s="88"/>
      <c r="N11917" s="130"/>
      <c r="P11917" s="88"/>
    </row>
    <row r="11918" spans="6:16">
      <c r="F11918" s="81"/>
      <c r="G11918" s="130"/>
      <c r="I11918" s="88"/>
      <c r="N11918" s="130"/>
      <c r="P11918" s="88"/>
    </row>
    <row r="11919" spans="6:16">
      <c r="F11919" s="81"/>
      <c r="G11919" s="130"/>
      <c r="I11919" s="88"/>
      <c r="N11919" s="130"/>
      <c r="P11919" s="88"/>
    </row>
    <row r="11920" spans="6:16">
      <c r="F11920" s="81"/>
      <c r="G11920" s="130"/>
      <c r="I11920" s="88"/>
      <c r="N11920" s="130"/>
      <c r="P11920" s="88"/>
    </row>
    <row r="11921" spans="6:16">
      <c r="F11921" s="81"/>
      <c r="G11921" s="130"/>
      <c r="I11921" s="88"/>
      <c r="N11921" s="130"/>
      <c r="P11921" s="88"/>
    </row>
    <row r="11922" spans="6:16">
      <c r="F11922" s="81"/>
      <c r="G11922" s="130"/>
      <c r="I11922" s="88"/>
      <c r="N11922" s="130"/>
      <c r="P11922" s="88"/>
    </row>
    <row r="11923" spans="6:16">
      <c r="F11923" s="81"/>
      <c r="G11923" s="130"/>
      <c r="I11923" s="88"/>
      <c r="N11923" s="130"/>
      <c r="P11923" s="88"/>
    </row>
    <row r="11924" spans="6:16">
      <c r="F11924" s="81"/>
      <c r="G11924" s="130"/>
      <c r="I11924" s="88"/>
      <c r="N11924" s="130"/>
      <c r="P11924" s="88"/>
    </row>
    <row r="11925" spans="6:16">
      <c r="F11925" s="81"/>
      <c r="G11925" s="130"/>
      <c r="I11925" s="88"/>
      <c r="N11925" s="130"/>
      <c r="P11925" s="88"/>
    </row>
    <row r="11926" spans="6:16">
      <c r="F11926" s="81"/>
      <c r="G11926" s="130"/>
      <c r="I11926" s="88"/>
      <c r="N11926" s="130"/>
      <c r="P11926" s="88"/>
    </row>
    <row r="11927" spans="6:16">
      <c r="F11927" s="81"/>
      <c r="G11927" s="130"/>
      <c r="I11927" s="88"/>
      <c r="N11927" s="130"/>
      <c r="P11927" s="88"/>
    </row>
    <row r="11928" spans="6:16">
      <c r="F11928" s="81"/>
      <c r="G11928" s="130"/>
      <c r="I11928" s="88"/>
      <c r="N11928" s="130"/>
      <c r="P11928" s="88"/>
    </row>
    <row r="11929" spans="6:16">
      <c r="F11929" s="81"/>
      <c r="G11929" s="130"/>
      <c r="I11929" s="88"/>
      <c r="N11929" s="130"/>
      <c r="P11929" s="88"/>
    </row>
    <row r="11930" spans="6:16">
      <c r="F11930" s="81"/>
      <c r="G11930" s="130"/>
      <c r="I11930" s="88"/>
      <c r="N11930" s="130"/>
      <c r="P11930" s="88"/>
    </row>
    <row r="11931" spans="6:16">
      <c r="F11931" s="81"/>
      <c r="G11931" s="130"/>
      <c r="I11931" s="88"/>
      <c r="N11931" s="130"/>
      <c r="P11931" s="88"/>
    </row>
    <row r="11932" spans="6:16">
      <c r="F11932" s="81"/>
      <c r="G11932" s="130"/>
      <c r="I11932" s="88"/>
      <c r="N11932" s="130"/>
      <c r="P11932" s="88"/>
    </row>
    <row r="11933" spans="6:16">
      <c r="F11933" s="81"/>
      <c r="G11933" s="130"/>
      <c r="I11933" s="88"/>
      <c r="N11933" s="130"/>
      <c r="P11933" s="88"/>
    </row>
    <row r="11934" spans="6:16">
      <c r="F11934" s="81"/>
      <c r="G11934" s="130"/>
      <c r="I11934" s="88"/>
      <c r="N11934" s="130"/>
      <c r="P11934" s="88"/>
    </row>
    <row r="11935" spans="6:16">
      <c r="F11935" s="81"/>
      <c r="G11935" s="130"/>
      <c r="I11935" s="88"/>
      <c r="N11935" s="130"/>
      <c r="P11935" s="88"/>
    </row>
    <row r="11936" spans="6:16">
      <c r="F11936" s="81"/>
      <c r="G11936" s="130"/>
      <c r="I11936" s="88"/>
      <c r="N11936" s="130"/>
      <c r="P11936" s="88"/>
    </row>
    <row r="11937" spans="6:16">
      <c r="F11937" s="81"/>
      <c r="G11937" s="130"/>
      <c r="I11937" s="88"/>
      <c r="N11937" s="130"/>
      <c r="P11937" s="88"/>
    </row>
    <row r="11938" spans="6:16">
      <c r="F11938" s="81"/>
      <c r="G11938" s="130"/>
      <c r="I11938" s="88"/>
      <c r="N11938" s="130"/>
      <c r="P11938" s="88"/>
    </row>
    <row r="11939" spans="6:16">
      <c r="F11939" s="81"/>
      <c r="G11939" s="130"/>
      <c r="I11939" s="88"/>
      <c r="N11939" s="130"/>
      <c r="P11939" s="88"/>
    </row>
    <row r="11940" spans="6:16">
      <c r="F11940" s="81"/>
      <c r="G11940" s="130"/>
      <c r="I11940" s="88"/>
      <c r="N11940" s="130"/>
      <c r="P11940" s="88"/>
    </row>
    <row r="11941" spans="6:16">
      <c r="F11941" s="81"/>
      <c r="G11941" s="130"/>
      <c r="I11941" s="88"/>
      <c r="N11941" s="130"/>
      <c r="P11941" s="88"/>
    </row>
    <row r="11942" spans="6:16">
      <c r="F11942" s="81"/>
      <c r="G11942" s="130"/>
      <c r="I11942" s="88"/>
      <c r="N11942" s="130"/>
      <c r="P11942" s="88"/>
    </row>
    <row r="11943" spans="6:16">
      <c r="F11943" s="81"/>
      <c r="G11943" s="130"/>
      <c r="I11943" s="88"/>
      <c r="N11943" s="130"/>
      <c r="P11943" s="88"/>
    </row>
    <row r="11944" spans="6:16">
      <c r="F11944" s="81"/>
      <c r="G11944" s="130"/>
      <c r="I11944" s="88"/>
      <c r="N11944" s="130"/>
      <c r="P11944" s="88"/>
    </row>
    <row r="11945" spans="6:16">
      <c r="F11945" s="81"/>
      <c r="G11945" s="130"/>
      <c r="I11945" s="88"/>
      <c r="N11945" s="130"/>
      <c r="P11945" s="88"/>
    </row>
    <row r="11946" spans="6:16">
      <c r="F11946" s="81"/>
      <c r="G11946" s="130"/>
      <c r="I11946" s="88"/>
      <c r="N11946" s="130"/>
      <c r="P11946" s="88"/>
    </row>
    <row r="11947" spans="6:16">
      <c r="F11947" s="81"/>
      <c r="G11947" s="130"/>
      <c r="I11947" s="88"/>
      <c r="N11947" s="130"/>
      <c r="P11947" s="88"/>
    </row>
    <row r="11948" spans="6:16">
      <c r="F11948" s="81"/>
      <c r="G11948" s="130"/>
      <c r="I11948" s="88"/>
      <c r="N11948" s="130"/>
      <c r="P11948" s="88"/>
    </row>
    <row r="11949" spans="6:16">
      <c r="F11949" s="81"/>
      <c r="G11949" s="130"/>
      <c r="I11949" s="88"/>
      <c r="N11949" s="130"/>
      <c r="P11949" s="88"/>
    </row>
    <row r="11950" spans="6:16">
      <c r="F11950" s="81"/>
      <c r="G11950" s="130"/>
      <c r="I11950" s="88"/>
      <c r="N11950" s="130"/>
      <c r="P11950" s="88"/>
    </row>
    <row r="11951" spans="6:16">
      <c r="F11951" s="81"/>
      <c r="G11951" s="130"/>
      <c r="I11951" s="88"/>
      <c r="N11951" s="130"/>
      <c r="P11951" s="88"/>
    </row>
    <row r="11952" spans="6:16">
      <c r="F11952" s="81"/>
      <c r="G11952" s="130"/>
      <c r="I11952" s="88"/>
      <c r="N11952" s="130"/>
      <c r="P11952" s="88"/>
    </row>
    <row r="11953" spans="6:16">
      <c r="F11953" s="81"/>
      <c r="G11953" s="130"/>
      <c r="I11953" s="88"/>
      <c r="N11953" s="130"/>
      <c r="P11953" s="88"/>
    </row>
    <row r="11954" spans="6:16">
      <c r="F11954" s="81"/>
      <c r="G11954" s="130"/>
      <c r="I11954" s="88"/>
      <c r="N11954" s="130"/>
      <c r="P11954" s="88"/>
    </row>
    <row r="11955" spans="6:16">
      <c r="F11955" s="81"/>
      <c r="G11955" s="130"/>
      <c r="I11955" s="88"/>
      <c r="N11955" s="130"/>
      <c r="P11955" s="88"/>
    </row>
    <row r="11956" spans="6:16">
      <c r="F11956" s="81"/>
      <c r="G11956" s="130"/>
      <c r="I11956" s="88"/>
      <c r="N11956" s="130"/>
      <c r="P11956" s="88"/>
    </row>
    <row r="11957" spans="6:16">
      <c r="F11957" s="81"/>
      <c r="G11957" s="130"/>
      <c r="I11957" s="88"/>
      <c r="N11957" s="130"/>
      <c r="P11957" s="88"/>
    </row>
    <row r="11958" spans="6:16">
      <c r="F11958" s="81"/>
      <c r="G11958" s="130"/>
      <c r="I11958" s="88"/>
      <c r="N11958" s="130"/>
      <c r="P11958" s="88"/>
    </row>
    <row r="11959" spans="6:16">
      <c r="F11959" s="81"/>
      <c r="G11959" s="130"/>
      <c r="I11959" s="88"/>
      <c r="N11959" s="130"/>
      <c r="P11959" s="88"/>
    </row>
    <row r="11960" spans="6:16">
      <c r="F11960" s="81"/>
      <c r="G11960" s="130"/>
      <c r="I11960" s="88"/>
      <c r="N11960" s="130"/>
      <c r="P11960" s="88"/>
    </row>
    <row r="11961" spans="6:16">
      <c r="F11961" s="81"/>
      <c r="G11961" s="130"/>
      <c r="I11961" s="88"/>
      <c r="N11961" s="130"/>
      <c r="P11961" s="88"/>
    </row>
    <row r="11962" spans="6:16">
      <c r="F11962" s="81"/>
      <c r="G11962" s="130"/>
      <c r="I11962" s="88"/>
      <c r="N11962" s="130"/>
      <c r="P11962" s="88"/>
    </row>
    <row r="11963" spans="6:16">
      <c r="F11963" s="81"/>
      <c r="G11963" s="130"/>
      <c r="I11963" s="88"/>
      <c r="N11963" s="130"/>
      <c r="P11963" s="88"/>
    </row>
    <row r="11964" spans="6:16">
      <c r="F11964" s="81"/>
      <c r="G11964" s="130"/>
      <c r="I11964" s="88"/>
      <c r="N11964" s="130"/>
      <c r="P11964" s="88"/>
    </row>
    <row r="11965" spans="6:16">
      <c r="F11965" s="81"/>
      <c r="G11965" s="130"/>
      <c r="I11965" s="88"/>
      <c r="N11965" s="130"/>
      <c r="P11965" s="88"/>
    </row>
    <row r="11966" spans="6:16">
      <c r="F11966" s="81"/>
      <c r="G11966" s="130"/>
      <c r="I11966" s="88"/>
      <c r="N11966" s="130"/>
      <c r="P11966" s="88"/>
    </row>
    <row r="11967" spans="6:16">
      <c r="F11967" s="81"/>
      <c r="G11967" s="130"/>
      <c r="I11967" s="88"/>
      <c r="N11967" s="130"/>
      <c r="P11967" s="88"/>
    </row>
    <row r="11968" spans="6:16">
      <c r="F11968" s="81"/>
      <c r="G11968" s="130"/>
      <c r="I11968" s="88"/>
      <c r="N11968" s="130"/>
      <c r="P11968" s="88"/>
    </row>
    <row r="11969" spans="6:16">
      <c r="F11969" s="81"/>
      <c r="G11969" s="130"/>
      <c r="I11969" s="88"/>
      <c r="N11969" s="130"/>
      <c r="P11969" s="88"/>
    </row>
    <row r="11970" spans="6:16">
      <c r="F11970" s="81"/>
      <c r="G11970" s="130"/>
      <c r="I11970" s="88"/>
      <c r="N11970" s="130"/>
      <c r="P11970" s="88"/>
    </row>
    <row r="11971" spans="6:16">
      <c r="F11971" s="81"/>
      <c r="G11971" s="130"/>
      <c r="I11971" s="88"/>
      <c r="N11971" s="130"/>
      <c r="P11971" s="88"/>
    </row>
    <row r="11972" spans="6:16">
      <c r="F11972" s="81"/>
      <c r="G11972" s="130"/>
      <c r="I11972" s="88"/>
      <c r="N11972" s="130"/>
      <c r="P11972" s="88"/>
    </row>
    <row r="11973" spans="6:16">
      <c r="F11973" s="81"/>
      <c r="G11973" s="130"/>
      <c r="I11973" s="88"/>
      <c r="N11973" s="130"/>
      <c r="P11973" s="88"/>
    </row>
    <row r="11974" spans="6:16">
      <c r="F11974" s="81"/>
      <c r="G11974" s="130"/>
      <c r="I11974" s="88"/>
      <c r="N11974" s="130"/>
      <c r="P11974" s="88"/>
    </row>
    <row r="11975" spans="6:16">
      <c r="F11975" s="81"/>
      <c r="G11975" s="130"/>
      <c r="I11975" s="88"/>
      <c r="N11975" s="130"/>
      <c r="P11975" s="88"/>
    </row>
    <row r="11976" spans="6:16">
      <c r="F11976" s="81"/>
      <c r="G11976" s="130"/>
      <c r="I11976" s="88"/>
      <c r="N11976" s="130"/>
      <c r="P11976" s="88"/>
    </row>
    <row r="11977" spans="6:16">
      <c r="F11977" s="81"/>
      <c r="G11977" s="130"/>
      <c r="I11977" s="88"/>
      <c r="N11977" s="130"/>
      <c r="P11977" s="88"/>
    </row>
    <row r="11978" spans="6:16">
      <c r="F11978" s="81"/>
      <c r="G11978" s="130"/>
      <c r="I11978" s="88"/>
      <c r="N11978" s="130"/>
      <c r="P11978" s="88"/>
    </row>
    <row r="11979" spans="6:16">
      <c r="F11979" s="81"/>
      <c r="G11979" s="130"/>
      <c r="I11979" s="88"/>
      <c r="N11979" s="130"/>
      <c r="P11979" s="88"/>
    </row>
    <row r="11980" spans="6:16">
      <c r="F11980" s="81"/>
      <c r="G11980" s="130"/>
      <c r="I11980" s="88"/>
      <c r="N11980" s="130"/>
      <c r="P11980" s="88"/>
    </row>
    <row r="11981" spans="6:16">
      <c r="F11981" s="81"/>
      <c r="G11981" s="130"/>
      <c r="I11981" s="88"/>
      <c r="N11981" s="130"/>
      <c r="P11981" s="88"/>
    </row>
    <row r="11982" spans="6:16">
      <c r="F11982" s="81"/>
      <c r="G11982" s="130"/>
      <c r="I11982" s="88"/>
      <c r="N11982" s="130"/>
      <c r="P11982" s="88"/>
    </row>
    <row r="11983" spans="6:16">
      <c r="F11983" s="81"/>
      <c r="G11983" s="130"/>
      <c r="I11983" s="88"/>
      <c r="N11983" s="130"/>
      <c r="P11983" s="88"/>
    </row>
    <row r="11984" spans="6:16">
      <c r="F11984" s="81"/>
      <c r="G11984" s="130"/>
      <c r="I11984" s="88"/>
      <c r="N11984" s="130"/>
      <c r="P11984" s="88"/>
    </row>
    <row r="11985" spans="6:16">
      <c r="F11985" s="81"/>
      <c r="G11985" s="130"/>
      <c r="I11985" s="88"/>
      <c r="N11985" s="130"/>
      <c r="P11985" s="88"/>
    </row>
    <row r="11986" spans="6:16">
      <c r="F11986" s="81"/>
      <c r="G11986" s="130"/>
      <c r="I11986" s="88"/>
      <c r="N11986" s="130"/>
      <c r="P11986" s="88"/>
    </row>
    <row r="11987" spans="6:16">
      <c r="F11987" s="81"/>
      <c r="G11987" s="130"/>
      <c r="I11987" s="88"/>
      <c r="N11987" s="130"/>
      <c r="P11987" s="88"/>
    </row>
    <row r="11988" spans="6:16">
      <c r="F11988" s="81"/>
      <c r="G11988" s="130"/>
      <c r="I11988" s="88"/>
      <c r="N11988" s="130"/>
      <c r="P11988" s="88"/>
    </row>
    <row r="11989" spans="6:16">
      <c r="F11989" s="81"/>
      <c r="G11989" s="130"/>
      <c r="I11989" s="88"/>
      <c r="N11989" s="130"/>
      <c r="P11989" s="88"/>
    </row>
    <row r="11990" spans="6:16">
      <c r="F11990" s="81"/>
      <c r="G11990" s="130"/>
      <c r="I11990" s="88"/>
      <c r="N11990" s="130"/>
      <c r="P11990" s="88"/>
    </row>
    <row r="11991" spans="6:16">
      <c r="F11991" s="81"/>
      <c r="G11991" s="130"/>
      <c r="I11991" s="88"/>
      <c r="N11991" s="130"/>
      <c r="P11991" s="88"/>
    </row>
    <row r="11992" spans="6:16">
      <c r="F11992" s="81"/>
      <c r="G11992" s="130"/>
      <c r="I11992" s="88"/>
      <c r="N11992" s="130"/>
      <c r="P11992" s="88"/>
    </row>
    <row r="11993" spans="6:16">
      <c r="F11993" s="81"/>
      <c r="G11993" s="130"/>
      <c r="I11993" s="88"/>
      <c r="N11993" s="130"/>
      <c r="P11993" s="88"/>
    </row>
    <row r="11994" spans="6:16">
      <c r="F11994" s="81"/>
      <c r="G11994" s="130"/>
      <c r="I11994" s="88"/>
      <c r="N11994" s="130"/>
      <c r="P11994" s="88"/>
    </row>
    <row r="11995" spans="6:16">
      <c r="F11995" s="81"/>
      <c r="G11995" s="130"/>
      <c r="I11995" s="88"/>
      <c r="N11995" s="130"/>
      <c r="P11995" s="88"/>
    </row>
    <row r="11996" spans="6:16">
      <c r="F11996" s="81"/>
      <c r="G11996" s="130"/>
      <c r="I11996" s="88"/>
      <c r="N11996" s="130"/>
      <c r="P11996" s="88"/>
    </row>
    <row r="11997" spans="6:16">
      <c r="F11997" s="81"/>
      <c r="G11997" s="130"/>
      <c r="I11997" s="88"/>
      <c r="N11997" s="130"/>
      <c r="P11997" s="88"/>
    </row>
    <row r="11998" spans="6:16">
      <c r="F11998" s="81"/>
      <c r="G11998" s="130"/>
      <c r="I11998" s="88"/>
      <c r="N11998" s="130"/>
      <c r="P11998" s="88"/>
    </row>
    <row r="11999" spans="6:16">
      <c r="F11999" s="81"/>
      <c r="G11999" s="130"/>
      <c r="I11999" s="88"/>
      <c r="N11999" s="130"/>
      <c r="P11999" s="88"/>
    </row>
    <row r="12000" spans="6:16">
      <c r="F12000" s="81"/>
      <c r="G12000" s="130"/>
      <c r="I12000" s="88"/>
      <c r="N12000" s="130"/>
      <c r="P12000" s="88"/>
    </row>
    <row r="12001" spans="6:16">
      <c r="F12001" s="81"/>
      <c r="G12001" s="130"/>
      <c r="I12001" s="88"/>
      <c r="N12001" s="130"/>
      <c r="P12001" s="88"/>
    </row>
    <row r="12002" spans="6:16">
      <c r="F12002" s="81"/>
      <c r="G12002" s="130"/>
      <c r="I12002" s="88"/>
      <c r="N12002" s="130"/>
      <c r="P12002" s="88"/>
    </row>
    <row r="12003" spans="6:16">
      <c r="F12003" s="81"/>
      <c r="G12003" s="130"/>
      <c r="I12003" s="88"/>
      <c r="N12003" s="130"/>
      <c r="P12003" s="88"/>
    </row>
    <row r="12004" spans="6:16">
      <c r="F12004" s="81"/>
      <c r="G12004" s="130"/>
      <c r="I12004" s="88"/>
      <c r="N12004" s="130"/>
      <c r="P12004" s="88"/>
    </row>
    <row r="12005" spans="6:16">
      <c r="F12005" s="81"/>
      <c r="G12005" s="130"/>
      <c r="I12005" s="88"/>
      <c r="N12005" s="130"/>
      <c r="P12005" s="88"/>
    </row>
    <row r="12006" spans="6:16">
      <c r="F12006" s="81"/>
      <c r="G12006" s="130"/>
      <c r="I12006" s="88"/>
      <c r="N12006" s="130"/>
      <c r="P12006" s="88"/>
    </row>
    <row r="12007" spans="6:16">
      <c r="F12007" s="81"/>
      <c r="G12007" s="130"/>
      <c r="I12007" s="88"/>
      <c r="N12007" s="130"/>
      <c r="P12007" s="88"/>
    </row>
    <row r="12008" spans="6:16">
      <c r="F12008" s="81"/>
      <c r="G12008" s="130"/>
      <c r="I12008" s="88"/>
      <c r="N12008" s="130"/>
      <c r="P12008" s="88"/>
    </row>
    <row r="12009" spans="6:16">
      <c r="F12009" s="81"/>
      <c r="G12009" s="130"/>
      <c r="I12009" s="88"/>
      <c r="N12009" s="130"/>
      <c r="P12009" s="88"/>
    </row>
    <row r="12010" spans="6:16">
      <c r="F12010" s="81"/>
      <c r="G12010" s="130"/>
      <c r="I12010" s="88"/>
      <c r="N12010" s="130"/>
      <c r="P12010" s="88"/>
    </row>
    <row r="12011" spans="6:16">
      <c r="F12011" s="81"/>
      <c r="G12011" s="130"/>
      <c r="I12011" s="88"/>
      <c r="N12011" s="130"/>
      <c r="P12011" s="88"/>
    </row>
    <row r="12012" spans="6:16">
      <c r="F12012" s="81"/>
      <c r="G12012" s="130"/>
      <c r="I12012" s="88"/>
      <c r="N12012" s="130"/>
      <c r="P12012" s="88"/>
    </row>
    <row r="12013" spans="6:16">
      <c r="F12013" s="81"/>
      <c r="G12013" s="130"/>
      <c r="I12013" s="88"/>
      <c r="N12013" s="130"/>
      <c r="P12013" s="88"/>
    </row>
    <row r="12014" spans="6:16">
      <c r="F12014" s="81"/>
      <c r="G12014" s="130"/>
      <c r="I12014" s="88"/>
      <c r="N12014" s="130"/>
      <c r="P12014" s="88"/>
    </row>
    <row r="12015" spans="6:16">
      <c r="F12015" s="81"/>
      <c r="G12015" s="130"/>
      <c r="I12015" s="88"/>
      <c r="N12015" s="130"/>
      <c r="P12015" s="88"/>
    </row>
    <row r="12016" spans="6:16">
      <c r="F12016" s="81"/>
      <c r="G12016" s="130"/>
      <c r="I12016" s="88"/>
      <c r="N12016" s="130"/>
      <c r="P12016" s="88"/>
    </row>
    <row r="12017" spans="6:16">
      <c r="F12017" s="81"/>
      <c r="G12017" s="130"/>
      <c r="I12017" s="88"/>
      <c r="N12017" s="130"/>
      <c r="P12017" s="88"/>
    </row>
    <row r="12018" spans="6:16">
      <c r="F12018" s="81"/>
      <c r="G12018" s="130"/>
      <c r="I12018" s="88"/>
      <c r="N12018" s="130"/>
      <c r="P12018" s="88"/>
    </row>
    <row r="12019" spans="6:16">
      <c r="F12019" s="81"/>
      <c r="G12019" s="130"/>
      <c r="I12019" s="88"/>
      <c r="N12019" s="130"/>
      <c r="P12019" s="88"/>
    </row>
    <row r="12020" spans="6:16">
      <c r="F12020" s="81"/>
      <c r="G12020" s="130"/>
      <c r="I12020" s="88"/>
      <c r="N12020" s="130"/>
      <c r="P12020" s="88"/>
    </row>
    <row r="12021" spans="6:16">
      <c r="F12021" s="81"/>
      <c r="G12021" s="130"/>
      <c r="I12021" s="88"/>
      <c r="N12021" s="130"/>
      <c r="P12021" s="88"/>
    </row>
    <row r="12022" spans="6:16">
      <c r="F12022" s="81"/>
      <c r="G12022" s="130"/>
      <c r="I12022" s="88"/>
      <c r="N12022" s="130"/>
      <c r="P12022" s="88"/>
    </row>
    <row r="12023" spans="6:16">
      <c r="F12023" s="81"/>
      <c r="G12023" s="130"/>
      <c r="I12023" s="88"/>
      <c r="N12023" s="130"/>
      <c r="P12023" s="88"/>
    </row>
    <row r="12024" spans="6:16">
      <c r="F12024" s="81"/>
      <c r="G12024" s="130"/>
      <c r="I12024" s="88"/>
      <c r="N12024" s="130"/>
      <c r="P12024" s="88"/>
    </row>
    <row r="12025" spans="6:16">
      <c r="F12025" s="81"/>
      <c r="G12025" s="130"/>
      <c r="I12025" s="88"/>
      <c r="N12025" s="130"/>
      <c r="P12025" s="88"/>
    </row>
    <row r="12026" spans="6:16">
      <c r="F12026" s="81"/>
      <c r="G12026" s="130"/>
      <c r="I12026" s="88"/>
      <c r="N12026" s="130"/>
      <c r="P12026" s="88"/>
    </row>
    <row r="12027" spans="6:16">
      <c r="F12027" s="81"/>
      <c r="G12027" s="130"/>
      <c r="I12027" s="88"/>
      <c r="N12027" s="130"/>
      <c r="P12027" s="88"/>
    </row>
    <row r="12028" spans="6:16">
      <c r="F12028" s="81"/>
      <c r="G12028" s="130"/>
      <c r="I12028" s="88"/>
      <c r="N12028" s="130"/>
      <c r="P12028" s="88"/>
    </row>
    <row r="12029" spans="6:16">
      <c r="F12029" s="81"/>
      <c r="G12029" s="130"/>
      <c r="I12029" s="88"/>
      <c r="N12029" s="130"/>
      <c r="P12029" s="88"/>
    </row>
    <row r="12030" spans="6:16">
      <c r="F12030" s="81"/>
      <c r="G12030" s="130"/>
      <c r="I12030" s="88"/>
      <c r="N12030" s="130"/>
      <c r="P12030" s="88"/>
    </row>
    <row r="12031" spans="6:16">
      <c r="F12031" s="81"/>
      <c r="G12031" s="130"/>
      <c r="I12031" s="88"/>
      <c r="N12031" s="130"/>
      <c r="P12031" s="88"/>
    </row>
    <row r="12032" spans="6:16">
      <c r="F12032" s="81"/>
      <c r="G12032" s="130"/>
      <c r="I12032" s="88"/>
      <c r="N12032" s="130"/>
      <c r="P12032" s="88"/>
    </row>
    <row r="12033" spans="6:16">
      <c r="F12033" s="81"/>
      <c r="G12033" s="130"/>
      <c r="I12033" s="88"/>
      <c r="N12033" s="130"/>
      <c r="P12033" s="88"/>
    </row>
    <row r="12034" spans="6:16">
      <c r="F12034" s="81"/>
      <c r="G12034" s="130"/>
      <c r="I12034" s="88"/>
      <c r="N12034" s="130"/>
      <c r="P12034" s="88"/>
    </row>
    <row r="12035" spans="6:16">
      <c r="F12035" s="81"/>
      <c r="G12035" s="130"/>
      <c r="I12035" s="88"/>
      <c r="N12035" s="130"/>
      <c r="P12035" s="88"/>
    </row>
    <row r="12036" spans="6:16">
      <c r="F12036" s="81"/>
      <c r="G12036" s="130"/>
      <c r="I12036" s="88"/>
      <c r="N12036" s="130"/>
      <c r="P12036" s="88"/>
    </row>
    <row r="12037" spans="6:16">
      <c r="F12037" s="81"/>
      <c r="G12037" s="130"/>
      <c r="I12037" s="88"/>
      <c r="N12037" s="130"/>
      <c r="P12037" s="88"/>
    </row>
    <row r="12038" spans="6:16">
      <c r="F12038" s="81"/>
      <c r="G12038" s="130"/>
      <c r="I12038" s="88"/>
      <c r="N12038" s="130"/>
      <c r="P12038" s="88"/>
    </row>
    <row r="12039" spans="6:16">
      <c r="F12039" s="81"/>
      <c r="G12039" s="130"/>
      <c r="I12039" s="88"/>
      <c r="N12039" s="130"/>
      <c r="P12039" s="88"/>
    </row>
    <row r="12040" spans="6:16">
      <c r="F12040" s="81"/>
      <c r="G12040" s="130"/>
      <c r="I12040" s="88"/>
      <c r="N12040" s="130"/>
      <c r="P12040" s="88"/>
    </row>
    <row r="12041" spans="6:16">
      <c r="F12041" s="81"/>
      <c r="G12041" s="130"/>
      <c r="I12041" s="88"/>
      <c r="N12041" s="130"/>
      <c r="P12041" s="88"/>
    </row>
    <row r="12042" spans="6:16">
      <c r="F12042" s="81"/>
      <c r="G12042" s="130"/>
      <c r="I12042" s="88"/>
      <c r="N12042" s="130"/>
      <c r="P12042" s="88"/>
    </row>
    <row r="12043" spans="6:16">
      <c r="F12043" s="81"/>
      <c r="G12043" s="130"/>
      <c r="I12043" s="88"/>
      <c r="N12043" s="130"/>
      <c r="P12043" s="88"/>
    </row>
    <row r="12044" spans="6:16">
      <c r="F12044" s="81"/>
      <c r="G12044" s="130"/>
      <c r="I12044" s="88"/>
      <c r="N12044" s="130"/>
      <c r="P12044" s="88"/>
    </row>
    <row r="12045" spans="6:16">
      <c r="F12045" s="81"/>
      <c r="G12045" s="130"/>
      <c r="I12045" s="88"/>
      <c r="N12045" s="130"/>
      <c r="P12045" s="88"/>
    </row>
    <row r="12046" spans="6:16">
      <c r="F12046" s="81"/>
      <c r="G12046" s="130"/>
      <c r="I12046" s="88"/>
      <c r="N12046" s="130"/>
      <c r="P12046" s="88"/>
    </row>
    <row r="12047" spans="6:16">
      <c r="F12047" s="81"/>
      <c r="G12047" s="130"/>
      <c r="I12047" s="88"/>
      <c r="N12047" s="130"/>
      <c r="P12047" s="88"/>
    </row>
    <row r="12048" spans="6:16">
      <c r="F12048" s="81"/>
      <c r="G12048" s="130"/>
      <c r="I12048" s="88"/>
      <c r="N12048" s="130"/>
      <c r="P12048" s="88"/>
    </row>
    <row r="12049" spans="6:16">
      <c r="F12049" s="81"/>
      <c r="G12049" s="130"/>
      <c r="I12049" s="88"/>
      <c r="N12049" s="130"/>
      <c r="P12049" s="88"/>
    </row>
    <row r="12050" spans="6:16">
      <c r="F12050" s="81"/>
      <c r="G12050" s="130"/>
      <c r="I12050" s="88"/>
      <c r="N12050" s="130"/>
      <c r="P12050" s="88"/>
    </row>
    <row r="12051" spans="6:16">
      <c r="F12051" s="81"/>
      <c r="G12051" s="130"/>
      <c r="I12051" s="88"/>
      <c r="N12051" s="130"/>
      <c r="P12051" s="88"/>
    </row>
    <row r="12052" spans="6:16">
      <c r="F12052" s="81"/>
      <c r="G12052" s="130"/>
      <c r="I12052" s="88"/>
      <c r="N12052" s="130"/>
      <c r="P12052" s="88"/>
    </row>
    <row r="12053" spans="6:16">
      <c r="F12053" s="81"/>
      <c r="G12053" s="130"/>
      <c r="I12053" s="88"/>
      <c r="N12053" s="130"/>
      <c r="P12053" s="88"/>
    </row>
    <row r="12054" spans="6:16">
      <c r="F12054" s="81"/>
      <c r="G12054" s="130"/>
      <c r="I12054" s="88"/>
      <c r="N12054" s="130"/>
      <c r="P12054" s="88"/>
    </row>
    <row r="12055" spans="6:16">
      <c r="F12055" s="81"/>
      <c r="G12055" s="130"/>
      <c r="I12055" s="88"/>
      <c r="N12055" s="130"/>
      <c r="P12055" s="88"/>
    </row>
    <row r="12056" spans="6:16">
      <c r="F12056" s="81"/>
      <c r="G12056" s="130"/>
      <c r="I12056" s="88"/>
      <c r="N12056" s="130"/>
      <c r="P12056" s="88"/>
    </row>
    <row r="12057" spans="6:16">
      <c r="F12057" s="81"/>
      <c r="G12057" s="130"/>
      <c r="I12057" s="88"/>
      <c r="N12057" s="130"/>
      <c r="P12057" s="88"/>
    </row>
    <row r="12058" spans="6:16">
      <c r="F12058" s="81"/>
      <c r="G12058" s="130"/>
      <c r="I12058" s="88"/>
      <c r="N12058" s="130"/>
      <c r="P12058" s="88"/>
    </row>
    <row r="12059" spans="6:16">
      <c r="F12059" s="81"/>
      <c r="G12059" s="130"/>
      <c r="I12059" s="88"/>
      <c r="N12059" s="130"/>
      <c r="P12059" s="88"/>
    </row>
    <row r="12060" spans="6:16">
      <c r="F12060" s="81"/>
      <c r="G12060" s="130"/>
      <c r="I12060" s="88"/>
      <c r="N12060" s="130"/>
      <c r="P12060" s="88"/>
    </row>
    <row r="12061" spans="6:16">
      <c r="F12061" s="81"/>
      <c r="G12061" s="130"/>
      <c r="I12061" s="88"/>
      <c r="N12061" s="130"/>
      <c r="P12061" s="88"/>
    </row>
    <row r="12062" spans="6:16">
      <c r="F12062" s="81"/>
      <c r="G12062" s="130"/>
      <c r="I12062" s="88"/>
      <c r="N12062" s="130"/>
      <c r="P12062" s="88"/>
    </row>
    <row r="12063" spans="6:16">
      <c r="F12063" s="81"/>
      <c r="G12063" s="130"/>
      <c r="I12063" s="88"/>
      <c r="N12063" s="130"/>
      <c r="P12063" s="88"/>
    </row>
    <row r="12064" spans="6:16">
      <c r="F12064" s="81"/>
      <c r="G12064" s="130"/>
      <c r="I12064" s="88"/>
      <c r="N12064" s="130"/>
      <c r="P12064" s="88"/>
    </row>
    <row r="12065" spans="6:16">
      <c r="F12065" s="81"/>
      <c r="G12065" s="130"/>
      <c r="I12065" s="88"/>
      <c r="N12065" s="130"/>
      <c r="P12065" s="88"/>
    </row>
    <row r="12066" spans="6:16">
      <c r="F12066" s="81"/>
      <c r="G12066" s="130"/>
      <c r="I12066" s="88"/>
      <c r="N12066" s="130"/>
      <c r="P12066" s="88"/>
    </row>
    <row r="12067" spans="6:16">
      <c r="F12067" s="81"/>
      <c r="G12067" s="130"/>
      <c r="I12067" s="88"/>
      <c r="N12067" s="130"/>
      <c r="P12067" s="88"/>
    </row>
    <row r="12068" spans="6:16">
      <c r="F12068" s="81"/>
      <c r="G12068" s="130"/>
      <c r="I12068" s="88"/>
      <c r="N12068" s="130"/>
      <c r="P12068" s="88"/>
    </row>
    <row r="12069" spans="6:16">
      <c r="F12069" s="81"/>
      <c r="G12069" s="130"/>
      <c r="I12069" s="88"/>
      <c r="N12069" s="130"/>
      <c r="P12069" s="88"/>
    </row>
    <row r="12070" spans="6:16">
      <c r="F12070" s="81"/>
      <c r="G12070" s="130"/>
      <c r="I12070" s="88"/>
      <c r="N12070" s="130"/>
      <c r="P12070" s="88"/>
    </row>
    <row r="12071" spans="6:16">
      <c r="F12071" s="81"/>
      <c r="G12071" s="130"/>
      <c r="I12071" s="88"/>
      <c r="N12071" s="130"/>
      <c r="P12071" s="88"/>
    </row>
    <row r="12072" spans="6:16">
      <c r="F12072" s="81"/>
      <c r="G12072" s="130"/>
      <c r="I12072" s="88"/>
      <c r="N12072" s="130"/>
      <c r="P12072" s="88"/>
    </row>
    <row r="12073" spans="6:16">
      <c r="F12073" s="81"/>
      <c r="G12073" s="130"/>
      <c r="I12073" s="88"/>
      <c r="N12073" s="130"/>
      <c r="P12073" s="88"/>
    </row>
    <row r="12074" spans="6:16">
      <c r="F12074" s="81"/>
      <c r="G12074" s="130"/>
      <c r="I12074" s="88"/>
      <c r="N12074" s="130"/>
      <c r="P12074" s="88"/>
    </row>
    <row r="12075" spans="6:16">
      <c r="F12075" s="81"/>
      <c r="G12075" s="130"/>
      <c r="I12075" s="88"/>
      <c r="N12075" s="130"/>
      <c r="P12075" s="88"/>
    </row>
    <row r="12076" spans="6:16">
      <c r="F12076" s="81"/>
      <c r="G12076" s="130"/>
      <c r="I12076" s="88"/>
      <c r="N12076" s="130"/>
      <c r="P12076" s="88"/>
    </row>
    <row r="12077" spans="6:16">
      <c r="F12077" s="81"/>
      <c r="G12077" s="130"/>
      <c r="I12077" s="88"/>
      <c r="N12077" s="130"/>
      <c r="P12077" s="88"/>
    </row>
    <row r="12078" spans="6:16">
      <c r="F12078" s="81"/>
      <c r="G12078" s="130"/>
      <c r="I12078" s="88"/>
      <c r="N12078" s="130"/>
      <c r="P12078" s="88"/>
    </row>
    <row r="12079" spans="6:16">
      <c r="F12079" s="81"/>
      <c r="G12079" s="130"/>
      <c r="I12079" s="88"/>
      <c r="N12079" s="130"/>
      <c r="P12079" s="88"/>
    </row>
    <row r="12080" spans="6:16">
      <c r="F12080" s="81"/>
      <c r="G12080" s="130"/>
      <c r="I12080" s="88"/>
      <c r="N12080" s="130"/>
      <c r="P12080" s="88"/>
    </row>
    <row r="12081" spans="6:16">
      <c r="F12081" s="81"/>
      <c r="G12081" s="130"/>
      <c r="I12081" s="88"/>
      <c r="N12081" s="130"/>
      <c r="P12081" s="88"/>
    </row>
    <row r="12082" spans="6:16">
      <c r="F12082" s="81"/>
      <c r="G12082" s="130"/>
      <c r="I12082" s="88"/>
      <c r="N12082" s="130"/>
      <c r="P12082" s="88"/>
    </row>
    <row r="12083" spans="6:16">
      <c r="F12083" s="81"/>
      <c r="G12083" s="130"/>
      <c r="I12083" s="88"/>
      <c r="N12083" s="130"/>
      <c r="P12083" s="88"/>
    </row>
    <row r="12084" spans="6:16">
      <c r="F12084" s="81"/>
      <c r="G12084" s="130"/>
      <c r="I12084" s="88"/>
      <c r="N12084" s="130"/>
      <c r="P12084" s="88"/>
    </row>
    <row r="12085" spans="6:16">
      <c r="F12085" s="81"/>
      <c r="G12085" s="130"/>
      <c r="I12085" s="88"/>
      <c r="N12085" s="130"/>
      <c r="P12085" s="88"/>
    </row>
    <row r="12086" spans="6:16">
      <c r="F12086" s="81"/>
      <c r="G12086" s="130"/>
      <c r="I12086" s="88"/>
      <c r="N12086" s="130"/>
      <c r="P12086" s="88"/>
    </row>
    <row r="12087" spans="6:16">
      <c r="F12087" s="81"/>
      <c r="G12087" s="130"/>
      <c r="I12087" s="88"/>
      <c r="N12087" s="130"/>
      <c r="P12087" s="88"/>
    </row>
    <row r="12088" spans="6:16">
      <c r="F12088" s="81"/>
      <c r="G12088" s="130"/>
      <c r="I12088" s="88"/>
      <c r="N12088" s="130"/>
      <c r="P12088" s="88"/>
    </row>
    <row r="12089" spans="6:16">
      <c r="F12089" s="81"/>
      <c r="G12089" s="130"/>
      <c r="I12089" s="88"/>
      <c r="N12089" s="130"/>
      <c r="P12089" s="88"/>
    </row>
    <row r="12090" spans="6:16">
      <c r="F12090" s="81"/>
      <c r="G12090" s="130"/>
      <c r="I12090" s="88"/>
      <c r="N12090" s="130"/>
      <c r="P12090" s="88"/>
    </row>
    <row r="12091" spans="6:16">
      <c r="F12091" s="81"/>
      <c r="G12091" s="130"/>
      <c r="I12091" s="88"/>
      <c r="N12091" s="130"/>
      <c r="P12091" s="88"/>
    </row>
    <row r="12092" spans="6:16">
      <c r="F12092" s="81"/>
      <c r="G12092" s="130"/>
      <c r="I12092" s="88"/>
      <c r="N12092" s="130"/>
      <c r="P12092" s="88"/>
    </row>
    <row r="12093" spans="6:16">
      <c r="F12093" s="81"/>
      <c r="G12093" s="130"/>
      <c r="I12093" s="88"/>
      <c r="N12093" s="130"/>
      <c r="P12093" s="88"/>
    </row>
    <row r="12094" spans="6:16">
      <c r="F12094" s="81"/>
      <c r="G12094" s="130"/>
      <c r="I12094" s="88"/>
      <c r="N12094" s="130"/>
      <c r="P12094" s="88"/>
    </row>
    <row r="12095" spans="6:16">
      <c r="F12095" s="81"/>
      <c r="G12095" s="130"/>
      <c r="I12095" s="88"/>
      <c r="N12095" s="130"/>
      <c r="P12095" s="88"/>
    </row>
    <row r="12096" spans="6:16">
      <c r="F12096" s="81"/>
      <c r="G12096" s="130"/>
      <c r="I12096" s="88"/>
      <c r="N12096" s="130"/>
      <c r="P12096" s="88"/>
    </row>
    <row r="12097" spans="6:16">
      <c r="F12097" s="81"/>
      <c r="G12097" s="130"/>
      <c r="I12097" s="88"/>
      <c r="N12097" s="130"/>
      <c r="P12097" s="88"/>
    </row>
    <row r="12098" spans="6:16">
      <c r="F12098" s="81"/>
      <c r="G12098" s="130"/>
      <c r="I12098" s="88"/>
      <c r="N12098" s="130"/>
      <c r="P12098" s="88"/>
    </row>
    <row r="12099" spans="6:16">
      <c r="F12099" s="81"/>
      <c r="G12099" s="130"/>
      <c r="I12099" s="88"/>
      <c r="N12099" s="130"/>
      <c r="P12099" s="88"/>
    </row>
    <row r="12100" spans="6:16">
      <c r="F12100" s="81"/>
      <c r="G12100" s="130"/>
      <c r="I12100" s="88"/>
      <c r="N12100" s="130"/>
      <c r="P12100" s="88"/>
    </row>
    <row r="12101" spans="6:16">
      <c r="F12101" s="81"/>
      <c r="G12101" s="130"/>
      <c r="I12101" s="88"/>
      <c r="N12101" s="130"/>
      <c r="P12101" s="88"/>
    </row>
    <row r="12102" spans="6:16">
      <c r="F12102" s="81"/>
      <c r="G12102" s="130"/>
      <c r="I12102" s="88"/>
      <c r="N12102" s="130"/>
      <c r="P12102" s="88"/>
    </row>
    <row r="12103" spans="6:16">
      <c r="F12103" s="81"/>
      <c r="G12103" s="130"/>
      <c r="I12103" s="88"/>
      <c r="N12103" s="130"/>
      <c r="P12103" s="88"/>
    </row>
    <row r="12104" spans="6:16">
      <c r="F12104" s="81"/>
      <c r="G12104" s="130"/>
      <c r="I12104" s="88"/>
      <c r="N12104" s="130"/>
      <c r="P12104" s="88"/>
    </row>
    <row r="12105" spans="6:16">
      <c r="F12105" s="81"/>
      <c r="G12105" s="130"/>
      <c r="I12105" s="88"/>
      <c r="N12105" s="130"/>
      <c r="P12105" s="88"/>
    </row>
    <row r="12106" spans="6:16">
      <c r="F12106" s="81"/>
      <c r="G12106" s="130"/>
      <c r="I12106" s="88"/>
      <c r="N12106" s="130"/>
      <c r="P12106" s="88"/>
    </row>
    <row r="12107" spans="6:16">
      <c r="F12107" s="81"/>
      <c r="G12107" s="130"/>
      <c r="I12107" s="88"/>
      <c r="N12107" s="130"/>
      <c r="P12107" s="88"/>
    </row>
    <row r="12108" spans="6:16">
      <c r="F12108" s="81"/>
      <c r="G12108" s="130"/>
      <c r="I12108" s="88"/>
      <c r="N12108" s="130"/>
      <c r="P12108" s="88"/>
    </row>
    <row r="12109" spans="6:16">
      <c r="F12109" s="81"/>
      <c r="G12109" s="130"/>
      <c r="I12109" s="88"/>
      <c r="N12109" s="130"/>
      <c r="P12109" s="88"/>
    </row>
    <row r="12110" spans="6:16">
      <c r="F12110" s="81"/>
      <c r="G12110" s="130"/>
      <c r="I12110" s="88"/>
      <c r="N12110" s="130"/>
      <c r="P12110" s="88"/>
    </row>
    <row r="12111" spans="6:16">
      <c r="F12111" s="81"/>
      <c r="G12111" s="130"/>
      <c r="I12111" s="88"/>
      <c r="N12111" s="130"/>
      <c r="P12111" s="88"/>
    </row>
    <row r="12112" spans="6:16">
      <c r="F12112" s="81"/>
      <c r="G12112" s="130"/>
      <c r="I12112" s="88"/>
      <c r="N12112" s="130"/>
      <c r="P12112" s="88"/>
    </row>
    <row r="12113" spans="6:16">
      <c r="F12113" s="81"/>
      <c r="G12113" s="130"/>
      <c r="I12113" s="88"/>
      <c r="N12113" s="130"/>
      <c r="P12113" s="88"/>
    </row>
    <row r="12114" spans="6:16">
      <c r="F12114" s="81"/>
      <c r="G12114" s="130"/>
      <c r="I12114" s="88"/>
      <c r="N12114" s="130"/>
      <c r="P12114" s="88"/>
    </row>
    <row r="12115" spans="6:16">
      <c r="F12115" s="81"/>
      <c r="G12115" s="130"/>
      <c r="I12115" s="88"/>
      <c r="N12115" s="130"/>
      <c r="P12115" s="88"/>
    </row>
    <row r="12116" spans="6:16">
      <c r="F12116" s="81"/>
      <c r="G12116" s="130"/>
      <c r="I12116" s="88"/>
      <c r="N12116" s="130"/>
      <c r="P12116" s="88"/>
    </row>
    <row r="12117" spans="6:16">
      <c r="F12117" s="81"/>
      <c r="G12117" s="130"/>
      <c r="I12117" s="88"/>
      <c r="N12117" s="130"/>
      <c r="P12117" s="88"/>
    </row>
    <row r="12118" spans="6:16">
      <c r="F12118" s="81"/>
      <c r="G12118" s="130"/>
      <c r="I12118" s="88"/>
      <c r="N12118" s="130"/>
      <c r="P12118" s="88"/>
    </row>
    <row r="12119" spans="6:16">
      <c r="F12119" s="81"/>
      <c r="G12119" s="130"/>
      <c r="I12119" s="88"/>
      <c r="N12119" s="130"/>
      <c r="P12119" s="88"/>
    </row>
    <row r="12120" spans="6:16">
      <c r="F12120" s="81"/>
      <c r="G12120" s="130"/>
      <c r="I12120" s="88"/>
      <c r="N12120" s="130"/>
      <c r="P12120" s="88"/>
    </row>
    <row r="12121" spans="6:16">
      <c r="F12121" s="81"/>
      <c r="G12121" s="130"/>
      <c r="I12121" s="88"/>
      <c r="N12121" s="130"/>
      <c r="P12121" s="88"/>
    </row>
    <row r="12122" spans="6:16">
      <c r="F12122" s="81"/>
      <c r="G12122" s="130"/>
      <c r="I12122" s="88"/>
      <c r="N12122" s="130"/>
      <c r="P12122" s="88"/>
    </row>
    <row r="12123" spans="6:16">
      <c r="F12123" s="81"/>
      <c r="G12123" s="130"/>
      <c r="I12123" s="88"/>
      <c r="N12123" s="130"/>
      <c r="P12123" s="88"/>
    </row>
    <row r="12124" spans="6:16">
      <c r="F12124" s="81"/>
      <c r="G12124" s="130"/>
      <c r="I12124" s="88"/>
      <c r="N12124" s="130"/>
      <c r="P12124" s="88"/>
    </row>
    <row r="12125" spans="6:16">
      <c r="F12125" s="81"/>
      <c r="G12125" s="130"/>
      <c r="I12125" s="88"/>
      <c r="N12125" s="130"/>
      <c r="P12125" s="88"/>
    </row>
    <row r="12126" spans="6:16">
      <c r="F12126" s="81"/>
      <c r="G12126" s="130"/>
      <c r="I12126" s="88"/>
      <c r="N12126" s="130"/>
      <c r="P12126" s="88"/>
    </row>
    <row r="12127" spans="6:16">
      <c r="F12127" s="81"/>
      <c r="G12127" s="130"/>
      <c r="I12127" s="88"/>
      <c r="N12127" s="130"/>
      <c r="P12127" s="88"/>
    </row>
    <row r="12128" spans="6:16">
      <c r="F12128" s="81"/>
      <c r="G12128" s="130"/>
      <c r="I12128" s="88"/>
      <c r="N12128" s="130"/>
      <c r="P12128" s="88"/>
    </row>
    <row r="12129" spans="6:16">
      <c r="F12129" s="81"/>
      <c r="G12129" s="130"/>
      <c r="I12129" s="88"/>
      <c r="N12129" s="130"/>
      <c r="P12129" s="88"/>
    </row>
    <row r="12130" spans="6:16">
      <c r="F12130" s="81"/>
      <c r="G12130" s="130"/>
      <c r="I12130" s="88"/>
      <c r="N12130" s="130"/>
      <c r="P12130" s="88"/>
    </row>
    <row r="12131" spans="6:16">
      <c r="F12131" s="81"/>
      <c r="G12131" s="130"/>
      <c r="I12131" s="88"/>
      <c r="N12131" s="130"/>
      <c r="P12131" s="88"/>
    </row>
    <row r="12132" spans="6:16">
      <c r="F12132" s="81"/>
      <c r="G12132" s="130"/>
      <c r="I12132" s="88"/>
      <c r="N12132" s="130"/>
      <c r="P12132" s="88"/>
    </row>
    <row r="12133" spans="6:16">
      <c r="F12133" s="81"/>
      <c r="G12133" s="130"/>
      <c r="I12133" s="88"/>
      <c r="N12133" s="130"/>
      <c r="P12133" s="88"/>
    </row>
    <row r="12134" spans="6:16">
      <c r="F12134" s="81"/>
      <c r="G12134" s="130"/>
      <c r="I12134" s="88"/>
      <c r="N12134" s="130"/>
      <c r="P12134" s="88"/>
    </row>
    <row r="12135" spans="6:16">
      <c r="F12135" s="81"/>
      <c r="G12135" s="130"/>
      <c r="I12135" s="88"/>
      <c r="N12135" s="130"/>
      <c r="P12135" s="88"/>
    </row>
    <row r="12136" spans="6:16">
      <c r="F12136" s="81"/>
      <c r="G12136" s="130"/>
      <c r="I12136" s="88"/>
      <c r="N12136" s="130"/>
      <c r="P12136" s="88"/>
    </row>
    <row r="12137" spans="6:16">
      <c r="F12137" s="81"/>
      <c r="G12137" s="130"/>
      <c r="I12137" s="88"/>
      <c r="N12137" s="130"/>
      <c r="P12137" s="88"/>
    </row>
    <row r="12138" spans="6:16">
      <c r="F12138" s="81"/>
      <c r="G12138" s="130"/>
      <c r="I12138" s="88"/>
      <c r="N12138" s="130"/>
      <c r="P12138" s="88"/>
    </row>
    <row r="12139" spans="6:16">
      <c r="F12139" s="81"/>
      <c r="G12139" s="130"/>
      <c r="I12139" s="88"/>
      <c r="N12139" s="130"/>
      <c r="P12139" s="88"/>
    </row>
    <row r="12140" spans="6:16">
      <c r="F12140" s="81"/>
      <c r="G12140" s="130"/>
      <c r="I12140" s="88"/>
      <c r="N12140" s="130"/>
      <c r="P12140" s="88"/>
    </row>
    <row r="12141" spans="6:16">
      <c r="F12141" s="81"/>
      <c r="G12141" s="130"/>
      <c r="I12141" s="88"/>
      <c r="N12141" s="130"/>
      <c r="P12141" s="88"/>
    </row>
    <row r="12142" spans="6:16">
      <c r="F12142" s="81"/>
      <c r="G12142" s="130"/>
      <c r="I12142" s="88"/>
      <c r="N12142" s="130"/>
      <c r="P12142" s="88"/>
    </row>
    <row r="12143" spans="6:16">
      <c r="F12143" s="81"/>
      <c r="G12143" s="130"/>
      <c r="I12143" s="88"/>
      <c r="N12143" s="130"/>
      <c r="P12143" s="88"/>
    </row>
    <row r="12144" spans="6:16">
      <c r="F12144" s="81"/>
      <c r="G12144" s="130"/>
      <c r="I12144" s="88"/>
      <c r="N12144" s="130"/>
      <c r="P12144" s="88"/>
    </row>
    <row r="12145" spans="6:16">
      <c r="F12145" s="81"/>
      <c r="G12145" s="130"/>
      <c r="I12145" s="88"/>
      <c r="N12145" s="130"/>
      <c r="P12145" s="88"/>
    </row>
    <row r="12146" spans="6:16">
      <c r="F12146" s="81"/>
      <c r="G12146" s="130"/>
      <c r="I12146" s="88"/>
      <c r="N12146" s="130"/>
      <c r="P12146" s="88"/>
    </row>
    <row r="12147" spans="6:16">
      <c r="F12147" s="81"/>
      <c r="G12147" s="130"/>
      <c r="I12147" s="88"/>
      <c r="N12147" s="130"/>
      <c r="P12147" s="88"/>
    </row>
    <row r="12148" spans="6:16">
      <c r="F12148" s="81"/>
      <c r="G12148" s="130"/>
      <c r="I12148" s="88"/>
      <c r="N12148" s="130"/>
      <c r="P12148" s="88"/>
    </row>
    <row r="12149" spans="6:16">
      <c r="F12149" s="81"/>
      <c r="G12149" s="130"/>
      <c r="I12149" s="88"/>
      <c r="N12149" s="130"/>
      <c r="P12149" s="88"/>
    </row>
    <row r="12150" spans="6:16">
      <c r="F12150" s="81"/>
      <c r="G12150" s="130"/>
      <c r="I12150" s="88"/>
      <c r="N12150" s="130"/>
      <c r="P12150" s="88"/>
    </row>
    <row r="12151" spans="6:16">
      <c r="F12151" s="81"/>
      <c r="G12151" s="130"/>
      <c r="I12151" s="88"/>
      <c r="N12151" s="130"/>
      <c r="P12151" s="88"/>
    </row>
    <row r="12152" spans="6:16">
      <c r="F12152" s="81"/>
      <c r="G12152" s="130"/>
      <c r="I12152" s="88"/>
      <c r="N12152" s="130"/>
      <c r="P12152" s="88"/>
    </row>
    <row r="12153" spans="6:16">
      <c r="F12153" s="81"/>
      <c r="G12153" s="130"/>
      <c r="I12153" s="88"/>
      <c r="N12153" s="130"/>
      <c r="P12153" s="88"/>
    </row>
    <row r="12154" spans="6:16">
      <c r="F12154" s="81"/>
      <c r="G12154" s="130"/>
      <c r="I12154" s="88"/>
      <c r="N12154" s="130"/>
      <c r="P12154" s="88"/>
    </row>
    <row r="12155" spans="6:16">
      <c r="F12155" s="81"/>
      <c r="G12155" s="130"/>
      <c r="I12155" s="88"/>
      <c r="N12155" s="130"/>
      <c r="P12155" s="88"/>
    </row>
    <row r="12156" spans="6:16">
      <c r="F12156" s="81"/>
      <c r="G12156" s="130"/>
      <c r="I12156" s="88"/>
      <c r="N12156" s="130"/>
      <c r="P12156" s="88"/>
    </row>
    <row r="12157" spans="6:16">
      <c r="F12157" s="81"/>
      <c r="G12157" s="130"/>
      <c r="I12157" s="88"/>
      <c r="N12157" s="130"/>
      <c r="P12157" s="88"/>
    </row>
    <row r="12158" spans="6:16">
      <c r="F12158" s="81"/>
      <c r="G12158" s="130"/>
      <c r="I12158" s="88"/>
      <c r="N12158" s="130"/>
      <c r="P12158" s="88"/>
    </row>
    <row r="12159" spans="6:16">
      <c r="F12159" s="81"/>
      <c r="G12159" s="130"/>
      <c r="I12159" s="88"/>
      <c r="N12159" s="130"/>
      <c r="P12159" s="88"/>
    </row>
    <row r="12160" spans="6:16">
      <c r="F12160" s="81"/>
      <c r="G12160" s="130"/>
      <c r="I12160" s="88"/>
      <c r="N12160" s="130"/>
      <c r="P12160" s="88"/>
    </row>
    <row r="12161" spans="6:16">
      <c r="F12161" s="81"/>
      <c r="G12161" s="130"/>
      <c r="I12161" s="88"/>
      <c r="N12161" s="130"/>
      <c r="P12161" s="88"/>
    </row>
    <row r="12162" spans="6:16">
      <c r="F12162" s="81"/>
      <c r="G12162" s="130"/>
      <c r="I12162" s="88"/>
      <c r="N12162" s="130"/>
      <c r="P12162" s="88"/>
    </row>
    <row r="12163" spans="6:16">
      <c r="F12163" s="81"/>
      <c r="G12163" s="130"/>
      <c r="I12163" s="88"/>
      <c r="N12163" s="130"/>
      <c r="P12163" s="88"/>
    </row>
    <row r="12164" spans="6:16">
      <c r="F12164" s="81"/>
      <c r="G12164" s="130"/>
      <c r="I12164" s="88"/>
      <c r="N12164" s="130"/>
      <c r="P12164" s="88"/>
    </row>
    <row r="12165" spans="6:16">
      <c r="F12165" s="81"/>
      <c r="G12165" s="130"/>
      <c r="I12165" s="88"/>
      <c r="N12165" s="130"/>
      <c r="P12165" s="88"/>
    </row>
    <row r="12166" spans="6:16">
      <c r="F12166" s="81"/>
      <c r="G12166" s="130"/>
      <c r="I12166" s="88"/>
      <c r="N12166" s="130"/>
      <c r="P12166" s="88"/>
    </row>
    <row r="12167" spans="6:16">
      <c r="F12167" s="81"/>
      <c r="G12167" s="130"/>
      <c r="I12167" s="88"/>
      <c r="N12167" s="130"/>
      <c r="P12167" s="88"/>
    </row>
    <row r="12168" spans="6:16">
      <c r="F12168" s="81"/>
      <c r="G12168" s="130"/>
      <c r="I12168" s="88"/>
      <c r="N12168" s="130"/>
      <c r="P12168" s="88"/>
    </row>
    <row r="12169" spans="6:16">
      <c r="F12169" s="81"/>
      <c r="G12169" s="130"/>
      <c r="I12169" s="88"/>
      <c r="N12169" s="130"/>
      <c r="P12169" s="88"/>
    </row>
    <row r="12170" spans="6:16">
      <c r="F12170" s="81"/>
      <c r="G12170" s="130"/>
      <c r="I12170" s="88"/>
      <c r="N12170" s="130"/>
      <c r="P12170" s="88"/>
    </row>
    <row r="12171" spans="6:16">
      <c r="F12171" s="81"/>
      <c r="G12171" s="130"/>
      <c r="I12171" s="88"/>
      <c r="N12171" s="130"/>
      <c r="P12171" s="88"/>
    </row>
    <row r="12172" spans="6:16">
      <c r="F12172" s="81"/>
      <c r="G12172" s="130"/>
      <c r="I12172" s="88"/>
      <c r="N12172" s="130"/>
      <c r="P12172" s="88"/>
    </row>
    <row r="12173" spans="6:16">
      <c r="F12173" s="81"/>
      <c r="G12173" s="130"/>
      <c r="I12173" s="88"/>
      <c r="N12173" s="130"/>
      <c r="P12173" s="88"/>
    </row>
    <row r="12174" spans="6:16">
      <c r="F12174" s="81"/>
      <c r="G12174" s="130"/>
      <c r="I12174" s="88"/>
      <c r="N12174" s="130"/>
      <c r="P12174" s="88"/>
    </row>
    <row r="12175" spans="6:16">
      <c r="F12175" s="81"/>
      <c r="G12175" s="130"/>
      <c r="I12175" s="88"/>
      <c r="N12175" s="130"/>
      <c r="P12175" s="88"/>
    </row>
    <row r="12176" spans="6:16">
      <c r="F12176" s="81"/>
      <c r="G12176" s="130"/>
      <c r="I12176" s="88"/>
      <c r="N12176" s="130"/>
      <c r="P12176" s="88"/>
    </row>
    <row r="12177" spans="6:16">
      <c r="F12177" s="81"/>
      <c r="G12177" s="130"/>
      <c r="I12177" s="88"/>
      <c r="N12177" s="130"/>
      <c r="P12177" s="88"/>
    </row>
    <row r="12178" spans="6:16">
      <c r="F12178" s="81"/>
      <c r="G12178" s="130"/>
      <c r="I12178" s="88"/>
      <c r="N12178" s="130"/>
      <c r="P12178" s="88"/>
    </row>
    <row r="12179" spans="6:16">
      <c r="F12179" s="81"/>
      <c r="G12179" s="130"/>
      <c r="I12179" s="88"/>
      <c r="N12179" s="130"/>
      <c r="P12179" s="88"/>
    </row>
    <row r="12180" spans="6:16">
      <c r="F12180" s="81"/>
      <c r="G12180" s="130"/>
      <c r="I12180" s="88"/>
      <c r="N12180" s="130"/>
      <c r="P12180" s="88"/>
    </row>
    <row r="12181" spans="6:16">
      <c r="F12181" s="81"/>
      <c r="G12181" s="130"/>
      <c r="I12181" s="88"/>
      <c r="N12181" s="130"/>
      <c r="P12181" s="88"/>
    </row>
    <row r="12182" spans="6:16">
      <c r="F12182" s="81"/>
      <c r="G12182" s="130"/>
      <c r="I12182" s="88"/>
      <c r="N12182" s="130"/>
      <c r="P12182" s="88"/>
    </row>
    <row r="12183" spans="6:16">
      <c r="F12183" s="81"/>
      <c r="G12183" s="130"/>
      <c r="I12183" s="88"/>
      <c r="N12183" s="130"/>
      <c r="P12183" s="88"/>
    </row>
    <row r="12184" spans="6:16">
      <c r="F12184" s="81"/>
      <c r="G12184" s="130"/>
      <c r="I12184" s="88"/>
      <c r="N12184" s="130"/>
      <c r="P12184" s="88"/>
    </row>
    <row r="12185" spans="6:16">
      <c r="F12185" s="81"/>
      <c r="G12185" s="130"/>
      <c r="I12185" s="88"/>
      <c r="N12185" s="130"/>
      <c r="P12185" s="88"/>
    </row>
    <row r="12186" spans="6:16">
      <c r="F12186" s="81"/>
      <c r="G12186" s="130"/>
      <c r="I12186" s="88"/>
      <c r="N12186" s="130"/>
      <c r="P12186" s="88"/>
    </row>
    <row r="12187" spans="6:16">
      <c r="F12187" s="81"/>
      <c r="G12187" s="130"/>
      <c r="I12187" s="88"/>
      <c r="N12187" s="130"/>
      <c r="P12187" s="88"/>
    </row>
    <row r="12188" spans="6:16">
      <c r="F12188" s="81"/>
      <c r="G12188" s="130"/>
      <c r="I12188" s="88"/>
      <c r="N12188" s="130"/>
      <c r="P12188" s="88"/>
    </row>
    <row r="12189" spans="6:16">
      <c r="F12189" s="81"/>
      <c r="G12189" s="130"/>
      <c r="I12189" s="88"/>
      <c r="N12189" s="130"/>
      <c r="P12189" s="88"/>
    </row>
    <row r="12190" spans="6:16">
      <c r="F12190" s="81"/>
      <c r="G12190" s="130"/>
      <c r="I12190" s="88"/>
      <c r="N12190" s="130"/>
      <c r="P12190" s="88"/>
    </row>
    <row r="12191" spans="6:16">
      <c r="F12191" s="81"/>
      <c r="G12191" s="130"/>
      <c r="I12191" s="88"/>
      <c r="N12191" s="130"/>
      <c r="P12191" s="88"/>
    </row>
    <row r="12192" spans="6:16">
      <c r="F12192" s="81"/>
      <c r="G12192" s="130"/>
      <c r="I12192" s="88"/>
      <c r="N12192" s="130"/>
      <c r="P12192" s="88"/>
    </row>
    <row r="12193" spans="6:16">
      <c r="F12193" s="81"/>
      <c r="G12193" s="130"/>
      <c r="I12193" s="88"/>
      <c r="N12193" s="130"/>
      <c r="P12193" s="88"/>
    </row>
    <row r="12194" spans="6:16">
      <c r="F12194" s="81"/>
      <c r="G12194" s="130"/>
      <c r="I12194" s="88"/>
      <c r="N12194" s="130"/>
      <c r="P12194" s="88"/>
    </row>
    <row r="12195" spans="6:16">
      <c r="F12195" s="81"/>
      <c r="G12195" s="130"/>
      <c r="I12195" s="88"/>
      <c r="N12195" s="130"/>
      <c r="P12195" s="88"/>
    </row>
    <row r="12196" spans="6:16">
      <c r="F12196" s="81"/>
      <c r="G12196" s="130"/>
      <c r="I12196" s="88"/>
      <c r="N12196" s="130"/>
      <c r="P12196" s="88"/>
    </row>
    <row r="12197" spans="6:16">
      <c r="F12197" s="81"/>
      <c r="G12197" s="130"/>
      <c r="I12197" s="88"/>
      <c r="N12197" s="130"/>
      <c r="P12197" s="88"/>
    </row>
    <row r="12198" spans="6:16">
      <c r="F12198" s="81"/>
      <c r="G12198" s="130"/>
      <c r="I12198" s="88"/>
      <c r="N12198" s="130"/>
      <c r="P12198" s="88"/>
    </row>
    <row r="12199" spans="6:16">
      <c r="F12199" s="81"/>
      <c r="G12199" s="130"/>
      <c r="I12199" s="88"/>
      <c r="N12199" s="130"/>
      <c r="P12199" s="88"/>
    </row>
    <row r="12200" spans="6:16">
      <c r="F12200" s="81"/>
      <c r="G12200" s="130"/>
      <c r="I12200" s="88"/>
      <c r="N12200" s="130"/>
      <c r="P12200" s="88"/>
    </row>
    <row r="12201" spans="6:16">
      <c r="F12201" s="81"/>
      <c r="G12201" s="130"/>
      <c r="I12201" s="88"/>
      <c r="N12201" s="130"/>
      <c r="P12201" s="88"/>
    </row>
    <row r="12202" spans="6:16">
      <c r="F12202" s="81"/>
      <c r="G12202" s="130"/>
      <c r="I12202" s="88"/>
      <c r="N12202" s="130"/>
      <c r="P12202" s="88"/>
    </row>
    <row r="12203" spans="6:16">
      <c r="F12203" s="81"/>
      <c r="G12203" s="130"/>
      <c r="I12203" s="88"/>
      <c r="N12203" s="130"/>
      <c r="P12203" s="88"/>
    </row>
    <row r="12204" spans="6:16">
      <c r="F12204" s="81"/>
      <c r="G12204" s="130"/>
      <c r="I12204" s="88"/>
      <c r="N12204" s="130"/>
      <c r="P12204" s="88"/>
    </row>
    <row r="12205" spans="6:16">
      <c r="F12205" s="81"/>
      <c r="G12205" s="130"/>
      <c r="I12205" s="88"/>
      <c r="N12205" s="130"/>
      <c r="P12205" s="88"/>
    </row>
    <row r="12206" spans="6:16">
      <c r="F12206" s="81"/>
      <c r="G12206" s="130"/>
      <c r="I12206" s="88"/>
      <c r="N12206" s="130"/>
      <c r="P12206" s="88"/>
    </row>
    <row r="12207" spans="6:16">
      <c r="F12207" s="81"/>
      <c r="G12207" s="130"/>
      <c r="I12207" s="88"/>
      <c r="N12207" s="130"/>
      <c r="P12207" s="88"/>
    </row>
    <row r="12208" spans="6:16">
      <c r="F12208" s="81"/>
      <c r="G12208" s="130"/>
      <c r="I12208" s="88"/>
      <c r="N12208" s="130"/>
      <c r="P12208" s="88"/>
    </row>
    <row r="12209" spans="6:16">
      <c r="F12209" s="81"/>
      <c r="G12209" s="130"/>
      <c r="I12209" s="88"/>
      <c r="N12209" s="130"/>
      <c r="P12209" s="88"/>
    </row>
    <row r="12210" spans="6:16">
      <c r="F12210" s="81"/>
      <c r="G12210" s="130"/>
      <c r="I12210" s="88"/>
      <c r="N12210" s="130"/>
      <c r="P12210" s="88"/>
    </row>
    <row r="12211" spans="6:16">
      <c r="F12211" s="81"/>
      <c r="G12211" s="130"/>
      <c r="I12211" s="88"/>
      <c r="N12211" s="130"/>
      <c r="P12211" s="88"/>
    </row>
    <row r="12212" spans="6:16">
      <c r="F12212" s="81"/>
      <c r="G12212" s="130"/>
      <c r="I12212" s="88"/>
      <c r="N12212" s="130"/>
      <c r="P12212" s="88"/>
    </row>
    <row r="12213" spans="6:16">
      <c r="F12213" s="81"/>
      <c r="G12213" s="130"/>
      <c r="I12213" s="88"/>
      <c r="N12213" s="130"/>
      <c r="P12213" s="88"/>
    </row>
    <row r="12214" spans="6:16">
      <c r="F12214" s="81"/>
      <c r="G12214" s="130"/>
      <c r="I12214" s="88"/>
      <c r="N12214" s="130"/>
      <c r="P12214" s="88"/>
    </row>
    <row r="12215" spans="6:16">
      <c r="F12215" s="81"/>
      <c r="G12215" s="130"/>
      <c r="I12215" s="88"/>
      <c r="N12215" s="130"/>
      <c r="P12215" s="88"/>
    </row>
    <row r="12216" spans="6:16">
      <c r="F12216" s="81"/>
      <c r="G12216" s="130"/>
      <c r="I12216" s="88"/>
      <c r="N12216" s="130"/>
      <c r="P12216" s="88"/>
    </row>
    <row r="12217" spans="6:16">
      <c r="F12217" s="81"/>
      <c r="G12217" s="130"/>
      <c r="I12217" s="88"/>
      <c r="N12217" s="130"/>
      <c r="P12217" s="88"/>
    </row>
    <row r="12218" spans="6:16">
      <c r="F12218" s="81"/>
      <c r="G12218" s="130"/>
      <c r="I12218" s="88"/>
      <c r="N12218" s="130"/>
      <c r="P12218" s="88"/>
    </row>
    <row r="12219" spans="6:16">
      <c r="F12219" s="81"/>
      <c r="G12219" s="130"/>
      <c r="I12219" s="88"/>
      <c r="N12219" s="130"/>
      <c r="P12219" s="88"/>
    </row>
    <row r="12220" spans="6:16">
      <c r="F12220" s="81"/>
      <c r="G12220" s="130"/>
      <c r="I12220" s="88"/>
      <c r="N12220" s="130"/>
      <c r="P12220" s="88"/>
    </row>
    <row r="12221" spans="6:16">
      <c r="F12221" s="81"/>
      <c r="G12221" s="130"/>
      <c r="I12221" s="88"/>
      <c r="N12221" s="130"/>
      <c r="P12221" s="88"/>
    </row>
    <row r="12222" spans="6:16">
      <c r="F12222" s="81"/>
      <c r="G12222" s="130"/>
      <c r="I12222" s="88"/>
      <c r="N12222" s="130"/>
      <c r="P12222" s="88"/>
    </row>
    <row r="12223" spans="6:16">
      <c r="F12223" s="81"/>
      <c r="G12223" s="130"/>
      <c r="I12223" s="88"/>
      <c r="N12223" s="130"/>
      <c r="P12223" s="88"/>
    </row>
    <row r="12224" spans="6:16">
      <c r="F12224" s="81"/>
      <c r="G12224" s="130"/>
      <c r="I12224" s="88"/>
      <c r="N12224" s="130"/>
      <c r="P12224" s="88"/>
    </row>
    <row r="12225" spans="6:16">
      <c r="F12225" s="81"/>
      <c r="G12225" s="130"/>
      <c r="I12225" s="88"/>
      <c r="N12225" s="130"/>
      <c r="P12225" s="88"/>
    </row>
    <row r="12226" spans="6:16">
      <c r="F12226" s="81"/>
      <c r="G12226" s="130"/>
      <c r="I12226" s="88"/>
      <c r="N12226" s="130"/>
      <c r="P12226" s="88"/>
    </row>
    <row r="12227" spans="6:16">
      <c r="F12227" s="81"/>
      <c r="G12227" s="130"/>
      <c r="I12227" s="88"/>
      <c r="N12227" s="130"/>
      <c r="P12227" s="88"/>
    </row>
    <row r="12228" spans="6:16">
      <c r="F12228" s="81"/>
      <c r="G12228" s="130"/>
      <c r="I12228" s="88"/>
      <c r="N12228" s="130"/>
      <c r="P12228" s="88"/>
    </row>
    <row r="12229" spans="6:16">
      <c r="F12229" s="81"/>
      <c r="G12229" s="130"/>
      <c r="I12229" s="88"/>
      <c r="N12229" s="130"/>
      <c r="P12229" s="88"/>
    </row>
    <row r="12230" spans="6:16">
      <c r="F12230" s="81"/>
      <c r="G12230" s="130"/>
      <c r="I12230" s="88"/>
      <c r="N12230" s="130"/>
      <c r="P12230" s="88"/>
    </row>
    <row r="12231" spans="6:16">
      <c r="F12231" s="81"/>
      <c r="G12231" s="130"/>
      <c r="I12231" s="88"/>
      <c r="N12231" s="130"/>
      <c r="P12231" s="88"/>
    </row>
    <row r="12232" spans="6:16">
      <c r="F12232" s="81"/>
      <c r="G12232" s="130"/>
      <c r="I12232" s="88"/>
      <c r="N12232" s="130"/>
      <c r="P12232" s="88"/>
    </row>
    <row r="12233" spans="6:16">
      <c r="F12233" s="81"/>
      <c r="G12233" s="130"/>
      <c r="I12233" s="88"/>
      <c r="N12233" s="130"/>
      <c r="P12233" s="88"/>
    </row>
    <row r="12234" spans="6:16">
      <c r="F12234" s="81"/>
      <c r="G12234" s="130"/>
      <c r="I12234" s="88"/>
      <c r="N12234" s="130"/>
      <c r="P12234" s="88"/>
    </row>
    <row r="12235" spans="6:16">
      <c r="F12235" s="81"/>
      <c r="G12235" s="130"/>
      <c r="I12235" s="88"/>
      <c r="N12235" s="130"/>
      <c r="P12235" s="88"/>
    </row>
    <row r="12236" spans="6:16">
      <c r="F12236" s="81"/>
      <c r="G12236" s="130"/>
      <c r="I12236" s="88"/>
      <c r="N12236" s="130"/>
      <c r="P12236" s="88"/>
    </row>
    <row r="12237" spans="6:16">
      <c r="F12237" s="81"/>
      <c r="G12237" s="130"/>
      <c r="I12237" s="88"/>
      <c r="N12237" s="130"/>
      <c r="P12237" s="88"/>
    </row>
    <row r="12238" spans="6:16">
      <c r="F12238" s="81"/>
      <c r="G12238" s="130"/>
      <c r="I12238" s="88"/>
      <c r="N12238" s="130"/>
      <c r="P12238" s="88"/>
    </row>
    <row r="12239" spans="6:16">
      <c r="F12239" s="81"/>
      <c r="G12239" s="130"/>
      <c r="I12239" s="88"/>
      <c r="N12239" s="130"/>
      <c r="P12239" s="88"/>
    </row>
    <row r="12240" spans="6:16">
      <c r="F12240" s="81"/>
      <c r="G12240" s="130"/>
      <c r="I12240" s="88"/>
      <c r="N12240" s="130"/>
      <c r="P12240" s="88"/>
    </row>
    <row r="12241" spans="6:16">
      <c r="F12241" s="81"/>
      <c r="G12241" s="130"/>
      <c r="I12241" s="88"/>
      <c r="N12241" s="130"/>
      <c r="P12241" s="88"/>
    </row>
    <row r="12242" spans="6:16">
      <c r="F12242" s="81"/>
      <c r="G12242" s="130"/>
      <c r="I12242" s="88"/>
      <c r="N12242" s="130"/>
      <c r="P12242" s="88"/>
    </row>
    <row r="12243" spans="6:16">
      <c r="F12243" s="81"/>
      <c r="G12243" s="130"/>
      <c r="I12243" s="88"/>
      <c r="N12243" s="130"/>
      <c r="P12243" s="88"/>
    </row>
    <row r="12244" spans="6:16">
      <c r="F12244" s="81"/>
      <c r="G12244" s="130"/>
      <c r="I12244" s="88"/>
      <c r="N12244" s="130"/>
      <c r="P12244" s="88"/>
    </row>
    <row r="12245" spans="6:16">
      <c r="F12245" s="81"/>
      <c r="G12245" s="130"/>
      <c r="I12245" s="88"/>
      <c r="N12245" s="130"/>
      <c r="P12245" s="88"/>
    </row>
    <row r="12246" spans="6:16">
      <c r="F12246" s="81"/>
      <c r="G12246" s="130"/>
      <c r="I12246" s="88"/>
      <c r="N12246" s="130"/>
      <c r="P12246" s="88"/>
    </row>
    <row r="12247" spans="6:16">
      <c r="F12247" s="81"/>
      <c r="G12247" s="130"/>
      <c r="I12247" s="88"/>
      <c r="N12247" s="130"/>
      <c r="P12247" s="88"/>
    </row>
    <row r="12248" spans="6:16">
      <c r="F12248" s="81"/>
      <c r="G12248" s="130"/>
      <c r="I12248" s="88"/>
      <c r="N12248" s="130"/>
      <c r="P12248" s="88"/>
    </row>
    <row r="12249" spans="6:16">
      <c r="F12249" s="81"/>
      <c r="G12249" s="130"/>
      <c r="I12249" s="88"/>
      <c r="N12249" s="130"/>
      <c r="P12249" s="88"/>
    </row>
    <row r="12250" spans="6:16">
      <c r="F12250" s="81"/>
      <c r="G12250" s="130"/>
      <c r="I12250" s="88"/>
      <c r="N12250" s="130"/>
      <c r="P12250" s="88"/>
    </row>
    <row r="12251" spans="6:16">
      <c r="F12251" s="81"/>
      <c r="G12251" s="130"/>
      <c r="I12251" s="88"/>
      <c r="N12251" s="130"/>
      <c r="P12251" s="88"/>
    </row>
    <row r="12252" spans="6:16">
      <c r="F12252" s="81"/>
      <c r="G12252" s="130"/>
      <c r="I12252" s="88"/>
      <c r="N12252" s="130"/>
      <c r="P12252" s="88"/>
    </row>
    <row r="12253" spans="6:16">
      <c r="F12253" s="81"/>
      <c r="G12253" s="130"/>
      <c r="I12253" s="88"/>
      <c r="N12253" s="130"/>
      <c r="P12253" s="88"/>
    </row>
    <row r="12254" spans="6:16">
      <c r="F12254" s="81"/>
      <c r="G12254" s="130"/>
      <c r="I12254" s="88"/>
      <c r="N12254" s="130"/>
      <c r="P12254" s="88"/>
    </row>
    <row r="12255" spans="6:16">
      <c r="F12255" s="81"/>
      <c r="G12255" s="130"/>
      <c r="I12255" s="88"/>
      <c r="N12255" s="130"/>
      <c r="P12255" s="88"/>
    </row>
    <row r="12256" spans="6:16">
      <c r="F12256" s="81"/>
      <c r="G12256" s="130"/>
      <c r="I12256" s="88"/>
      <c r="N12256" s="130"/>
      <c r="P12256" s="88"/>
    </row>
    <row r="12257" spans="6:16">
      <c r="F12257" s="81"/>
      <c r="G12257" s="130"/>
      <c r="I12257" s="88"/>
      <c r="N12257" s="130"/>
      <c r="P12257" s="88"/>
    </row>
    <row r="12258" spans="6:16">
      <c r="F12258" s="81"/>
      <c r="G12258" s="130"/>
      <c r="I12258" s="88"/>
      <c r="N12258" s="130"/>
      <c r="P12258" s="88"/>
    </row>
    <row r="12259" spans="6:16">
      <c r="F12259" s="81"/>
      <c r="G12259" s="130"/>
      <c r="I12259" s="88"/>
      <c r="N12259" s="130"/>
      <c r="P12259" s="88"/>
    </row>
    <row r="12260" spans="6:16">
      <c r="F12260" s="81"/>
      <c r="G12260" s="130"/>
      <c r="I12260" s="88"/>
      <c r="N12260" s="130"/>
      <c r="P12260" s="88"/>
    </row>
    <row r="12261" spans="6:16">
      <c r="F12261" s="81"/>
      <c r="G12261" s="130"/>
      <c r="I12261" s="88"/>
      <c r="N12261" s="130"/>
      <c r="P12261" s="88"/>
    </row>
    <row r="12262" spans="6:16">
      <c r="F12262" s="81"/>
      <c r="G12262" s="130"/>
      <c r="I12262" s="88"/>
      <c r="N12262" s="130"/>
      <c r="P12262" s="88"/>
    </row>
    <row r="12263" spans="6:16">
      <c r="F12263" s="81"/>
      <c r="G12263" s="130"/>
      <c r="I12263" s="88"/>
      <c r="N12263" s="130"/>
      <c r="P12263" s="88"/>
    </row>
    <row r="12264" spans="6:16">
      <c r="F12264" s="81"/>
      <c r="G12264" s="130"/>
      <c r="I12264" s="88"/>
      <c r="N12264" s="130"/>
      <c r="P12264" s="88"/>
    </row>
    <row r="12265" spans="6:16">
      <c r="F12265" s="81"/>
      <c r="G12265" s="130"/>
      <c r="I12265" s="88"/>
      <c r="N12265" s="130"/>
      <c r="P12265" s="88"/>
    </row>
    <row r="12266" spans="6:16">
      <c r="F12266" s="81"/>
      <c r="G12266" s="130"/>
      <c r="I12266" s="88"/>
      <c r="N12266" s="130"/>
      <c r="P12266" s="88"/>
    </row>
    <row r="12267" spans="6:16">
      <c r="F12267" s="81"/>
      <c r="G12267" s="130"/>
      <c r="I12267" s="88"/>
      <c r="N12267" s="130"/>
      <c r="P12267" s="88"/>
    </row>
    <row r="12268" spans="6:16">
      <c r="F12268" s="81"/>
      <c r="G12268" s="130"/>
      <c r="I12268" s="88"/>
      <c r="N12268" s="130"/>
      <c r="P12268" s="88"/>
    </row>
    <row r="12269" spans="6:16">
      <c r="F12269" s="81"/>
      <c r="G12269" s="130"/>
      <c r="I12269" s="88"/>
      <c r="N12269" s="130"/>
      <c r="P12269" s="88"/>
    </row>
    <row r="12270" spans="6:16">
      <c r="F12270" s="81"/>
      <c r="G12270" s="130"/>
      <c r="I12270" s="88"/>
      <c r="N12270" s="130"/>
      <c r="P12270" s="88"/>
    </row>
    <row r="12271" spans="6:16">
      <c r="F12271" s="81"/>
      <c r="G12271" s="130"/>
      <c r="I12271" s="88"/>
      <c r="N12271" s="130"/>
      <c r="P12271" s="88"/>
    </row>
    <row r="12272" spans="6:16">
      <c r="F12272" s="81"/>
      <c r="G12272" s="130"/>
      <c r="I12272" s="88"/>
      <c r="N12272" s="130"/>
      <c r="P12272" s="88"/>
    </row>
    <row r="12273" spans="6:16">
      <c r="F12273" s="81"/>
      <c r="G12273" s="130"/>
      <c r="I12273" s="88"/>
      <c r="N12273" s="130"/>
      <c r="P12273" s="88"/>
    </row>
    <row r="12274" spans="6:16">
      <c r="F12274" s="81"/>
      <c r="G12274" s="130"/>
      <c r="I12274" s="88"/>
      <c r="N12274" s="130"/>
      <c r="P12274" s="88"/>
    </row>
    <row r="12275" spans="6:16">
      <c r="F12275" s="81"/>
      <c r="G12275" s="130"/>
      <c r="I12275" s="88"/>
      <c r="N12275" s="130"/>
      <c r="P12275" s="88"/>
    </row>
    <row r="12276" spans="6:16">
      <c r="F12276" s="81"/>
      <c r="G12276" s="130"/>
      <c r="I12276" s="88"/>
      <c r="N12276" s="130"/>
      <c r="P12276" s="88"/>
    </row>
    <row r="12277" spans="6:16">
      <c r="F12277" s="81"/>
      <c r="G12277" s="130"/>
      <c r="I12277" s="88"/>
      <c r="N12277" s="130"/>
      <c r="P12277" s="88"/>
    </row>
    <row r="12278" spans="6:16">
      <c r="F12278" s="81"/>
      <c r="G12278" s="130"/>
      <c r="I12278" s="88"/>
      <c r="N12278" s="130"/>
      <c r="P12278" s="88"/>
    </row>
    <row r="12279" spans="6:16">
      <c r="F12279" s="81"/>
      <c r="G12279" s="130"/>
      <c r="I12279" s="88"/>
      <c r="N12279" s="130"/>
      <c r="P12279" s="88"/>
    </row>
    <row r="12280" spans="6:16">
      <c r="F12280" s="81"/>
      <c r="G12280" s="130"/>
      <c r="I12280" s="88"/>
      <c r="N12280" s="130"/>
      <c r="P12280" s="88"/>
    </row>
    <row r="12281" spans="6:16">
      <c r="F12281" s="81"/>
      <c r="G12281" s="130"/>
      <c r="I12281" s="88"/>
      <c r="N12281" s="130"/>
      <c r="P12281" s="88"/>
    </row>
    <row r="12282" spans="6:16">
      <c r="F12282" s="81"/>
      <c r="G12282" s="130"/>
      <c r="I12282" s="88"/>
      <c r="N12282" s="130"/>
      <c r="P12282" s="88"/>
    </row>
    <row r="12283" spans="6:16">
      <c r="F12283" s="81"/>
      <c r="G12283" s="130"/>
      <c r="I12283" s="88"/>
      <c r="N12283" s="130"/>
      <c r="P12283" s="88"/>
    </row>
    <row r="12284" spans="6:16">
      <c r="F12284" s="81"/>
      <c r="G12284" s="130"/>
      <c r="I12284" s="88"/>
      <c r="N12284" s="130"/>
      <c r="P12284" s="88"/>
    </row>
    <row r="12285" spans="6:16">
      <c r="F12285" s="81"/>
      <c r="G12285" s="130"/>
      <c r="I12285" s="88"/>
      <c r="N12285" s="130"/>
      <c r="P12285" s="88"/>
    </row>
    <row r="12286" spans="6:16">
      <c r="F12286" s="81"/>
      <c r="G12286" s="130"/>
      <c r="I12286" s="88"/>
      <c r="N12286" s="130"/>
      <c r="P12286" s="88"/>
    </row>
    <row r="12287" spans="6:16">
      <c r="F12287" s="81"/>
      <c r="G12287" s="130"/>
      <c r="I12287" s="88"/>
      <c r="N12287" s="130"/>
      <c r="P12287" s="88"/>
    </row>
    <row r="12288" spans="6:16">
      <c r="F12288" s="81"/>
      <c r="G12288" s="130"/>
      <c r="I12288" s="88"/>
      <c r="N12288" s="130"/>
      <c r="P12288" s="88"/>
    </row>
    <row r="12289" spans="6:16">
      <c r="F12289" s="81"/>
      <c r="G12289" s="130"/>
      <c r="I12289" s="88"/>
      <c r="N12289" s="130"/>
      <c r="P12289" s="88"/>
    </row>
    <row r="12290" spans="6:16">
      <c r="F12290" s="81"/>
      <c r="G12290" s="130"/>
      <c r="I12290" s="88"/>
      <c r="N12290" s="130"/>
      <c r="P12290" s="88"/>
    </row>
    <row r="12291" spans="6:16">
      <c r="F12291" s="81"/>
      <c r="G12291" s="130"/>
      <c r="I12291" s="88"/>
      <c r="N12291" s="130"/>
      <c r="P12291" s="88"/>
    </row>
    <row r="12292" spans="6:16">
      <c r="F12292" s="81"/>
      <c r="G12292" s="130"/>
      <c r="I12292" s="88"/>
      <c r="N12292" s="130"/>
      <c r="P12292" s="88"/>
    </row>
    <row r="12293" spans="6:16">
      <c r="F12293" s="81"/>
      <c r="G12293" s="130"/>
      <c r="I12293" s="88"/>
      <c r="N12293" s="130"/>
      <c r="P12293" s="88"/>
    </row>
    <row r="12294" spans="6:16">
      <c r="F12294" s="81"/>
      <c r="G12294" s="130"/>
      <c r="I12294" s="88"/>
      <c r="N12294" s="130"/>
      <c r="P12294" s="88"/>
    </row>
    <row r="12295" spans="6:16">
      <c r="F12295" s="81"/>
      <c r="G12295" s="130"/>
      <c r="I12295" s="88"/>
      <c r="N12295" s="130"/>
      <c r="P12295" s="88"/>
    </row>
    <row r="12296" spans="6:16">
      <c r="F12296" s="81"/>
      <c r="G12296" s="130"/>
      <c r="I12296" s="88"/>
      <c r="N12296" s="130"/>
      <c r="P12296" s="88"/>
    </row>
    <row r="12297" spans="6:16">
      <c r="F12297" s="81"/>
      <c r="G12297" s="130"/>
      <c r="I12297" s="88"/>
      <c r="N12297" s="130"/>
      <c r="P12297" s="88"/>
    </row>
    <row r="12298" spans="6:16">
      <c r="F12298" s="81"/>
      <c r="G12298" s="130"/>
      <c r="I12298" s="88"/>
      <c r="N12298" s="130"/>
      <c r="P12298" s="88"/>
    </row>
    <row r="12299" spans="6:16">
      <c r="F12299" s="81"/>
      <c r="G12299" s="130"/>
      <c r="I12299" s="88"/>
      <c r="N12299" s="130"/>
      <c r="P12299" s="88"/>
    </row>
    <row r="12300" spans="6:16">
      <c r="F12300" s="81"/>
      <c r="G12300" s="130"/>
      <c r="I12300" s="88"/>
      <c r="N12300" s="130"/>
      <c r="P12300" s="88"/>
    </row>
    <row r="12301" spans="6:16">
      <c r="F12301" s="81"/>
      <c r="G12301" s="130"/>
      <c r="I12301" s="88"/>
      <c r="N12301" s="130"/>
      <c r="P12301" s="88"/>
    </row>
    <row r="12302" spans="6:16">
      <c r="F12302" s="81"/>
      <c r="G12302" s="130"/>
      <c r="I12302" s="88"/>
      <c r="N12302" s="130"/>
      <c r="P12302" s="88"/>
    </row>
    <row r="12303" spans="6:16">
      <c r="F12303" s="81"/>
      <c r="G12303" s="130"/>
      <c r="I12303" s="88"/>
      <c r="N12303" s="130"/>
      <c r="P12303" s="88"/>
    </row>
    <row r="12304" spans="6:16">
      <c r="F12304" s="81"/>
      <c r="G12304" s="130"/>
      <c r="I12304" s="88"/>
      <c r="N12304" s="130"/>
      <c r="P12304" s="88"/>
    </row>
    <row r="12305" spans="6:16">
      <c r="F12305" s="81"/>
      <c r="G12305" s="130"/>
      <c r="I12305" s="88"/>
      <c r="N12305" s="130"/>
      <c r="P12305" s="88"/>
    </row>
    <row r="12306" spans="6:16">
      <c r="F12306" s="81"/>
      <c r="G12306" s="130"/>
      <c r="I12306" s="88"/>
      <c r="N12306" s="130"/>
      <c r="P12306" s="88"/>
    </row>
    <row r="12307" spans="6:16">
      <c r="F12307" s="81"/>
      <c r="G12307" s="130"/>
      <c r="I12307" s="88"/>
      <c r="N12307" s="130"/>
      <c r="P12307" s="88"/>
    </row>
    <row r="12308" spans="6:16">
      <c r="F12308" s="81"/>
      <c r="G12308" s="130"/>
      <c r="I12308" s="88"/>
      <c r="N12308" s="130"/>
      <c r="P12308" s="88"/>
    </row>
    <row r="12309" spans="6:16">
      <c r="F12309" s="81"/>
      <c r="G12309" s="130"/>
      <c r="I12309" s="88"/>
      <c r="N12309" s="130"/>
      <c r="P12309" s="88"/>
    </row>
    <row r="12310" spans="6:16">
      <c r="F12310" s="81"/>
      <c r="G12310" s="130"/>
      <c r="I12310" s="88"/>
      <c r="N12310" s="130"/>
      <c r="P12310" s="88"/>
    </row>
    <row r="12311" spans="6:16">
      <c r="F12311" s="81"/>
      <c r="G12311" s="130"/>
      <c r="I12311" s="88"/>
      <c r="N12311" s="130"/>
      <c r="P12311" s="88"/>
    </row>
    <row r="12312" spans="6:16">
      <c r="F12312" s="81"/>
      <c r="G12312" s="130"/>
      <c r="I12312" s="88"/>
      <c r="N12312" s="130"/>
      <c r="P12312" s="88"/>
    </row>
    <row r="12313" spans="6:16">
      <c r="F12313" s="81"/>
      <c r="G12313" s="130"/>
      <c r="I12313" s="88"/>
      <c r="N12313" s="130"/>
      <c r="P12313" s="88"/>
    </row>
    <row r="12314" spans="6:16">
      <c r="F12314" s="81"/>
      <c r="G12314" s="130"/>
      <c r="I12314" s="88"/>
      <c r="N12314" s="130"/>
      <c r="P12314" s="88"/>
    </row>
    <row r="12315" spans="6:16">
      <c r="F12315" s="81"/>
      <c r="G12315" s="130"/>
      <c r="I12315" s="88"/>
      <c r="N12315" s="130"/>
      <c r="P12315" s="88"/>
    </row>
    <row r="12316" spans="6:16">
      <c r="F12316" s="81"/>
      <c r="G12316" s="130"/>
      <c r="I12316" s="88"/>
      <c r="N12316" s="130"/>
      <c r="P12316" s="88"/>
    </row>
    <row r="12317" spans="6:16">
      <c r="F12317" s="81"/>
      <c r="G12317" s="130"/>
      <c r="I12317" s="88"/>
      <c r="N12317" s="130"/>
      <c r="P12317" s="88"/>
    </row>
    <row r="12318" spans="6:16">
      <c r="F12318" s="81"/>
      <c r="G12318" s="130"/>
      <c r="I12318" s="88"/>
      <c r="N12318" s="130"/>
      <c r="P12318" s="88"/>
    </row>
    <row r="12319" spans="6:16">
      <c r="F12319" s="81"/>
      <c r="G12319" s="130"/>
      <c r="I12319" s="88"/>
      <c r="N12319" s="130"/>
      <c r="P12319" s="88"/>
    </row>
    <row r="12320" spans="6:16">
      <c r="F12320" s="81"/>
      <c r="G12320" s="130"/>
      <c r="I12320" s="88"/>
      <c r="N12320" s="130"/>
      <c r="P12320" s="88"/>
    </row>
    <row r="12321" spans="6:16">
      <c r="F12321" s="81"/>
      <c r="G12321" s="130"/>
      <c r="I12321" s="88"/>
      <c r="N12321" s="130"/>
      <c r="P12321" s="88"/>
    </row>
    <row r="12322" spans="6:16">
      <c r="F12322" s="81"/>
      <c r="G12322" s="130"/>
      <c r="I12322" s="88"/>
      <c r="N12322" s="130"/>
      <c r="P12322" s="88"/>
    </row>
    <row r="12323" spans="6:16">
      <c r="F12323" s="81"/>
      <c r="G12323" s="130"/>
      <c r="I12323" s="88"/>
      <c r="N12323" s="130"/>
      <c r="P12323" s="88"/>
    </row>
    <row r="12324" spans="6:16">
      <c r="F12324" s="81"/>
      <c r="G12324" s="130"/>
      <c r="I12324" s="88"/>
      <c r="N12324" s="130"/>
      <c r="P12324" s="88"/>
    </row>
    <row r="12325" spans="6:16">
      <c r="F12325" s="81"/>
      <c r="G12325" s="130"/>
      <c r="I12325" s="88"/>
      <c r="N12325" s="130"/>
      <c r="P12325" s="88"/>
    </row>
    <row r="12326" spans="6:16">
      <c r="F12326" s="81"/>
      <c r="G12326" s="130"/>
      <c r="I12326" s="88"/>
      <c r="N12326" s="130"/>
      <c r="P12326" s="88"/>
    </row>
    <row r="12327" spans="6:16">
      <c r="F12327" s="81"/>
      <c r="G12327" s="130"/>
      <c r="I12327" s="88"/>
      <c r="N12327" s="130"/>
      <c r="P12327" s="88"/>
    </row>
    <row r="12328" spans="6:16">
      <c r="F12328" s="81"/>
      <c r="G12328" s="130"/>
      <c r="I12328" s="88"/>
      <c r="N12328" s="130"/>
      <c r="P12328" s="88"/>
    </row>
    <row r="12329" spans="6:16">
      <c r="F12329" s="81"/>
      <c r="G12329" s="130"/>
      <c r="I12329" s="88"/>
      <c r="N12329" s="130"/>
      <c r="P12329" s="88"/>
    </row>
    <row r="12330" spans="6:16">
      <c r="F12330" s="81"/>
      <c r="G12330" s="130"/>
      <c r="I12330" s="88"/>
      <c r="N12330" s="130"/>
      <c r="P12330" s="88"/>
    </row>
    <row r="12331" spans="6:16">
      <c r="F12331" s="81"/>
      <c r="G12331" s="130"/>
      <c r="I12331" s="88"/>
      <c r="N12331" s="130"/>
      <c r="P12331" s="88"/>
    </row>
    <row r="12332" spans="6:16">
      <c r="F12332" s="81"/>
      <c r="G12332" s="130"/>
      <c r="I12332" s="88"/>
      <c r="N12332" s="130"/>
      <c r="P12332" s="88"/>
    </row>
    <row r="12333" spans="6:16">
      <c r="F12333" s="81"/>
      <c r="G12333" s="130"/>
      <c r="I12333" s="88"/>
      <c r="N12333" s="130"/>
      <c r="P12333" s="88"/>
    </row>
    <row r="12334" spans="6:16">
      <c r="F12334" s="81"/>
      <c r="G12334" s="130"/>
      <c r="I12334" s="88"/>
      <c r="N12334" s="130"/>
      <c r="P12334" s="88"/>
    </row>
    <row r="12335" spans="6:16">
      <c r="F12335" s="81"/>
      <c r="G12335" s="130"/>
      <c r="I12335" s="88"/>
      <c r="N12335" s="130"/>
      <c r="P12335" s="88"/>
    </row>
    <row r="12336" spans="6:16">
      <c r="F12336" s="81"/>
      <c r="G12336" s="130"/>
      <c r="I12336" s="88"/>
      <c r="N12336" s="130"/>
      <c r="P12336" s="88"/>
    </row>
    <row r="12337" spans="6:16">
      <c r="F12337" s="81"/>
      <c r="G12337" s="130"/>
      <c r="I12337" s="88"/>
      <c r="N12337" s="130"/>
      <c r="P12337" s="88"/>
    </row>
    <row r="12338" spans="6:16">
      <c r="F12338" s="81"/>
      <c r="G12338" s="130"/>
      <c r="I12338" s="88"/>
      <c r="N12338" s="130"/>
      <c r="P12338" s="88"/>
    </row>
    <row r="12339" spans="6:16">
      <c r="F12339" s="81"/>
      <c r="G12339" s="130"/>
      <c r="I12339" s="88"/>
      <c r="N12339" s="130"/>
      <c r="P12339" s="88"/>
    </row>
    <row r="12340" spans="6:16">
      <c r="F12340" s="81"/>
      <c r="G12340" s="130"/>
      <c r="I12340" s="88"/>
      <c r="N12340" s="130"/>
      <c r="P12340" s="88"/>
    </row>
    <row r="12341" spans="6:16">
      <c r="F12341" s="81"/>
      <c r="G12341" s="130"/>
      <c r="I12341" s="88"/>
      <c r="N12341" s="130"/>
      <c r="P12341" s="88"/>
    </row>
    <row r="12342" spans="6:16">
      <c r="F12342" s="81"/>
      <c r="G12342" s="130"/>
      <c r="I12342" s="88"/>
      <c r="N12342" s="130"/>
      <c r="P12342" s="88"/>
    </row>
    <row r="12343" spans="6:16">
      <c r="F12343" s="81"/>
      <c r="G12343" s="130"/>
      <c r="I12343" s="88"/>
      <c r="N12343" s="130"/>
      <c r="P12343" s="88"/>
    </row>
    <row r="12344" spans="6:16">
      <c r="F12344" s="81"/>
      <c r="G12344" s="130"/>
      <c r="I12344" s="88"/>
      <c r="N12344" s="130"/>
      <c r="P12344" s="88"/>
    </row>
    <row r="12345" spans="6:16">
      <c r="F12345" s="81"/>
      <c r="G12345" s="130"/>
      <c r="I12345" s="88"/>
      <c r="N12345" s="130"/>
      <c r="P12345" s="88"/>
    </row>
    <row r="12346" spans="6:16">
      <c r="F12346" s="81"/>
      <c r="G12346" s="130"/>
      <c r="I12346" s="88"/>
      <c r="N12346" s="130"/>
      <c r="P12346" s="88"/>
    </row>
    <row r="12347" spans="6:16">
      <c r="F12347" s="81"/>
      <c r="G12347" s="130"/>
      <c r="I12347" s="88"/>
      <c r="N12347" s="130"/>
      <c r="P12347" s="88"/>
    </row>
    <row r="12348" spans="6:16">
      <c r="F12348" s="81"/>
      <c r="G12348" s="130"/>
      <c r="I12348" s="88"/>
      <c r="N12348" s="130"/>
      <c r="P12348" s="88"/>
    </row>
    <row r="12349" spans="6:16">
      <c r="F12349" s="81"/>
      <c r="G12349" s="130"/>
      <c r="I12349" s="88"/>
      <c r="N12349" s="130"/>
      <c r="P12349" s="88"/>
    </row>
    <row r="12350" spans="6:16">
      <c r="F12350" s="81"/>
      <c r="G12350" s="130"/>
      <c r="I12350" s="88"/>
      <c r="N12350" s="130"/>
      <c r="P12350" s="88"/>
    </row>
    <row r="12351" spans="6:16">
      <c r="F12351" s="81"/>
      <c r="G12351" s="130"/>
      <c r="I12351" s="88"/>
      <c r="N12351" s="130"/>
      <c r="P12351" s="88"/>
    </row>
    <row r="12352" spans="6:16">
      <c r="F12352" s="81"/>
      <c r="G12352" s="130"/>
      <c r="I12352" s="88"/>
      <c r="N12352" s="130"/>
      <c r="P12352" s="88"/>
    </row>
    <row r="12353" spans="6:16">
      <c r="F12353" s="81"/>
      <c r="G12353" s="130"/>
      <c r="I12353" s="88"/>
      <c r="N12353" s="130"/>
      <c r="P12353" s="88"/>
    </row>
    <row r="12354" spans="6:16">
      <c r="F12354" s="81"/>
      <c r="G12354" s="130"/>
      <c r="I12354" s="88"/>
      <c r="N12354" s="130"/>
      <c r="P12354" s="88"/>
    </row>
    <row r="12355" spans="6:16">
      <c r="F12355" s="81"/>
      <c r="G12355" s="130"/>
      <c r="I12355" s="88"/>
      <c r="N12355" s="130"/>
      <c r="P12355" s="88"/>
    </row>
    <row r="12356" spans="6:16">
      <c r="F12356" s="81"/>
      <c r="G12356" s="130"/>
      <c r="I12356" s="88"/>
      <c r="N12356" s="130"/>
      <c r="P12356" s="88"/>
    </row>
    <row r="12357" spans="6:16">
      <c r="F12357" s="81"/>
      <c r="G12357" s="130"/>
      <c r="I12357" s="88"/>
      <c r="N12357" s="130"/>
      <c r="P12357" s="88"/>
    </row>
    <row r="12358" spans="6:16">
      <c r="F12358" s="81"/>
      <c r="G12358" s="130"/>
      <c r="I12358" s="88"/>
      <c r="N12358" s="130"/>
      <c r="P12358" s="88"/>
    </row>
    <row r="12359" spans="6:16">
      <c r="F12359" s="81"/>
      <c r="G12359" s="130"/>
      <c r="I12359" s="88"/>
      <c r="N12359" s="130"/>
      <c r="P12359" s="88"/>
    </row>
    <row r="12360" spans="6:16">
      <c r="F12360" s="81"/>
      <c r="G12360" s="130"/>
      <c r="I12360" s="88"/>
      <c r="N12360" s="130"/>
      <c r="P12360" s="88"/>
    </row>
    <row r="12361" spans="6:16">
      <c r="F12361" s="81"/>
      <c r="G12361" s="130"/>
      <c r="I12361" s="88"/>
      <c r="N12361" s="130"/>
      <c r="P12361" s="88"/>
    </row>
    <row r="12362" spans="6:16">
      <c r="F12362" s="81"/>
      <c r="G12362" s="130"/>
      <c r="I12362" s="88"/>
      <c r="N12362" s="130"/>
      <c r="P12362" s="88"/>
    </row>
    <row r="12363" spans="6:16">
      <c r="F12363" s="81"/>
      <c r="G12363" s="130"/>
      <c r="I12363" s="88"/>
      <c r="N12363" s="130"/>
      <c r="P12363" s="88"/>
    </row>
    <row r="12364" spans="6:16">
      <c r="F12364" s="81"/>
      <c r="G12364" s="130"/>
      <c r="I12364" s="88"/>
      <c r="N12364" s="130"/>
      <c r="P12364" s="88"/>
    </row>
    <row r="12365" spans="6:16">
      <c r="F12365" s="81"/>
      <c r="G12365" s="130"/>
      <c r="I12365" s="88"/>
      <c r="N12365" s="130"/>
      <c r="P12365" s="88"/>
    </row>
    <row r="12366" spans="6:16">
      <c r="F12366" s="81"/>
      <c r="G12366" s="130"/>
      <c r="I12366" s="88"/>
      <c r="N12366" s="130"/>
      <c r="P12366" s="88"/>
    </row>
    <row r="12367" spans="6:16">
      <c r="F12367" s="81"/>
      <c r="G12367" s="130"/>
      <c r="I12367" s="88"/>
      <c r="N12367" s="130"/>
      <c r="P12367" s="88"/>
    </row>
    <row r="12368" spans="6:16">
      <c r="F12368" s="81"/>
      <c r="G12368" s="130"/>
      <c r="I12368" s="88"/>
      <c r="N12368" s="130"/>
      <c r="P12368" s="88"/>
    </row>
    <row r="12369" spans="6:16">
      <c r="F12369" s="81"/>
      <c r="G12369" s="130"/>
      <c r="I12369" s="88"/>
      <c r="N12369" s="130"/>
      <c r="P12369" s="88"/>
    </row>
    <row r="12370" spans="6:16">
      <c r="F12370" s="81"/>
      <c r="G12370" s="130"/>
      <c r="I12370" s="88"/>
      <c r="N12370" s="130"/>
      <c r="P12370" s="88"/>
    </row>
    <row r="12371" spans="6:16">
      <c r="F12371" s="81"/>
      <c r="G12371" s="130"/>
      <c r="I12371" s="88"/>
      <c r="N12371" s="130"/>
      <c r="P12371" s="88"/>
    </row>
    <row r="12372" spans="6:16">
      <c r="F12372" s="81"/>
      <c r="G12372" s="130"/>
      <c r="I12372" s="88"/>
      <c r="N12372" s="130"/>
      <c r="P12372" s="88"/>
    </row>
    <row r="12373" spans="6:16">
      <c r="F12373" s="81"/>
      <c r="G12373" s="130"/>
      <c r="I12373" s="88"/>
      <c r="N12373" s="130"/>
      <c r="P12373" s="88"/>
    </row>
    <row r="12374" spans="6:16">
      <c r="F12374" s="81"/>
      <c r="G12374" s="130"/>
      <c r="I12374" s="88"/>
      <c r="N12374" s="130"/>
      <c r="P12374" s="88"/>
    </row>
    <row r="12375" spans="6:16">
      <c r="F12375" s="81"/>
      <c r="G12375" s="130"/>
      <c r="I12375" s="88"/>
      <c r="N12375" s="130"/>
      <c r="P12375" s="88"/>
    </row>
    <row r="12376" spans="6:16">
      <c r="F12376" s="81"/>
      <c r="G12376" s="130"/>
      <c r="I12376" s="88"/>
      <c r="N12376" s="130"/>
      <c r="P12376" s="88"/>
    </row>
    <row r="12377" spans="6:16">
      <c r="F12377" s="81"/>
      <c r="G12377" s="130"/>
      <c r="I12377" s="88"/>
      <c r="N12377" s="130"/>
      <c r="P12377" s="88"/>
    </row>
    <row r="12378" spans="6:16">
      <c r="F12378" s="81"/>
      <c r="G12378" s="130"/>
      <c r="I12378" s="88"/>
      <c r="N12378" s="130"/>
      <c r="P12378" s="88"/>
    </row>
    <row r="12379" spans="6:16">
      <c r="F12379" s="81"/>
      <c r="G12379" s="130"/>
      <c r="I12379" s="88"/>
      <c r="N12379" s="130"/>
      <c r="P12379" s="88"/>
    </row>
    <row r="12380" spans="6:16">
      <c r="F12380" s="81"/>
      <c r="G12380" s="130"/>
      <c r="I12380" s="88"/>
      <c r="N12380" s="130"/>
      <c r="P12380" s="88"/>
    </row>
    <row r="12381" spans="6:16">
      <c r="F12381" s="81"/>
      <c r="G12381" s="130"/>
      <c r="I12381" s="88"/>
      <c r="N12381" s="130"/>
      <c r="P12381" s="88"/>
    </row>
    <row r="12382" spans="6:16">
      <c r="F12382" s="81"/>
      <c r="G12382" s="130"/>
      <c r="I12382" s="88"/>
      <c r="N12382" s="130"/>
      <c r="P12382" s="88"/>
    </row>
    <row r="12383" spans="6:16">
      <c r="F12383" s="81"/>
      <c r="G12383" s="130"/>
      <c r="I12383" s="88"/>
      <c r="N12383" s="130"/>
      <c r="P12383" s="88"/>
    </row>
    <row r="12384" spans="6:16">
      <c r="F12384" s="81"/>
      <c r="G12384" s="130"/>
      <c r="I12384" s="88"/>
      <c r="N12384" s="130"/>
      <c r="P12384" s="88"/>
    </row>
    <row r="12385" spans="6:16">
      <c r="F12385" s="81"/>
      <c r="G12385" s="130"/>
      <c r="I12385" s="88"/>
      <c r="N12385" s="130"/>
      <c r="P12385" s="88"/>
    </row>
    <row r="12386" spans="6:16">
      <c r="F12386" s="81"/>
      <c r="G12386" s="130"/>
      <c r="I12386" s="88"/>
      <c r="N12386" s="130"/>
      <c r="P12386" s="88"/>
    </row>
    <row r="12387" spans="6:16">
      <c r="F12387" s="81"/>
      <c r="G12387" s="130"/>
      <c r="I12387" s="88"/>
      <c r="N12387" s="130"/>
      <c r="P12387" s="88"/>
    </row>
    <row r="12388" spans="6:16">
      <c r="F12388" s="81"/>
      <c r="G12388" s="130"/>
      <c r="I12388" s="88"/>
      <c r="N12388" s="130"/>
      <c r="P12388" s="88"/>
    </row>
    <row r="12389" spans="6:16">
      <c r="F12389" s="81"/>
      <c r="G12389" s="130"/>
      <c r="I12389" s="88"/>
      <c r="N12389" s="130"/>
      <c r="P12389" s="88"/>
    </row>
    <row r="12390" spans="6:16">
      <c r="F12390" s="81"/>
      <c r="G12390" s="130"/>
      <c r="I12390" s="88"/>
      <c r="N12390" s="130"/>
      <c r="P12390" s="88"/>
    </row>
    <row r="12391" spans="6:16">
      <c r="F12391" s="81"/>
      <c r="G12391" s="130"/>
      <c r="I12391" s="88"/>
      <c r="N12391" s="130"/>
      <c r="P12391" s="88"/>
    </row>
    <row r="12392" spans="6:16">
      <c r="F12392" s="81"/>
      <c r="G12392" s="130"/>
      <c r="I12392" s="88"/>
      <c r="N12392" s="130"/>
      <c r="P12392" s="88"/>
    </row>
    <row r="12393" spans="6:16">
      <c r="F12393" s="81"/>
      <c r="G12393" s="130"/>
      <c r="I12393" s="88"/>
      <c r="N12393" s="130"/>
      <c r="P12393" s="88"/>
    </row>
    <row r="12394" spans="6:16">
      <c r="F12394" s="81"/>
      <c r="G12394" s="130"/>
      <c r="I12394" s="88"/>
      <c r="N12394" s="130"/>
      <c r="P12394" s="88"/>
    </row>
    <row r="12395" spans="6:16">
      <c r="F12395" s="81"/>
      <c r="G12395" s="130"/>
      <c r="I12395" s="88"/>
      <c r="N12395" s="130"/>
      <c r="P12395" s="88"/>
    </row>
    <row r="12396" spans="6:16">
      <c r="F12396" s="81"/>
      <c r="G12396" s="130"/>
      <c r="I12396" s="88"/>
      <c r="N12396" s="130"/>
      <c r="P12396" s="88"/>
    </row>
    <row r="12397" spans="6:16">
      <c r="F12397" s="81"/>
      <c r="G12397" s="130"/>
      <c r="I12397" s="88"/>
      <c r="N12397" s="130"/>
      <c r="P12397" s="88"/>
    </row>
    <row r="12398" spans="6:16">
      <c r="F12398" s="81"/>
      <c r="G12398" s="130"/>
      <c r="I12398" s="88"/>
      <c r="N12398" s="130"/>
      <c r="P12398" s="88"/>
    </row>
    <row r="12399" spans="6:16">
      <c r="F12399" s="81"/>
      <c r="G12399" s="130"/>
      <c r="I12399" s="88"/>
      <c r="N12399" s="130"/>
      <c r="P12399" s="88"/>
    </row>
    <row r="12400" spans="6:16">
      <c r="F12400" s="81"/>
      <c r="G12400" s="130"/>
      <c r="I12400" s="88"/>
      <c r="N12400" s="130"/>
      <c r="P12400" s="88"/>
    </row>
    <row r="12401" spans="6:16">
      <c r="F12401" s="81"/>
      <c r="G12401" s="130"/>
      <c r="I12401" s="88"/>
      <c r="N12401" s="130"/>
      <c r="P12401" s="88"/>
    </row>
    <row r="12402" spans="6:16">
      <c r="F12402" s="81"/>
      <c r="G12402" s="130"/>
      <c r="I12402" s="88"/>
      <c r="N12402" s="130"/>
      <c r="P12402" s="88"/>
    </row>
    <row r="12403" spans="6:16">
      <c r="F12403" s="81"/>
      <c r="G12403" s="130"/>
      <c r="I12403" s="88"/>
      <c r="N12403" s="130"/>
      <c r="P12403" s="88"/>
    </row>
    <row r="12404" spans="6:16">
      <c r="F12404" s="81"/>
      <c r="G12404" s="130"/>
      <c r="I12404" s="88"/>
      <c r="N12404" s="130"/>
      <c r="P12404" s="88"/>
    </row>
    <row r="12405" spans="6:16">
      <c r="F12405" s="81"/>
      <c r="G12405" s="130"/>
      <c r="I12405" s="88"/>
      <c r="N12405" s="130"/>
      <c r="P12405" s="88"/>
    </row>
    <row r="12406" spans="6:16">
      <c r="F12406" s="81"/>
      <c r="G12406" s="130"/>
      <c r="I12406" s="88"/>
      <c r="N12406" s="130"/>
      <c r="P12406" s="88"/>
    </row>
    <row r="12407" spans="6:16">
      <c r="F12407" s="81"/>
      <c r="G12407" s="130"/>
      <c r="I12407" s="88"/>
      <c r="N12407" s="130"/>
      <c r="P12407" s="88"/>
    </row>
    <row r="12408" spans="6:16">
      <c r="F12408" s="81"/>
      <c r="G12408" s="130"/>
      <c r="I12408" s="88"/>
      <c r="N12408" s="130"/>
      <c r="P12408" s="88"/>
    </row>
    <row r="12409" spans="6:16">
      <c r="F12409" s="81"/>
      <c r="G12409" s="130"/>
      <c r="I12409" s="88"/>
      <c r="N12409" s="130"/>
      <c r="P12409" s="88"/>
    </row>
    <row r="12410" spans="6:16">
      <c r="F12410" s="81"/>
      <c r="G12410" s="130"/>
      <c r="I12410" s="88"/>
      <c r="N12410" s="130"/>
      <c r="P12410" s="88"/>
    </row>
    <row r="12411" spans="6:16">
      <c r="F12411" s="81"/>
      <c r="G12411" s="130"/>
      <c r="I12411" s="88"/>
      <c r="N12411" s="130"/>
      <c r="P12411" s="88"/>
    </row>
    <row r="12412" spans="6:16">
      <c r="F12412" s="81"/>
      <c r="G12412" s="130"/>
      <c r="I12412" s="88"/>
      <c r="N12412" s="130"/>
      <c r="P12412" s="88"/>
    </row>
    <row r="12413" spans="6:16">
      <c r="F12413" s="81"/>
      <c r="G12413" s="130"/>
      <c r="I12413" s="88"/>
      <c r="N12413" s="130"/>
      <c r="P12413" s="88"/>
    </row>
    <row r="12414" spans="6:16">
      <c r="F12414" s="81"/>
      <c r="G12414" s="130"/>
      <c r="I12414" s="88"/>
      <c r="N12414" s="130"/>
      <c r="P12414" s="88"/>
    </row>
    <row r="12415" spans="6:16">
      <c r="F12415" s="81"/>
      <c r="G12415" s="130"/>
      <c r="I12415" s="88"/>
      <c r="N12415" s="130"/>
      <c r="P12415" s="88"/>
    </row>
    <row r="12416" spans="6:16">
      <c r="F12416" s="81"/>
      <c r="G12416" s="130"/>
      <c r="I12416" s="88"/>
      <c r="N12416" s="130"/>
      <c r="P12416" s="88"/>
    </row>
    <row r="12417" spans="6:16">
      <c r="F12417" s="81"/>
      <c r="G12417" s="130"/>
      <c r="I12417" s="88"/>
      <c r="N12417" s="130"/>
      <c r="P12417" s="88"/>
    </row>
    <row r="12418" spans="6:16">
      <c r="F12418" s="81"/>
      <c r="G12418" s="130"/>
      <c r="I12418" s="88"/>
      <c r="N12418" s="130"/>
      <c r="P12418" s="88"/>
    </row>
    <row r="12419" spans="6:16">
      <c r="F12419" s="81"/>
      <c r="G12419" s="130"/>
      <c r="I12419" s="88"/>
      <c r="N12419" s="130"/>
      <c r="P12419" s="88"/>
    </row>
    <row r="12420" spans="6:16">
      <c r="F12420" s="81"/>
      <c r="G12420" s="130"/>
      <c r="I12420" s="88"/>
      <c r="N12420" s="130"/>
      <c r="P12420" s="88"/>
    </row>
    <row r="12421" spans="6:16">
      <c r="F12421" s="81"/>
      <c r="G12421" s="130"/>
      <c r="I12421" s="88"/>
      <c r="N12421" s="130"/>
      <c r="P12421" s="88"/>
    </row>
    <row r="12422" spans="6:16">
      <c r="F12422" s="81"/>
      <c r="G12422" s="130"/>
      <c r="I12422" s="88"/>
      <c r="N12422" s="130"/>
      <c r="P12422" s="88"/>
    </row>
    <row r="12423" spans="6:16">
      <c r="F12423" s="81"/>
      <c r="G12423" s="130"/>
      <c r="I12423" s="88"/>
      <c r="N12423" s="130"/>
      <c r="P12423" s="88"/>
    </row>
    <row r="12424" spans="6:16">
      <c r="F12424" s="81"/>
      <c r="G12424" s="130"/>
      <c r="I12424" s="88"/>
      <c r="N12424" s="130"/>
      <c r="P12424" s="88"/>
    </row>
    <row r="12425" spans="6:16">
      <c r="F12425" s="81"/>
      <c r="G12425" s="130"/>
      <c r="I12425" s="88"/>
      <c r="N12425" s="130"/>
      <c r="P12425" s="88"/>
    </row>
    <row r="12426" spans="6:16">
      <c r="F12426" s="81"/>
      <c r="G12426" s="130"/>
      <c r="I12426" s="88"/>
      <c r="N12426" s="130"/>
      <c r="P12426" s="88"/>
    </row>
    <row r="12427" spans="6:16">
      <c r="F12427" s="81"/>
      <c r="G12427" s="130"/>
      <c r="I12427" s="88"/>
      <c r="N12427" s="130"/>
      <c r="P12427" s="88"/>
    </row>
    <row r="12428" spans="6:16">
      <c r="F12428" s="81"/>
      <c r="G12428" s="130"/>
      <c r="I12428" s="88"/>
      <c r="N12428" s="130"/>
      <c r="P12428" s="88"/>
    </row>
    <row r="12429" spans="6:16">
      <c r="F12429" s="81"/>
      <c r="G12429" s="130"/>
      <c r="I12429" s="88"/>
      <c r="N12429" s="130"/>
      <c r="P12429" s="88"/>
    </row>
    <row r="12430" spans="6:16">
      <c r="F12430" s="81"/>
      <c r="G12430" s="130"/>
      <c r="I12430" s="88"/>
      <c r="N12430" s="130"/>
      <c r="P12430" s="88"/>
    </row>
    <row r="12431" spans="6:16">
      <c r="F12431" s="81"/>
      <c r="G12431" s="130"/>
      <c r="I12431" s="88"/>
      <c r="N12431" s="130"/>
      <c r="P12431" s="88"/>
    </row>
    <row r="12432" spans="6:16">
      <c r="F12432" s="81"/>
      <c r="G12432" s="130"/>
      <c r="I12432" s="88"/>
      <c r="N12432" s="130"/>
      <c r="P12432" s="88"/>
    </row>
    <row r="12433" spans="6:16">
      <c r="F12433" s="81"/>
      <c r="G12433" s="130"/>
      <c r="I12433" s="88"/>
      <c r="N12433" s="130"/>
      <c r="P12433" s="88"/>
    </row>
    <row r="12434" spans="6:16">
      <c r="F12434" s="81"/>
      <c r="G12434" s="130"/>
      <c r="I12434" s="88"/>
      <c r="N12434" s="130"/>
      <c r="P12434" s="88"/>
    </row>
    <row r="12435" spans="6:16">
      <c r="F12435" s="81"/>
      <c r="G12435" s="130"/>
      <c r="I12435" s="88"/>
      <c r="N12435" s="130"/>
      <c r="P12435" s="88"/>
    </row>
    <row r="12436" spans="6:16">
      <c r="F12436" s="81"/>
      <c r="G12436" s="130"/>
      <c r="I12436" s="88"/>
      <c r="N12436" s="130"/>
      <c r="P12436" s="88"/>
    </row>
    <row r="12437" spans="6:16">
      <c r="F12437" s="81"/>
      <c r="G12437" s="130"/>
      <c r="I12437" s="88"/>
      <c r="N12437" s="130"/>
      <c r="P12437" s="88"/>
    </row>
    <row r="12438" spans="6:16">
      <c r="F12438" s="81"/>
      <c r="G12438" s="130"/>
      <c r="I12438" s="88"/>
      <c r="N12438" s="130"/>
      <c r="P12438" s="88"/>
    </row>
    <row r="12439" spans="6:16">
      <c r="F12439" s="81"/>
      <c r="G12439" s="130"/>
      <c r="I12439" s="88"/>
      <c r="N12439" s="130"/>
      <c r="P12439" s="88"/>
    </row>
    <row r="12440" spans="6:16">
      <c r="F12440" s="81"/>
      <c r="G12440" s="130"/>
      <c r="I12440" s="88"/>
      <c r="N12440" s="130"/>
      <c r="P12440" s="88"/>
    </row>
    <row r="12441" spans="6:16">
      <c r="F12441" s="81"/>
      <c r="G12441" s="130"/>
      <c r="I12441" s="88"/>
      <c r="N12441" s="130"/>
      <c r="P12441" s="88"/>
    </row>
    <row r="12442" spans="6:16">
      <c r="F12442" s="81"/>
      <c r="G12442" s="130"/>
      <c r="I12442" s="88"/>
      <c r="N12442" s="130"/>
      <c r="P12442" s="88"/>
    </row>
    <row r="12443" spans="6:16">
      <c r="F12443" s="81"/>
      <c r="G12443" s="130"/>
      <c r="I12443" s="88"/>
      <c r="N12443" s="130"/>
      <c r="P12443" s="88"/>
    </row>
    <row r="12444" spans="6:16">
      <c r="F12444" s="81"/>
      <c r="G12444" s="130"/>
      <c r="I12444" s="88"/>
      <c r="N12444" s="130"/>
      <c r="P12444" s="88"/>
    </row>
    <row r="12445" spans="6:16">
      <c r="F12445" s="81"/>
      <c r="G12445" s="130"/>
      <c r="I12445" s="88"/>
      <c r="N12445" s="130"/>
      <c r="P12445" s="88"/>
    </row>
    <row r="12446" spans="6:16">
      <c r="F12446" s="81"/>
      <c r="G12446" s="130"/>
      <c r="I12446" s="88"/>
      <c r="N12446" s="130"/>
      <c r="P12446" s="88"/>
    </row>
    <row r="12447" spans="6:16">
      <c r="F12447" s="81"/>
      <c r="G12447" s="130"/>
      <c r="I12447" s="88"/>
      <c r="N12447" s="130"/>
      <c r="P12447" s="88"/>
    </row>
    <row r="12448" spans="6:16">
      <c r="F12448" s="81"/>
      <c r="G12448" s="130"/>
      <c r="I12448" s="88"/>
      <c r="N12448" s="130"/>
      <c r="P12448" s="88"/>
    </row>
    <row r="12449" spans="6:16">
      <c r="F12449" s="81"/>
      <c r="G12449" s="130"/>
      <c r="I12449" s="88"/>
      <c r="N12449" s="130"/>
      <c r="P12449" s="88"/>
    </row>
    <row r="12450" spans="6:16">
      <c r="F12450" s="81"/>
      <c r="G12450" s="130"/>
      <c r="I12450" s="88"/>
      <c r="N12450" s="130"/>
      <c r="P12450" s="88"/>
    </row>
    <row r="12451" spans="6:16">
      <c r="F12451" s="81"/>
      <c r="G12451" s="130"/>
      <c r="I12451" s="88"/>
      <c r="N12451" s="130"/>
      <c r="P12451" s="88"/>
    </row>
    <row r="12452" spans="6:16">
      <c r="F12452" s="81"/>
      <c r="G12452" s="130"/>
      <c r="I12452" s="88"/>
      <c r="N12452" s="130"/>
      <c r="P12452" s="88"/>
    </row>
    <row r="12453" spans="6:16">
      <c r="F12453" s="81"/>
      <c r="G12453" s="130"/>
      <c r="I12453" s="88"/>
      <c r="N12453" s="130"/>
      <c r="P12453" s="88"/>
    </row>
    <row r="12454" spans="6:16">
      <c r="F12454" s="81"/>
      <c r="G12454" s="130"/>
      <c r="I12454" s="88"/>
      <c r="N12454" s="130"/>
      <c r="P12454" s="88"/>
    </row>
    <row r="12455" spans="6:16">
      <c r="F12455" s="81"/>
      <c r="G12455" s="130"/>
      <c r="I12455" s="88"/>
      <c r="N12455" s="130"/>
      <c r="P12455" s="88"/>
    </row>
    <row r="12456" spans="6:16">
      <c r="F12456" s="81"/>
      <c r="G12456" s="130"/>
      <c r="I12456" s="88"/>
      <c r="N12456" s="130"/>
      <c r="P12456" s="88"/>
    </row>
    <row r="12457" spans="6:16">
      <c r="F12457" s="81"/>
      <c r="G12457" s="130"/>
      <c r="I12457" s="88"/>
      <c r="N12457" s="130"/>
      <c r="P12457" s="88"/>
    </row>
    <row r="12458" spans="6:16">
      <c r="F12458" s="81"/>
      <c r="G12458" s="130"/>
      <c r="I12458" s="88"/>
      <c r="N12458" s="130"/>
      <c r="P12458" s="88"/>
    </row>
    <row r="12459" spans="6:16">
      <c r="F12459" s="81"/>
      <c r="G12459" s="130"/>
      <c r="I12459" s="88"/>
      <c r="N12459" s="130"/>
      <c r="P12459" s="88"/>
    </row>
    <row r="12460" spans="6:16">
      <c r="F12460" s="81"/>
      <c r="G12460" s="130"/>
      <c r="I12460" s="88"/>
      <c r="N12460" s="130"/>
      <c r="P12460" s="88"/>
    </row>
    <row r="12461" spans="6:16">
      <c r="F12461" s="81"/>
      <c r="G12461" s="130"/>
      <c r="I12461" s="88"/>
      <c r="N12461" s="130"/>
      <c r="P12461" s="88"/>
    </row>
    <row r="12462" spans="6:16">
      <c r="F12462" s="81"/>
      <c r="G12462" s="130"/>
      <c r="I12462" s="88"/>
      <c r="N12462" s="130"/>
      <c r="P12462" s="88"/>
    </row>
    <row r="12463" spans="6:16">
      <c r="F12463" s="81"/>
      <c r="G12463" s="130"/>
      <c r="I12463" s="88"/>
      <c r="N12463" s="130"/>
      <c r="P12463" s="88"/>
    </row>
    <row r="12464" spans="6:16">
      <c r="F12464" s="81"/>
      <c r="G12464" s="130"/>
      <c r="I12464" s="88"/>
      <c r="N12464" s="130"/>
      <c r="P12464" s="88"/>
    </row>
    <row r="12465" spans="6:16">
      <c r="F12465" s="81"/>
      <c r="G12465" s="130"/>
      <c r="I12465" s="88"/>
      <c r="N12465" s="130"/>
      <c r="P12465" s="88"/>
    </row>
    <row r="12466" spans="6:16">
      <c r="F12466" s="81"/>
      <c r="G12466" s="130"/>
      <c r="I12466" s="88"/>
      <c r="N12466" s="130"/>
      <c r="P12466" s="88"/>
    </row>
    <row r="12467" spans="6:16">
      <c r="F12467" s="81"/>
      <c r="G12467" s="130"/>
      <c r="I12467" s="88"/>
      <c r="N12467" s="130"/>
      <c r="P12467" s="88"/>
    </row>
    <row r="12468" spans="6:16">
      <c r="F12468" s="81"/>
      <c r="G12468" s="130"/>
      <c r="I12468" s="88"/>
      <c r="N12468" s="130"/>
      <c r="P12468" s="88"/>
    </row>
    <row r="12469" spans="6:16">
      <c r="F12469" s="81"/>
      <c r="G12469" s="130"/>
      <c r="I12469" s="88"/>
      <c r="N12469" s="130"/>
      <c r="P12469" s="88"/>
    </row>
    <row r="12470" spans="6:16">
      <c r="F12470" s="81"/>
      <c r="G12470" s="130"/>
      <c r="I12470" s="88"/>
      <c r="N12470" s="130"/>
      <c r="P12470" s="88"/>
    </row>
    <row r="12471" spans="6:16">
      <c r="F12471" s="81"/>
      <c r="G12471" s="130"/>
      <c r="I12471" s="88"/>
      <c r="N12471" s="130"/>
      <c r="P12471" s="88"/>
    </row>
    <row r="12472" spans="6:16">
      <c r="F12472" s="81"/>
      <c r="G12472" s="130"/>
      <c r="I12472" s="88"/>
      <c r="N12472" s="130"/>
      <c r="P12472" s="88"/>
    </row>
    <row r="12473" spans="6:16">
      <c r="F12473" s="81"/>
      <c r="G12473" s="130"/>
      <c r="I12473" s="88"/>
      <c r="N12473" s="130"/>
      <c r="P12473" s="88"/>
    </row>
    <row r="12474" spans="6:16">
      <c r="F12474" s="81"/>
      <c r="G12474" s="130"/>
      <c r="I12474" s="88"/>
      <c r="N12474" s="130"/>
      <c r="P12474" s="88"/>
    </row>
    <row r="12475" spans="6:16">
      <c r="F12475" s="81"/>
      <c r="G12475" s="130"/>
      <c r="I12475" s="88"/>
      <c r="N12475" s="130"/>
      <c r="P12475" s="88"/>
    </row>
    <row r="12476" spans="6:16">
      <c r="F12476" s="81"/>
      <c r="G12476" s="130"/>
      <c r="I12476" s="88"/>
      <c r="N12476" s="130"/>
      <c r="P12476" s="88"/>
    </row>
    <row r="12477" spans="6:16">
      <c r="F12477" s="81"/>
      <c r="G12477" s="130"/>
      <c r="I12477" s="88"/>
      <c r="N12477" s="130"/>
      <c r="P12477" s="88"/>
    </row>
    <row r="12478" spans="6:16">
      <c r="F12478" s="81"/>
      <c r="G12478" s="130"/>
      <c r="I12478" s="88"/>
      <c r="N12478" s="130"/>
      <c r="P12478" s="88"/>
    </row>
    <row r="12479" spans="6:16">
      <c r="F12479" s="81"/>
      <c r="G12479" s="130"/>
      <c r="I12479" s="88"/>
      <c r="N12479" s="130"/>
      <c r="P12479" s="88"/>
    </row>
    <row r="12480" spans="6:16">
      <c r="F12480" s="81"/>
      <c r="G12480" s="130"/>
      <c r="I12480" s="88"/>
      <c r="N12480" s="130"/>
      <c r="P12480" s="88"/>
    </row>
    <row r="12481" spans="6:16">
      <c r="F12481" s="81"/>
      <c r="G12481" s="130"/>
      <c r="I12481" s="88"/>
      <c r="N12481" s="130"/>
      <c r="P12481" s="88"/>
    </row>
    <row r="12482" spans="6:16">
      <c r="F12482" s="81"/>
      <c r="G12482" s="130"/>
      <c r="I12482" s="88"/>
      <c r="N12482" s="130"/>
      <c r="P12482" s="88"/>
    </row>
    <row r="12483" spans="6:16">
      <c r="F12483" s="81"/>
      <c r="G12483" s="130"/>
      <c r="I12483" s="88"/>
      <c r="N12483" s="130"/>
      <c r="P12483" s="88"/>
    </row>
    <row r="12484" spans="6:16">
      <c r="F12484" s="81"/>
      <c r="G12484" s="130"/>
      <c r="I12484" s="88"/>
      <c r="N12484" s="130"/>
      <c r="P12484" s="88"/>
    </row>
    <row r="12485" spans="6:16">
      <c r="F12485" s="81"/>
      <c r="G12485" s="130"/>
      <c r="I12485" s="88"/>
      <c r="N12485" s="130"/>
      <c r="P12485" s="88"/>
    </row>
    <row r="12486" spans="6:16">
      <c r="F12486" s="81"/>
      <c r="G12486" s="130"/>
      <c r="I12486" s="88"/>
      <c r="N12486" s="130"/>
      <c r="P12486" s="88"/>
    </row>
    <row r="12487" spans="6:16">
      <c r="F12487" s="81"/>
      <c r="G12487" s="130"/>
      <c r="I12487" s="88"/>
      <c r="N12487" s="130"/>
      <c r="P12487" s="88"/>
    </row>
    <row r="12488" spans="6:16">
      <c r="F12488" s="81"/>
      <c r="G12488" s="130"/>
      <c r="I12488" s="88"/>
      <c r="N12488" s="130"/>
      <c r="P12488" s="88"/>
    </row>
    <row r="12489" spans="6:16">
      <c r="F12489" s="81"/>
      <c r="G12489" s="130"/>
      <c r="I12489" s="88"/>
      <c r="N12489" s="130"/>
      <c r="P12489" s="88"/>
    </row>
    <row r="12490" spans="6:16">
      <c r="F12490" s="81"/>
      <c r="G12490" s="130"/>
      <c r="I12490" s="88"/>
      <c r="N12490" s="130"/>
      <c r="P12490" s="88"/>
    </row>
    <row r="12491" spans="6:16">
      <c r="F12491" s="81"/>
      <c r="G12491" s="130"/>
      <c r="I12491" s="88"/>
      <c r="N12491" s="130"/>
      <c r="P12491" s="88"/>
    </row>
    <row r="12492" spans="6:16">
      <c r="F12492" s="81"/>
      <c r="G12492" s="130"/>
      <c r="I12492" s="88"/>
      <c r="N12492" s="130"/>
      <c r="P12492" s="88"/>
    </row>
    <row r="12493" spans="6:16">
      <c r="F12493" s="81"/>
      <c r="G12493" s="130"/>
      <c r="I12493" s="88"/>
      <c r="N12493" s="130"/>
      <c r="P12493" s="88"/>
    </row>
    <row r="12494" spans="6:16">
      <c r="F12494" s="81"/>
      <c r="G12494" s="130"/>
      <c r="I12494" s="88"/>
      <c r="N12494" s="130"/>
      <c r="P12494" s="88"/>
    </row>
    <row r="12495" spans="6:16">
      <c r="F12495" s="81"/>
      <c r="G12495" s="130"/>
      <c r="I12495" s="88"/>
      <c r="N12495" s="130"/>
      <c r="P12495" s="88"/>
    </row>
    <row r="12496" spans="6:16">
      <c r="F12496" s="81"/>
      <c r="G12496" s="130"/>
      <c r="I12496" s="88"/>
      <c r="N12496" s="130"/>
      <c r="P12496" s="88"/>
    </row>
    <row r="12497" spans="6:16">
      <c r="F12497" s="81"/>
      <c r="G12497" s="130"/>
      <c r="I12497" s="88"/>
      <c r="N12497" s="130"/>
      <c r="P12497" s="88"/>
    </row>
    <row r="12498" spans="6:16">
      <c r="F12498" s="81"/>
      <c r="G12498" s="130"/>
      <c r="I12498" s="88"/>
      <c r="N12498" s="130"/>
      <c r="P12498" s="88"/>
    </row>
    <row r="12499" spans="6:16">
      <c r="F12499" s="81"/>
      <c r="G12499" s="130"/>
      <c r="I12499" s="88"/>
      <c r="N12499" s="130"/>
      <c r="P12499" s="88"/>
    </row>
    <row r="12500" spans="6:16">
      <c r="F12500" s="81"/>
      <c r="G12500" s="130"/>
      <c r="I12500" s="88"/>
      <c r="N12500" s="130"/>
      <c r="P12500" s="88"/>
    </row>
    <row r="12501" spans="6:16">
      <c r="F12501" s="81"/>
      <c r="G12501" s="130"/>
      <c r="I12501" s="88"/>
      <c r="N12501" s="130"/>
      <c r="P12501" s="88"/>
    </row>
    <row r="12502" spans="6:16">
      <c r="F12502" s="81"/>
      <c r="G12502" s="130"/>
      <c r="I12502" s="88"/>
      <c r="N12502" s="130"/>
      <c r="P12502" s="88"/>
    </row>
    <row r="12503" spans="6:16">
      <c r="F12503" s="81"/>
      <c r="G12503" s="130"/>
      <c r="I12503" s="88"/>
      <c r="N12503" s="130"/>
      <c r="P12503" s="88"/>
    </row>
    <row r="12504" spans="6:16">
      <c r="F12504" s="81"/>
      <c r="G12504" s="130"/>
      <c r="I12504" s="88"/>
      <c r="N12504" s="130"/>
      <c r="P12504" s="88"/>
    </row>
    <row r="12505" spans="6:16">
      <c r="F12505" s="81"/>
      <c r="G12505" s="130"/>
      <c r="I12505" s="88"/>
      <c r="N12505" s="130"/>
      <c r="P12505" s="88"/>
    </row>
    <row r="12506" spans="6:16">
      <c r="F12506" s="81"/>
      <c r="G12506" s="130"/>
      <c r="I12506" s="88"/>
      <c r="N12506" s="130"/>
      <c r="P12506" s="88"/>
    </row>
    <row r="12507" spans="6:16">
      <c r="F12507" s="81"/>
      <c r="G12507" s="130"/>
      <c r="I12507" s="88"/>
      <c r="N12507" s="130"/>
      <c r="P12507" s="88"/>
    </row>
    <row r="12508" spans="6:16">
      <c r="F12508" s="81"/>
      <c r="G12508" s="130"/>
      <c r="I12508" s="88"/>
      <c r="N12508" s="130"/>
      <c r="P12508" s="88"/>
    </row>
    <row r="12509" spans="6:16">
      <c r="F12509" s="81"/>
      <c r="G12509" s="130"/>
      <c r="I12509" s="88"/>
      <c r="N12509" s="130"/>
      <c r="P12509" s="88"/>
    </row>
    <row r="12510" spans="6:16">
      <c r="F12510" s="81"/>
      <c r="G12510" s="130"/>
      <c r="I12510" s="88"/>
      <c r="N12510" s="130"/>
      <c r="P12510" s="88"/>
    </row>
    <row r="12511" spans="6:16">
      <c r="F12511" s="81"/>
      <c r="G12511" s="130"/>
      <c r="I12511" s="88"/>
      <c r="N12511" s="130"/>
      <c r="P12511" s="88"/>
    </row>
    <row r="12512" spans="6:16">
      <c r="F12512" s="81"/>
      <c r="G12512" s="130"/>
      <c r="I12512" s="88"/>
      <c r="N12512" s="130"/>
      <c r="P12512" s="88"/>
    </row>
    <row r="12513" spans="6:16">
      <c r="F12513" s="81"/>
      <c r="G12513" s="130"/>
      <c r="I12513" s="88"/>
      <c r="N12513" s="130"/>
      <c r="P12513" s="88"/>
    </row>
    <row r="12514" spans="6:16">
      <c r="F12514" s="81"/>
      <c r="G12514" s="130"/>
      <c r="I12514" s="88"/>
      <c r="N12514" s="130"/>
      <c r="P12514" s="88"/>
    </row>
    <row r="12515" spans="6:16">
      <c r="F12515" s="81"/>
      <c r="G12515" s="130"/>
      <c r="I12515" s="88"/>
      <c r="N12515" s="130"/>
      <c r="P12515" s="88"/>
    </row>
    <row r="12516" spans="6:16">
      <c r="F12516" s="81"/>
      <c r="G12516" s="130"/>
      <c r="I12516" s="88"/>
      <c r="N12516" s="130"/>
      <c r="P12516" s="88"/>
    </row>
    <row r="12517" spans="6:16">
      <c r="F12517" s="81"/>
      <c r="G12517" s="130"/>
      <c r="I12517" s="88"/>
      <c r="N12517" s="130"/>
      <c r="P12517" s="88"/>
    </row>
    <row r="12518" spans="6:16">
      <c r="F12518" s="81"/>
      <c r="G12518" s="130"/>
      <c r="I12518" s="88"/>
      <c r="N12518" s="130"/>
      <c r="P12518" s="88"/>
    </row>
    <row r="12519" spans="6:16">
      <c r="F12519" s="81"/>
      <c r="G12519" s="130"/>
      <c r="I12519" s="88"/>
      <c r="N12519" s="130"/>
      <c r="P12519" s="88"/>
    </row>
    <row r="12520" spans="6:16">
      <c r="F12520" s="81"/>
      <c r="G12520" s="130"/>
      <c r="I12520" s="88"/>
      <c r="N12520" s="130"/>
      <c r="P12520" s="88"/>
    </row>
    <row r="12521" spans="6:16">
      <c r="F12521" s="81"/>
      <c r="G12521" s="130"/>
      <c r="I12521" s="88"/>
      <c r="N12521" s="130"/>
      <c r="P12521" s="88"/>
    </row>
    <row r="12522" spans="6:16">
      <c r="F12522" s="81"/>
      <c r="G12522" s="130"/>
      <c r="I12522" s="88"/>
      <c r="N12522" s="130"/>
      <c r="P12522" s="88"/>
    </row>
    <row r="12523" spans="6:16">
      <c r="F12523" s="81"/>
      <c r="G12523" s="130"/>
      <c r="I12523" s="88"/>
      <c r="N12523" s="130"/>
      <c r="P12523" s="88"/>
    </row>
    <row r="12524" spans="6:16">
      <c r="F12524" s="81"/>
      <c r="G12524" s="130"/>
      <c r="I12524" s="88"/>
      <c r="N12524" s="130"/>
      <c r="P12524" s="88"/>
    </row>
    <row r="12525" spans="6:16">
      <c r="F12525" s="81"/>
      <c r="G12525" s="130"/>
      <c r="I12525" s="88"/>
      <c r="N12525" s="130"/>
      <c r="P12525" s="88"/>
    </row>
    <row r="12526" spans="6:16">
      <c r="F12526" s="81"/>
      <c r="G12526" s="130"/>
      <c r="I12526" s="88"/>
      <c r="N12526" s="130"/>
      <c r="P12526" s="88"/>
    </row>
    <row r="12527" spans="6:16">
      <c r="F12527" s="81"/>
      <c r="G12527" s="130"/>
      <c r="I12527" s="88"/>
      <c r="N12527" s="130"/>
      <c r="P12527" s="88"/>
    </row>
    <row r="12528" spans="6:16">
      <c r="F12528" s="81"/>
      <c r="G12528" s="130"/>
      <c r="I12528" s="88"/>
      <c r="N12528" s="130"/>
      <c r="P12528" s="88"/>
    </row>
    <row r="12529" spans="6:16">
      <c r="F12529" s="81"/>
      <c r="G12529" s="130"/>
      <c r="I12529" s="88"/>
      <c r="N12529" s="130"/>
      <c r="P12529" s="88"/>
    </row>
    <row r="12530" spans="6:16">
      <c r="F12530" s="81"/>
      <c r="G12530" s="130"/>
      <c r="I12530" s="88"/>
      <c r="N12530" s="130"/>
      <c r="P12530" s="88"/>
    </row>
    <row r="12531" spans="6:16">
      <c r="F12531" s="81"/>
      <c r="G12531" s="130"/>
      <c r="I12531" s="88"/>
      <c r="N12531" s="130"/>
      <c r="P12531" s="88"/>
    </row>
    <row r="12532" spans="6:16">
      <c r="F12532" s="81"/>
      <c r="G12532" s="130"/>
      <c r="I12532" s="88"/>
      <c r="N12532" s="130"/>
      <c r="P12532" s="88"/>
    </row>
    <row r="12533" spans="6:16">
      <c r="F12533" s="81"/>
      <c r="G12533" s="130"/>
      <c r="I12533" s="88"/>
      <c r="N12533" s="130"/>
      <c r="P12533" s="88"/>
    </row>
    <row r="12534" spans="6:16">
      <c r="F12534" s="81"/>
      <c r="G12534" s="130"/>
      <c r="I12534" s="88"/>
      <c r="N12534" s="130"/>
      <c r="P12534" s="88"/>
    </row>
    <row r="12535" spans="6:16">
      <c r="F12535" s="81"/>
      <c r="G12535" s="130"/>
      <c r="I12535" s="88"/>
      <c r="N12535" s="130"/>
      <c r="P12535" s="88"/>
    </row>
    <row r="12536" spans="6:16">
      <c r="F12536" s="81"/>
      <c r="G12536" s="130"/>
      <c r="I12536" s="88"/>
      <c r="N12536" s="130"/>
      <c r="P12536" s="88"/>
    </row>
    <row r="12537" spans="6:16">
      <c r="F12537" s="81"/>
      <c r="G12537" s="130"/>
      <c r="I12537" s="88"/>
      <c r="N12537" s="130"/>
      <c r="P12537" s="88"/>
    </row>
    <row r="12538" spans="6:16">
      <c r="F12538" s="81"/>
      <c r="G12538" s="130"/>
      <c r="I12538" s="88"/>
      <c r="N12538" s="130"/>
      <c r="P12538" s="88"/>
    </row>
    <row r="12539" spans="6:16">
      <c r="F12539" s="81"/>
      <c r="G12539" s="130"/>
      <c r="I12539" s="88"/>
      <c r="N12539" s="130"/>
      <c r="P12539" s="88"/>
    </row>
    <row r="12540" spans="6:16">
      <c r="F12540" s="81"/>
      <c r="G12540" s="130"/>
      <c r="I12540" s="88"/>
      <c r="N12540" s="130"/>
      <c r="P12540" s="88"/>
    </row>
    <row r="12541" spans="6:16">
      <c r="F12541" s="81"/>
      <c r="G12541" s="130"/>
      <c r="I12541" s="88"/>
      <c r="N12541" s="130"/>
      <c r="P12541" s="88"/>
    </row>
    <row r="12542" spans="6:16">
      <c r="F12542" s="81"/>
      <c r="G12542" s="130"/>
      <c r="I12542" s="88"/>
      <c r="N12542" s="130"/>
      <c r="P12542" s="88"/>
    </row>
    <row r="12543" spans="6:16">
      <c r="F12543" s="81"/>
      <c r="G12543" s="130"/>
      <c r="I12543" s="88"/>
      <c r="N12543" s="130"/>
      <c r="P12543" s="88"/>
    </row>
    <row r="12544" spans="6:16">
      <c r="F12544" s="81"/>
      <c r="G12544" s="130"/>
      <c r="I12544" s="88"/>
      <c r="N12544" s="130"/>
      <c r="P12544" s="88"/>
    </row>
    <row r="12545" spans="6:16">
      <c r="F12545" s="81"/>
      <c r="G12545" s="130"/>
      <c r="I12545" s="88"/>
      <c r="N12545" s="130"/>
      <c r="P12545" s="88"/>
    </row>
    <row r="12546" spans="6:16">
      <c r="F12546" s="81"/>
      <c r="G12546" s="130"/>
      <c r="I12546" s="88"/>
      <c r="N12546" s="130"/>
      <c r="P12546" s="88"/>
    </row>
    <row r="12547" spans="6:16">
      <c r="F12547" s="81"/>
      <c r="G12547" s="130"/>
      <c r="I12547" s="88"/>
      <c r="N12547" s="130"/>
      <c r="P12547" s="88"/>
    </row>
    <row r="12548" spans="6:16">
      <c r="F12548" s="81"/>
      <c r="G12548" s="130"/>
      <c r="I12548" s="88"/>
      <c r="N12548" s="130"/>
      <c r="P12548" s="88"/>
    </row>
    <row r="12549" spans="6:16">
      <c r="F12549" s="81"/>
      <c r="G12549" s="130"/>
      <c r="I12549" s="88"/>
      <c r="N12549" s="130"/>
      <c r="P12549" s="88"/>
    </row>
    <row r="12550" spans="6:16">
      <c r="F12550" s="81"/>
      <c r="G12550" s="130"/>
      <c r="I12550" s="88"/>
      <c r="N12550" s="130"/>
      <c r="P12550" s="88"/>
    </row>
    <row r="12551" spans="6:16">
      <c r="F12551" s="81"/>
      <c r="G12551" s="130"/>
      <c r="I12551" s="88"/>
      <c r="N12551" s="130"/>
      <c r="P12551" s="88"/>
    </row>
    <row r="12552" spans="6:16">
      <c r="F12552" s="81"/>
      <c r="G12552" s="130"/>
      <c r="I12552" s="88"/>
      <c r="N12552" s="130"/>
      <c r="P12552" s="88"/>
    </row>
    <row r="12553" spans="6:16">
      <c r="F12553" s="81"/>
      <c r="G12553" s="130"/>
      <c r="I12553" s="88"/>
      <c r="N12553" s="130"/>
      <c r="P12553" s="88"/>
    </row>
    <row r="12554" spans="6:16">
      <c r="F12554" s="81"/>
      <c r="G12554" s="130"/>
      <c r="I12554" s="88"/>
      <c r="N12554" s="130"/>
      <c r="P12554" s="88"/>
    </row>
    <row r="12555" spans="6:16">
      <c r="F12555" s="81"/>
      <c r="G12555" s="130"/>
      <c r="I12555" s="88"/>
      <c r="N12555" s="130"/>
      <c r="P12555" s="88"/>
    </row>
    <row r="12556" spans="6:16">
      <c r="F12556" s="81"/>
      <c r="G12556" s="130"/>
      <c r="I12556" s="88"/>
      <c r="N12556" s="130"/>
      <c r="P12556" s="88"/>
    </row>
    <row r="12557" spans="6:16">
      <c r="F12557" s="81"/>
      <c r="G12557" s="130"/>
      <c r="I12557" s="88"/>
      <c r="N12557" s="130"/>
      <c r="P12557" s="88"/>
    </row>
    <row r="12558" spans="6:16">
      <c r="F12558" s="81"/>
      <c r="G12558" s="130"/>
      <c r="I12558" s="88"/>
      <c r="N12558" s="130"/>
      <c r="P12558" s="88"/>
    </row>
    <row r="12559" spans="6:16">
      <c r="F12559" s="81"/>
      <c r="G12559" s="130"/>
      <c r="I12559" s="88"/>
      <c r="N12559" s="130"/>
      <c r="P12559" s="88"/>
    </row>
    <row r="12560" spans="6:16">
      <c r="F12560" s="81"/>
      <c r="G12560" s="130"/>
      <c r="I12560" s="88"/>
      <c r="N12560" s="130"/>
      <c r="P12560" s="88"/>
    </row>
    <row r="12561" spans="6:16">
      <c r="F12561" s="81"/>
      <c r="G12561" s="130"/>
      <c r="I12561" s="88"/>
      <c r="N12561" s="130"/>
      <c r="P12561" s="88"/>
    </row>
    <row r="12562" spans="6:16">
      <c r="F12562" s="81"/>
      <c r="G12562" s="130"/>
      <c r="I12562" s="88"/>
      <c r="N12562" s="130"/>
      <c r="P12562" s="88"/>
    </row>
    <row r="12563" spans="6:16">
      <c r="F12563" s="81"/>
      <c r="G12563" s="130"/>
      <c r="I12563" s="88"/>
      <c r="N12563" s="130"/>
      <c r="P12563" s="88"/>
    </row>
    <row r="12564" spans="6:16">
      <c r="F12564" s="81"/>
      <c r="G12564" s="130"/>
      <c r="I12564" s="88"/>
      <c r="N12564" s="130"/>
      <c r="P12564" s="88"/>
    </row>
    <row r="12565" spans="6:16">
      <c r="F12565" s="81"/>
      <c r="G12565" s="130"/>
      <c r="I12565" s="88"/>
      <c r="N12565" s="130"/>
      <c r="P12565" s="88"/>
    </row>
    <row r="12566" spans="6:16">
      <c r="F12566" s="81"/>
      <c r="G12566" s="130"/>
      <c r="I12566" s="88"/>
      <c r="N12566" s="130"/>
      <c r="P12566" s="88"/>
    </row>
    <row r="12567" spans="6:16">
      <c r="F12567" s="81"/>
      <c r="G12567" s="130"/>
      <c r="I12567" s="88"/>
      <c r="N12567" s="130"/>
      <c r="P12567" s="88"/>
    </row>
    <row r="12568" spans="6:16">
      <c r="F12568" s="81"/>
      <c r="G12568" s="130"/>
      <c r="I12568" s="88"/>
      <c r="N12568" s="130"/>
      <c r="P12568" s="88"/>
    </row>
    <row r="12569" spans="6:16">
      <c r="F12569" s="81"/>
      <c r="G12569" s="130"/>
      <c r="I12569" s="88"/>
      <c r="N12569" s="130"/>
      <c r="P12569" s="88"/>
    </row>
    <row r="12570" spans="6:16">
      <c r="F12570" s="81"/>
      <c r="G12570" s="130"/>
      <c r="I12570" s="88"/>
      <c r="N12570" s="130"/>
      <c r="P12570" s="88"/>
    </row>
    <row r="12571" spans="6:16">
      <c r="F12571" s="81"/>
      <c r="G12571" s="130"/>
      <c r="I12571" s="88"/>
      <c r="N12571" s="130"/>
      <c r="P12571" s="88"/>
    </row>
    <row r="12572" spans="6:16">
      <c r="F12572" s="81"/>
      <c r="G12572" s="130"/>
      <c r="I12572" s="88"/>
      <c r="N12572" s="130"/>
      <c r="P12572" s="88"/>
    </row>
    <row r="12573" spans="6:16">
      <c r="F12573" s="81"/>
      <c r="G12573" s="130"/>
      <c r="I12573" s="88"/>
      <c r="N12573" s="130"/>
      <c r="P12573" s="88"/>
    </row>
    <row r="12574" spans="6:16">
      <c r="F12574" s="81"/>
      <c r="G12574" s="130"/>
      <c r="I12574" s="88"/>
      <c r="N12574" s="130"/>
      <c r="P12574" s="88"/>
    </row>
    <row r="12575" spans="6:16">
      <c r="F12575" s="81"/>
      <c r="G12575" s="130"/>
      <c r="I12575" s="88"/>
      <c r="N12575" s="130"/>
      <c r="P12575" s="88"/>
    </row>
    <row r="12576" spans="6:16">
      <c r="F12576" s="81"/>
      <c r="G12576" s="130"/>
      <c r="I12576" s="88"/>
      <c r="N12576" s="130"/>
      <c r="P12576" s="88"/>
    </row>
    <row r="12577" spans="6:16">
      <c r="F12577" s="81"/>
      <c r="G12577" s="130"/>
      <c r="I12577" s="88"/>
      <c r="N12577" s="130"/>
      <c r="P12577" s="88"/>
    </row>
    <row r="12578" spans="6:16">
      <c r="F12578" s="81"/>
      <c r="G12578" s="130"/>
      <c r="I12578" s="88"/>
      <c r="N12578" s="130"/>
      <c r="P12578" s="88"/>
    </row>
    <row r="12579" spans="6:16">
      <c r="F12579" s="81"/>
      <c r="G12579" s="130"/>
      <c r="I12579" s="88"/>
      <c r="N12579" s="130"/>
      <c r="P12579" s="88"/>
    </row>
    <row r="12580" spans="6:16">
      <c r="F12580" s="81"/>
      <c r="G12580" s="130"/>
      <c r="I12580" s="88"/>
      <c r="N12580" s="130"/>
      <c r="P12580" s="88"/>
    </row>
    <row r="12581" spans="6:16">
      <c r="F12581" s="81"/>
      <c r="G12581" s="130"/>
      <c r="I12581" s="88"/>
      <c r="N12581" s="130"/>
      <c r="P12581" s="88"/>
    </row>
    <row r="12582" spans="6:16">
      <c r="F12582" s="81"/>
      <c r="G12582" s="130"/>
      <c r="I12582" s="88"/>
      <c r="N12582" s="130"/>
      <c r="P12582" s="88"/>
    </row>
    <row r="12583" spans="6:16">
      <c r="F12583" s="81"/>
      <c r="G12583" s="130"/>
      <c r="I12583" s="88"/>
      <c r="N12583" s="130"/>
      <c r="P12583" s="88"/>
    </row>
    <row r="12584" spans="6:16">
      <c r="F12584" s="81"/>
      <c r="G12584" s="130"/>
      <c r="I12584" s="88"/>
      <c r="N12584" s="130"/>
      <c r="P12584" s="88"/>
    </row>
    <row r="12585" spans="6:16">
      <c r="F12585" s="81"/>
      <c r="G12585" s="130"/>
      <c r="I12585" s="88"/>
      <c r="N12585" s="130"/>
      <c r="P12585" s="88"/>
    </row>
    <row r="12586" spans="6:16">
      <c r="F12586" s="81"/>
      <c r="G12586" s="130"/>
      <c r="I12586" s="88"/>
      <c r="N12586" s="130"/>
      <c r="P12586" s="88"/>
    </row>
    <row r="12587" spans="6:16">
      <c r="F12587" s="81"/>
      <c r="G12587" s="130"/>
      <c r="I12587" s="88"/>
      <c r="N12587" s="130"/>
      <c r="P12587" s="88"/>
    </row>
    <row r="12588" spans="6:16">
      <c r="F12588" s="81"/>
      <c r="G12588" s="130"/>
      <c r="I12588" s="88"/>
      <c r="N12588" s="130"/>
      <c r="P12588" s="88"/>
    </row>
    <row r="12589" spans="6:16">
      <c r="F12589" s="81"/>
      <c r="G12589" s="130"/>
      <c r="I12589" s="88"/>
      <c r="N12589" s="130"/>
      <c r="P12589" s="88"/>
    </row>
    <row r="12590" spans="6:16">
      <c r="F12590" s="81"/>
      <c r="G12590" s="130"/>
      <c r="I12590" s="88"/>
      <c r="N12590" s="130"/>
      <c r="P12590" s="88"/>
    </row>
    <row r="12591" spans="6:16">
      <c r="F12591" s="81"/>
      <c r="G12591" s="130"/>
      <c r="I12591" s="88"/>
      <c r="N12591" s="130"/>
      <c r="P12591" s="88"/>
    </row>
    <row r="12592" spans="6:16">
      <c r="F12592" s="81"/>
      <c r="G12592" s="130"/>
      <c r="I12592" s="88"/>
      <c r="N12592" s="130"/>
      <c r="P12592" s="88"/>
    </row>
    <row r="12593" spans="6:16">
      <c r="F12593" s="81"/>
      <c r="G12593" s="130"/>
      <c r="I12593" s="88"/>
      <c r="N12593" s="130"/>
      <c r="P12593" s="88"/>
    </row>
    <row r="12594" spans="6:16">
      <c r="F12594" s="81"/>
      <c r="G12594" s="130"/>
      <c r="I12594" s="88"/>
      <c r="N12594" s="130"/>
      <c r="P12594" s="88"/>
    </row>
    <row r="12595" spans="6:16">
      <c r="F12595" s="81"/>
      <c r="G12595" s="130"/>
      <c r="I12595" s="88"/>
      <c r="N12595" s="130"/>
      <c r="P12595" s="88"/>
    </row>
    <row r="12596" spans="6:16">
      <c r="F12596" s="81"/>
      <c r="G12596" s="130"/>
      <c r="I12596" s="88"/>
      <c r="N12596" s="130"/>
      <c r="P12596" s="88"/>
    </row>
    <row r="12597" spans="6:16">
      <c r="F12597" s="81"/>
      <c r="G12597" s="130"/>
      <c r="I12597" s="88"/>
      <c r="N12597" s="130"/>
      <c r="P12597" s="88"/>
    </row>
    <row r="12598" spans="6:16">
      <c r="F12598" s="81"/>
      <c r="G12598" s="130"/>
      <c r="I12598" s="88"/>
      <c r="N12598" s="130"/>
      <c r="P12598" s="88"/>
    </row>
    <row r="12599" spans="6:16">
      <c r="F12599" s="81"/>
      <c r="G12599" s="130"/>
      <c r="I12599" s="88"/>
      <c r="N12599" s="130"/>
      <c r="P12599" s="88"/>
    </row>
    <row r="12600" spans="6:16">
      <c r="F12600" s="81"/>
      <c r="G12600" s="130"/>
      <c r="I12600" s="88"/>
      <c r="N12600" s="130"/>
      <c r="P12600" s="88"/>
    </row>
    <row r="12601" spans="6:16">
      <c r="F12601" s="81"/>
      <c r="G12601" s="130"/>
      <c r="I12601" s="88"/>
      <c r="N12601" s="130"/>
      <c r="P12601" s="88"/>
    </row>
    <row r="12602" spans="6:16">
      <c r="F12602" s="81"/>
      <c r="G12602" s="130"/>
      <c r="I12602" s="88"/>
      <c r="N12602" s="130"/>
      <c r="P12602" s="88"/>
    </row>
    <row r="12603" spans="6:16">
      <c r="F12603" s="81"/>
      <c r="G12603" s="130"/>
      <c r="I12603" s="88"/>
      <c r="N12603" s="130"/>
      <c r="P12603" s="88"/>
    </row>
    <row r="12604" spans="6:16">
      <c r="F12604" s="81"/>
      <c r="G12604" s="130"/>
      <c r="I12604" s="88"/>
      <c r="N12604" s="130"/>
      <c r="P12604" s="88"/>
    </row>
    <row r="12605" spans="6:16">
      <c r="F12605" s="81"/>
      <c r="G12605" s="130"/>
      <c r="I12605" s="88"/>
      <c r="N12605" s="130"/>
      <c r="P12605" s="88"/>
    </row>
    <row r="12606" spans="6:16">
      <c r="F12606" s="81"/>
      <c r="G12606" s="130"/>
      <c r="I12606" s="88"/>
      <c r="N12606" s="130"/>
      <c r="P12606" s="88"/>
    </row>
    <row r="12607" spans="6:16">
      <c r="F12607" s="81"/>
      <c r="G12607" s="130"/>
      <c r="I12607" s="88"/>
      <c r="N12607" s="130"/>
      <c r="P12607" s="88"/>
    </row>
    <row r="12608" spans="6:16">
      <c r="F12608" s="81"/>
      <c r="G12608" s="130"/>
      <c r="I12608" s="88"/>
      <c r="N12608" s="130"/>
      <c r="P12608" s="88"/>
    </row>
    <row r="12609" spans="6:16">
      <c r="F12609" s="81"/>
      <c r="G12609" s="130"/>
      <c r="I12609" s="88"/>
      <c r="N12609" s="130"/>
      <c r="P12609" s="88"/>
    </row>
    <row r="12610" spans="6:16">
      <c r="F12610" s="81"/>
      <c r="G12610" s="130"/>
      <c r="I12610" s="88"/>
      <c r="N12610" s="130"/>
      <c r="P12610" s="88"/>
    </row>
    <row r="12611" spans="6:16">
      <c r="F12611" s="81"/>
      <c r="G12611" s="130"/>
      <c r="I12611" s="88"/>
      <c r="N12611" s="130"/>
      <c r="P12611" s="88"/>
    </row>
    <row r="12612" spans="6:16">
      <c r="F12612" s="81"/>
      <c r="G12612" s="130"/>
      <c r="I12612" s="88"/>
      <c r="N12612" s="130"/>
      <c r="P12612" s="88"/>
    </row>
    <row r="12613" spans="6:16">
      <c r="F12613" s="81"/>
      <c r="G12613" s="130"/>
      <c r="I12613" s="88"/>
      <c r="N12613" s="130"/>
      <c r="P12613" s="88"/>
    </row>
    <row r="12614" spans="6:16">
      <c r="F12614" s="81"/>
      <c r="G12614" s="130"/>
      <c r="I12614" s="88"/>
      <c r="N12614" s="130"/>
      <c r="P12614" s="88"/>
    </row>
    <row r="12615" spans="6:16">
      <c r="F12615" s="81"/>
      <c r="G12615" s="130"/>
      <c r="I12615" s="88"/>
      <c r="N12615" s="130"/>
      <c r="P12615" s="88"/>
    </row>
    <row r="12616" spans="6:16">
      <c r="F12616" s="81"/>
      <c r="G12616" s="130"/>
      <c r="I12616" s="88"/>
      <c r="N12616" s="130"/>
      <c r="P12616" s="88"/>
    </row>
    <row r="12617" spans="6:16">
      <c r="F12617" s="81"/>
      <c r="G12617" s="130"/>
      <c r="I12617" s="88"/>
      <c r="N12617" s="130"/>
      <c r="P12617" s="88"/>
    </row>
    <row r="12618" spans="6:16">
      <c r="F12618" s="81"/>
      <c r="G12618" s="130"/>
      <c r="I12618" s="88"/>
      <c r="N12618" s="130"/>
      <c r="P12618" s="88"/>
    </row>
    <row r="12619" spans="6:16">
      <c r="F12619" s="81"/>
      <c r="G12619" s="130"/>
      <c r="I12619" s="88"/>
      <c r="N12619" s="130"/>
      <c r="P12619" s="88"/>
    </row>
    <row r="12620" spans="6:16">
      <c r="F12620" s="81"/>
      <c r="G12620" s="130"/>
      <c r="I12620" s="88"/>
      <c r="N12620" s="130"/>
      <c r="P12620" s="88"/>
    </row>
    <row r="12621" spans="6:16">
      <c r="F12621" s="81"/>
      <c r="G12621" s="130"/>
      <c r="I12621" s="88"/>
      <c r="N12621" s="130"/>
      <c r="P12621" s="88"/>
    </row>
    <row r="12622" spans="6:16">
      <c r="F12622" s="81"/>
      <c r="G12622" s="130"/>
      <c r="I12622" s="88"/>
      <c r="N12622" s="130"/>
      <c r="P12622" s="88"/>
    </row>
    <row r="12623" spans="6:16">
      <c r="F12623" s="81"/>
      <c r="G12623" s="130"/>
      <c r="I12623" s="88"/>
      <c r="N12623" s="130"/>
      <c r="P12623" s="88"/>
    </row>
    <row r="12624" spans="6:16">
      <c r="F12624" s="81"/>
      <c r="G12624" s="130"/>
      <c r="I12624" s="88"/>
      <c r="N12624" s="130"/>
      <c r="P12624" s="88"/>
    </row>
    <row r="12625" spans="6:16">
      <c r="F12625" s="81"/>
      <c r="G12625" s="130"/>
      <c r="I12625" s="88"/>
      <c r="N12625" s="130"/>
      <c r="P12625" s="88"/>
    </row>
    <row r="12626" spans="6:16">
      <c r="F12626" s="81"/>
      <c r="G12626" s="130"/>
      <c r="I12626" s="88"/>
      <c r="N12626" s="130"/>
      <c r="P12626" s="88"/>
    </row>
    <row r="12627" spans="6:16">
      <c r="F12627" s="81"/>
      <c r="G12627" s="130"/>
      <c r="I12627" s="88"/>
      <c r="N12627" s="130"/>
      <c r="P12627" s="88"/>
    </row>
    <row r="12628" spans="6:16">
      <c r="F12628" s="81"/>
      <c r="G12628" s="130"/>
      <c r="I12628" s="88"/>
      <c r="N12628" s="130"/>
      <c r="P12628" s="88"/>
    </row>
    <row r="12629" spans="6:16">
      <c r="F12629" s="81"/>
      <c r="G12629" s="130"/>
      <c r="I12629" s="88"/>
      <c r="N12629" s="130"/>
      <c r="P12629" s="88"/>
    </row>
    <row r="12630" spans="6:16">
      <c r="F12630" s="81"/>
      <c r="G12630" s="130"/>
      <c r="I12630" s="88"/>
      <c r="N12630" s="130"/>
      <c r="P12630" s="88"/>
    </row>
    <row r="12631" spans="6:16">
      <c r="F12631" s="81"/>
      <c r="G12631" s="130"/>
      <c r="I12631" s="88"/>
      <c r="N12631" s="130"/>
      <c r="P12631" s="88"/>
    </row>
    <row r="12632" spans="6:16">
      <c r="F12632" s="81"/>
      <c r="G12632" s="130"/>
      <c r="I12632" s="88"/>
      <c r="N12632" s="130"/>
      <c r="P12632" s="88"/>
    </row>
    <row r="12633" spans="6:16">
      <c r="F12633" s="81"/>
      <c r="G12633" s="130"/>
      <c r="I12633" s="88"/>
      <c r="N12633" s="130"/>
      <c r="P12633" s="88"/>
    </row>
    <row r="12634" spans="6:16">
      <c r="F12634" s="81"/>
      <c r="G12634" s="130"/>
      <c r="I12634" s="88"/>
      <c r="N12634" s="130"/>
      <c r="P12634" s="88"/>
    </row>
    <row r="12635" spans="6:16">
      <c r="F12635" s="81"/>
      <c r="G12635" s="130"/>
      <c r="I12635" s="88"/>
      <c r="N12635" s="130"/>
      <c r="P12635" s="88"/>
    </row>
    <row r="12636" spans="6:16">
      <c r="F12636" s="81"/>
      <c r="G12636" s="130"/>
      <c r="I12636" s="88"/>
      <c r="N12636" s="130"/>
      <c r="P12636" s="88"/>
    </row>
    <row r="12637" spans="6:16">
      <c r="F12637" s="81"/>
      <c r="G12637" s="130"/>
      <c r="I12637" s="88"/>
      <c r="N12637" s="130"/>
      <c r="P12637" s="88"/>
    </row>
    <row r="12638" spans="6:16">
      <c r="F12638" s="81"/>
      <c r="G12638" s="130"/>
      <c r="I12638" s="88"/>
      <c r="N12638" s="130"/>
      <c r="P12638" s="88"/>
    </row>
    <row r="12639" spans="6:16">
      <c r="F12639" s="81"/>
      <c r="G12639" s="130"/>
      <c r="I12639" s="88"/>
      <c r="N12639" s="130"/>
      <c r="P12639" s="88"/>
    </row>
    <row r="12640" spans="6:16">
      <c r="F12640" s="81"/>
      <c r="G12640" s="130"/>
      <c r="I12640" s="88"/>
      <c r="N12640" s="130"/>
      <c r="P12640" s="88"/>
    </row>
    <row r="12641" spans="6:16">
      <c r="F12641" s="81"/>
      <c r="G12641" s="130"/>
      <c r="I12641" s="88"/>
      <c r="N12641" s="130"/>
      <c r="P12641" s="88"/>
    </row>
    <row r="12642" spans="6:16">
      <c r="F12642" s="81"/>
      <c r="G12642" s="130"/>
      <c r="I12642" s="88"/>
      <c r="N12642" s="130"/>
      <c r="P12642" s="88"/>
    </row>
    <row r="12643" spans="6:16">
      <c r="F12643" s="81"/>
      <c r="G12643" s="130"/>
      <c r="I12643" s="88"/>
      <c r="N12643" s="130"/>
      <c r="P12643" s="88"/>
    </row>
    <row r="12644" spans="6:16">
      <c r="F12644" s="81"/>
      <c r="G12644" s="130"/>
      <c r="I12644" s="88"/>
      <c r="N12644" s="130"/>
      <c r="P12644" s="88"/>
    </row>
    <row r="12645" spans="6:16">
      <c r="F12645" s="81"/>
      <c r="G12645" s="130"/>
      <c r="I12645" s="88"/>
      <c r="N12645" s="130"/>
      <c r="P12645" s="88"/>
    </row>
    <row r="12646" spans="6:16">
      <c r="F12646" s="81"/>
      <c r="G12646" s="130"/>
      <c r="I12646" s="88"/>
      <c r="N12646" s="130"/>
      <c r="P12646" s="88"/>
    </row>
    <row r="12647" spans="6:16">
      <c r="F12647" s="81"/>
      <c r="G12647" s="130"/>
      <c r="I12647" s="88"/>
      <c r="N12647" s="130"/>
      <c r="P12647" s="88"/>
    </row>
    <row r="12648" spans="6:16">
      <c r="F12648" s="81"/>
      <c r="G12648" s="130"/>
      <c r="I12648" s="88"/>
      <c r="N12648" s="130"/>
      <c r="P12648" s="88"/>
    </row>
    <row r="12649" spans="6:16">
      <c r="F12649" s="81"/>
      <c r="G12649" s="130"/>
      <c r="I12649" s="88"/>
      <c r="N12649" s="130"/>
      <c r="P12649" s="88"/>
    </row>
    <row r="12650" spans="6:16">
      <c r="F12650" s="81"/>
      <c r="G12650" s="130"/>
      <c r="I12650" s="88"/>
      <c r="N12650" s="130"/>
      <c r="P12650" s="88"/>
    </row>
    <row r="12651" spans="6:16">
      <c r="F12651" s="81"/>
      <c r="G12651" s="130"/>
      <c r="I12651" s="88"/>
      <c r="N12651" s="130"/>
      <c r="P12651" s="88"/>
    </row>
    <row r="12652" spans="6:16">
      <c r="F12652" s="81"/>
      <c r="G12652" s="130"/>
      <c r="I12652" s="88"/>
      <c r="N12652" s="130"/>
      <c r="P12652" s="88"/>
    </row>
    <row r="12653" spans="6:16">
      <c r="F12653" s="81"/>
      <c r="G12653" s="130"/>
      <c r="I12653" s="88"/>
      <c r="N12653" s="130"/>
      <c r="P12653" s="88"/>
    </row>
    <row r="12654" spans="6:16">
      <c r="F12654" s="81"/>
      <c r="G12654" s="130"/>
      <c r="I12654" s="88"/>
      <c r="N12654" s="130"/>
      <c r="P12654" s="88"/>
    </row>
    <row r="12655" spans="6:16">
      <c r="F12655" s="81"/>
      <c r="G12655" s="130"/>
      <c r="I12655" s="88"/>
      <c r="N12655" s="130"/>
      <c r="P12655" s="88"/>
    </row>
    <row r="12656" spans="6:16">
      <c r="F12656" s="81"/>
      <c r="G12656" s="130"/>
      <c r="I12656" s="88"/>
      <c r="N12656" s="130"/>
      <c r="P12656" s="88"/>
    </row>
    <row r="12657" spans="6:16">
      <c r="F12657" s="81"/>
      <c r="G12657" s="130"/>
      <c r="I12657" s="88"/>
      <c r="N12657" s="130"/>
      <c r="P12657" s="88"/>
    </row>
    <row r="12658" spans="6:16">
      <c r="F12658" s="81"/>
      <c r="G12658" s="130"/>
      <c r="I12658" s="88"/>
      <c r="N12658" s="130"/>
      <c r="P12658" s="88"/>
    </row>
    <row r="12659" spans="6:16">
      <c r="F12659" s="81"/>
      <c r="G12659" s="130"/>
      <c r="I12659" s="88"/>
      <c r="N12659" s="130"/>
      <c r="P12659" s="88"/>
    </row>
    <row r="12660" spans="6:16">
      <c r="F12660" s="81"/>
      <c r="G12660" s="130"/>
      <c r="I12660" s="88"/>
      <c r="N12660" s="130"/>
      <c r="P12660" s="88"/>
    </row>
    <row r="12661" spans="6:16">
      <c r="F12661" s="81"/>
      <c r="G12661" s="130"/>
      <c r="I12661" s="88"/>
      <c r="N12661" s="130"/>
      <c r="P12661" s="88"/>
    </row>
    <row r="12662" spans="6:16">
      <c r="F12662" s="81"/>
      <c r="G12662" s="130"/>
      <c r="I12662" s="88"/>
      <c r="N12662" s="130"/>
      <c r="P12662" s="88"/>
    </row>
    <row r="12663" spans="6:16">
      <c r="F12663" s="81"/>
      <c r="G12663" s="130"/>
      <c r="I12663" s="88"/>
      <c r="N12663" s="130"/>
      <c r="P12663" s="88"/>
    </row>
    <row r="12664" spans="6:16">
      <c r="F12664" s="81"/>
      <c r="G12664" s="130"/>
      <c r="I12664" s="88"/>
      <c r="N12664" s="130"/>
      <c r="P12664" s="88"/>
    </row>
    <row r="12665" spans="6:16">
      <c r="F12665" s="81"/>
      <c r="G12665" s="130"/>
      <c r="I12665" s="88"/>
      <c r="N12665" s="130"/>
      <c r="P12665" s="88"/>
    </row>
    <row r="12666" spans="6:16">
      <c r="F12666" s="81"/>
      <c r="G12666" s="130"/>
      <c r="I12666" s="88"/>
      <c r="N12666" s="130"/>
      <c r="P12666" s="88"/>
    </row>
    <row r="12667" spans="6:16">
      <c r="F12667" s="81"/>
      <c r="G12667" s="130"/>
      <c r="I12667" s="88"/>
      <c r="N12667" s="130"/>
      <c r="P12667" s="88"/>
    </row>
    <row r="12668" spans="6:16">
      <c r="F12668" s="81"/>
      <c r="G12668" s="130"/>
      <c r="I12668" s="88"/>
      <c r="N12668" s="130"/>
      <c r="P12668" s="88"/>
    </row>
    <row r="12669" spans="6:16">
      <c r="F12669" s="81"/>
      <c r="G12669" s="130"/>
      <c r="I12669" s="88"/>
      <c r="N12669" s="130"/>
      <c r="P12669" s="88"/>
    </row>
    <row r="12670" spans="6:16">
      <c r="F12670" s="81"/>
      <c r="G12670" s="130"/>
      <c r="I12670" s="88"/>
      <c r="N12670" s="130"/>
      <c r="P12670" s="88"/>
    </row>
    <row r="12671" spans="6:16">
      <c r="F12671" s="81"/>
      <c r="G12671" s="130"/>
      <c r="I12671" s="88"/>
      <c r="N12671" s="130"/>
      <c r="P12671" s="88"/>
    </row>
    <row r="12672" spans="6:16">
      <c r="F12672" s="81"/>
      <c r="G12672" s="130"/>
      <c r="I12672" s="88"/>
      <c r="N12672" s="130"/>
      <c r="P12672" s="88"/>
    </row>
    <row r="12673" spans="6:16">
      <c r="F12673" s="81"/>
      <c r="G12673" s="130"/>
      <c r="I12673" s="88"/>
      <c r="N12673" s="130"/>
      <c r="P12673" s="88"/>
    </row>
    <row r="12674" spans="6:16">
      <c r="F12674" s="81"/>
      <c r="G12674" s="130"/>
      <c r="I12674" s="88"/>
      <c r="N12674" s="130"/>
      <c r="P12674" s="88"/>
    </row>
    <row r="12675" spans="6:16">
      <c r="F12675" s="81"/>
      <c r="G12675" s="130"/>
      <c r="I12675" s="88"/>
      <c r="N12675" s="130"/>
      <c r="P12675" s="88"/>
    </row>
    <row r="12676" spans="6:16">
      <c r="F12676" s="81"/>
      <c r="G12676" s="130"/>
      <c r="I12676" s="88"/>
      <c r="N12676" s="130"/>
      <c r="P12676" s="88"/>
    </row>
    <row r="12677" spans="6:16">
      <c r="F12677" s="81"/>
      <c r="G12677" s="130"/>
      <c r="I12677" s="88"/>
      <c r="N12677" s="130"/>
      <c r="P12677" s="88"/>
    </row>
    <row r="12678" spans="6:16">
      <c r="F12678" s="81"/>
      <c r="G12678" s="130"/>
      <c r="I12678" s="88"/>
      <c r="N12678" s="130"/>
      <c r="P12678" s="88"/>
    </row>
    <row r="12679" spans="6:16">
      <c r="F12679" s="81"/>
      <c r="G12679" s="130"/>
      <c r="I12679" s="88"/>
      <c r="N12679" s="130"/>
      <c r="P12679" s="88"/>
    </row>
    <row r="12680" spans="6:16">
      <c r="F12680" s="81"/>
      <c r="G12680" s="130"/>
      <c r="I12680" s="88"/>
      <c r="N12680" s="130"/>
      <c r="P12680" s="88"/>
    </row>
    <row r="12681" spans="6:16">
      <c r="F12681" s="81"/>
      <c r="G12681" s="130"/>
      <c r="I12681" s="88"/>
      <c r="N12681" s="130"/>
      <c r="P12681" s="88"/>
    </row>
    <row r="12682" spans="6:16">
      <c r="F12682" s="81"/>
      <c r="G12682" s="130"/>
      <c r="I12682" s="88"/>
      <c r="N12682" s="130"/>
      <c r="P12682" s="88"/>
    </row>
    <row r="12683" spans="6:16">
      <c r="F12683" s="81"/>
      <c r="G12683" s="130"/>
      <c r="I12683" s="88"/>
      <c r="N12683" s="130"/>
      <c r="P12683" s="88"/>
    </row>
    <row r="12684" spans="6:16">
      <c r="F12684" s="81"/>
      <c r="G12684" s="130"/>
      <c r="I12684" s="88"/>
      <c r="N12684" s="130"/>
      <c r="P12684" s="88"/>
    </row>
    <row r="12685" spans="6:16">
      <c r="F12685" s="81"/>
      <c r="G12685" s="130"/>
      <c r="I12685" s="88"/>
      <c r="N12685" s="130"/>
      <c r="P12685" s="88"/>
    </row>
    <row r="12686" spans="6:16">
      <c r="F12686" s="81"/>
      <c r="G12686" s="130"/>
      <c r="I12686" s="88"/>
      <c r="N12686" s="130"/>
      <c r="P12686" s="88"/>
    </row>
    <row r="12687" spans="6:16">
      <c r="F12687" s="81"/>
      <c r="G12687" s="130"/>
      <c r="I12687" s="88"/>
      <c r="N12687" s="130"/>
      <c r="P12687" s="88"/>
    </row>
    <row r="12688" spans="6:16">
      <c r="F12688" s="81"/>
      <c r="G12688" s="130"/>
      <c r="I12688" s="88"/>
      <c r="N12688" s="130"/>
      <c r="P12688" s="88"/>
    </row>
    <row r="12689" spans="6:16">
      <c r="F12689" s="81"/>
      <c r="G12689" s="130"/>
      <c r="I12689" s="88"/>
      <c r="N12689" s="130"/>
      <c r="P12689" s="88"/>
    </row>
    <row r="12690" spans="6:16">
      <c r="F12690" s="81"/>
      <c r="G12690" s="130"/>
      <c r="I12690" s="88"/>
      <c r="N12690" s="130"/>
      <c r="P12690" s="88"/>
    </row>
    <row r="12691" spans="6:16">
      <c r="F12691" s="81"/>
      <c r="G12691" s="130"/>
      <c r="I12691" s="88"/>
      <c r="N12691" s="130"/>
      <c r="P12691" s="88"/>
    </row>
    <row r="12692" spans="6:16">
      <c r="F12692" s="81"/>
      <c r="G12692" s="130"/>
      <c r="I12692" s="88"/>
      <c r="N12692" s="130"/>
      <c r="P12692" s="88"/>
    </row>
    <row r="12693" spans="6:16">
      <c r="F12693" s="81"/>
      <c r="G12693" s="130"/>
      <c r="I12693" s="88"/>
      <c r="N12693" s="130"/>
      <c r="P12693" s="88"/>
    </row>
    <row r="12694" spans="6:16">
      <c r="F12694" s="81"/>
      <c r="G12694" s="130"/>
      <c r="I12694" s="88"/>
      <c r="N12694" s="130"/>
      <c r="P12694" s="88"/>
    </row>
    <row r="12695" spans="6:16">
      <c r="F12695" s="81"/>
      <c r="G12695" s="130"/>
      <c r="I12695" s="88"/>
      <c r="N12695" s="130"/>
      <c r="P12695" s="88"/>
    </row>
    <row r="12696" spans="6:16">
      <c r="F12696" s="81"/>
      <c r="G12696" s="130"/>
      <c r="I12696" s="88"/>
      <c r="N12696" s="130"/>
      <c r="P12696" s="88"/>
    </row>
    <row r="12697" spans="6:16">
      <c r="F12697" s="81"/>
      <c r="G12697" s="130"/>
      <c r="I12697" s="88"/>
      <c r="N12697" s="130"/>
      <c r="P12697" s="88"/>
    </row>
    <row r="12698" spans="6:16">
      <c r="F12698" s="81"/>
      <c r="G12698" s="130"/>
      <c r="I12698" s="88"/>
      <c r="N12698" s="130"/>
      <c r="P12698" s="88"/>
    </row>
    <row r="12699" spans="6:16">
      <c r="F12699" s="81"/>
      <c r="G12699" s="130"/>
      <c r="I12699" s="88"/>
      <c r="N12699" s="130"/>
      <c r="P12699" s="88"/>
    </row>
    <row r="12700" spans="6:16">
      <c r="F12700" s="81"/>
      <c r="G12700" s="130"/>
      <c r="I12700" s="88"/>
      <c r="N12700" s="130"/>
      <c r="P12700" s="88"/>
    </row>
    <row r="12701" spans="6:16">
      <c r="F12701" s="81"/>
      <c r="G12701" s="130"/>
      <c r="I12701" s="88"/>
      <c r="N12701" s="130"/>
      <c r="P12701" s="88"/>
    </row>
    <row r="12702" spans="6:16">
      <c r="F12702" s="81"/>
      <c r="G12702" s="130"/>
      <c r="I12702" s="88"/>
      <c r="N12702" s="130"/>
      <c r="P12702" s="88"/>
    </row>
    <row r="12703" spans="6:16">
      <c r="F12703" s="81"/>
      <c r="G12703" s="130"/>
      <c r="I12703" s="88"/>
      <c r="N12703" s="130"/>
      <c r="P12703" s="88"/>
    </row>
    <row r="12704" spans="6:16">
      <c r="F12704" s="81"/>
      <c r="G12704" s="130"/>
      <c r="I12704" s="88"/>
      <c r="N12704" s="130"/>
      <c r="P12704" s="88"/>
    </row>
    <row r="12705" spans="6:16">
      <c r="F12705" s="81"/>
      <c r="G12705" s="130"/>
      <c r="I12705" s="88"/>
      <c r="N12705" s="130"/>
      <c r="P12705" s="88"/>
    </row>
    <row r="12706" spans="6:16">
      <c r="F12706" s="81"/>
      <c r="G12706" s="130"/>
      <c r="I12706" s="88"/>
      <c r="N12706" s="130"/>
      <c r="P12706" s="88"/>
    </row>
    <row r="12707" spans="6:16">
      <c r="F12707" s="81"/>
      <c r="G12707" s="130"/>
      <c r="I12707" s="88"/>
      <c r="N12707" s="130"/>
      <c r="P12707" s="88"/>
    </row>
    <row r="12708" spans="6:16">
      <c r="F12708" s="81"/>
      <c r="G12708" s="130"/>
      <c r="I12708" s="88"/>
      <c r="N12708" s="130"/>
      <c r="P12708" s="88"/>
    </row>
    <row r="12709" spans="6:16">
      <c r="F12709" s="81"/>
      <c r="G12709" s="130"/>
      <c r="I12709" s="88"/>
      <c r="N12709" s="130"/>
      <c r="P12709" s="88"/>
    </row>
    <row r="12710" spans="6:16">
      <c r="F12710" s="81"/>
      <c r="G12710" s="130"/>
      <c r="I12710" s="88"/>
      <c r="N12710" s="130"/>
      <c r="P12710" s="88"/>
    </row>
    <row r="12711" spans="6:16">
      <c r="F12711" s="81"/>
      <c r="G12711" s="130"/>
      <c r="I12711" s="88"/>
      <c r="N12711" s="130"/>
      <c r="P12711" s="88"/>
    </row>
    <row r="12712" spans="6:16">
      <c r="F12712" s="81"/>
      <c r="G12712" s="130"/>
      <c r="I12712" s="88"/>
      <c r="N12712" s="130"/>
      <c r="P12712" s="88"/>
    </row>
    <row r="12713" spans="6:16">
      <c r="F12713" s="81"/>
      <c r="G12713" s="130"/>
      <c r="I12713" s="88"/>
      <c r="N12713" s="130"/>
      <c r="P12713" s="88"/>
    </row>
    <row r="12714" spans="6:16">
      <c r="F12714" s="81"/>
      <c r="G12714" s="130"/>
      <c r="I12714" s="88"/>
      <c r="N12714" s="130"/>
      <c r="P12714" s="88"/>
    </row>
    <row r="12715" spans="6:16">
      <c r="F12715" s="81"/>
      <c r="G12715" s="130"/>
      <c r="I12715" s="88"/>
      <c r="N12715" s="130"/>
      <c r="P12715" s="88"/>
    </row>
    <row r="12716" spans="6:16">
      <c r="F12716" s="81"/>
      <c r="G12716" s="130"/>
      <c r="I12716" s="88"/>
      <c r="N12716" s="130"/>
      <c r="P12716" s="88"/>
    </row>
    <row r="12717" spans="6:16">
      <c r="F12717" s="81"/>
      <c r="G12717" s="130"/>
      <c r="I12717" s="88"/>
      <c r="N12717" s="130"/>
      <c r="P12717" s="88"/>
    </row>
    <row r="12718" spans="6:16">
      <c r="F12718" s="81"/>
      <c r="G12718" s="130"/>
      <c r="I12718" s="88"/>
      <c r="N12718" s="130"/>
      <c r="P12718" s="88"/>
    </row>
    <row r="12719" spans="6:16">
      <c r="F12719" s="81"/>
      <c r="G12719" s="130"/>
      <c r="I12719" s="88"/>
      <c r="N12719" s="130"/>
      <c r="P12719" s="88"/>
    </row>
    <row r="12720" spans="6:16">
      <c r="F12720" s="81"/>
      <c r="G12720" s="130"/>
      <c r="I12720" s="88"/>
      <c r="N12720" s="130"/>
      <c r="P12720" s="88"/>
    </row>
    <row r="12721" spans="6:16">
      <c r="F12721" s="81"/>
      <c r="G12721" s="130"/>
      <c r="I12721" s="88"/>
      <c r="N12721" s="130"/>
      <c r="P12721" s="88"/>
    </row>
    <row r="12722" spans="6:16">
      <c r="F12722" s="81"/>
      <c r="G12722" s="130"/>
      <c r="I12722" s="88"/>
      <c r="N12722" s="130"/>
      <c r="P12722" s="88"/>
    </row>
    <row r="12723" spans="6:16">
      <c r="F12723" s="81"/>
      <c r="G12723" s="130"/>
      <c r="I12723" s="88"/>
      <c r="N12723" s="130"/>
      <c r="P12723" s="88"/>
    </row>
    <row r="12724" spans="6:16">
      <c r="F12724" s="81"/>
      <c r="G12724" s="130"/>
      <c r="I12724" s="88"/>
      <c r="N12724" s="130"/>
      <c r="P12724" s="88"/>
    </row>
    <row r="12725" spans="6:16">
      <c r="F12725" s="81"/>
      <c r="G12725" s="130"/>
      <c r="I12725" s="88"/>
      <c r="N12725" s="130"/>
      <c r="P12725" s="88"/>
    </row>
    <row r="12726" spans="6:16">
      <c r="F12726" s="81"/>
      <c r="G12726" s="130"/>
      <c r="I12726" s="88"/>
      <c r="N12726" s="130"/>
      <c r="P12726" s="88"/>
    </row>
    <row r="12727" spans="6:16">
      <c r="F12727" s="81"/>
      <c r="G12727" s="130"/>
      <c r="I12727" s="88"/>
      <c r="N12727" s="130"/>
      <c r="P12727" s="88"/>
    </row>
    <row r="12728" spans="6:16">
      <c r="F12728" s="81"/>
      <c r="G12728" s="130"/>
      <c r="I12728" s="88"/>
      <c r="N12728" s="130"/>
      <c r="P12728" s="88"/>
    </row>
    <row r="12729" spans="6:16">
      <c r="F12729" s="81"/>
      <c r="G12729" s="130"/>
      <c r="I12729" s="88"/>
      <c r="N12729" s="130"/>
      <c r="P12729" s="88"/>
    </row>
    <row r="12730" spans="6:16">
      <c r="F12730" s="81"/>
      <c r="G12730" s="130"/>
      <c r="I12730" s="88"/>
      <c r="N12730" s="130"/>
      <c r="P12730" s="88"/>
    </row>
    <row r="12731" spans="6:16">
      <c r="F12731" s="81"/>
      <c r="G12731" s="130"/>
      <c r="I12731" s="88"/>
      <c r="N12731" s="130"/>
      <c r="P12731" s="88"/>
    </row>
    <row r="12732" spans="6:16">
      <c r="F12732" s="81"/>
      <c r="G12732" s="130"/>
      <c r="I12732" s="88"/>
      <c r="N12732" s="130"/>
      <c r="P12732" s="88"/>
    </row>
    <row r="12733" spans="6:16">
      <c r="F12733" s="81"/>
      <c r="G12733" s="130"/>
      <c r="I12733" s="88"/>
      <c r="N12733" s="130"/>
      <c r="P12733" s="88"/>
    </row>
    <row r="12734" spans="6:16">
      <c r="F12734" s="81"/>
      <c r="G12734" s="130"/>
      <c r="I12734" s="88"/>
      <c r="N12734" s="130"/>
      <c r="P12734" s="88"/>
    </row>
    <row r="12735" spans="6:16">
      <c r="F12735" s="81"/>
      <c r="G12735" s="130"/>
      <c r="I12735" s="88"/>
      <c r="N12735" s="130"/>
      <c r="P12735" s="88"/>
    </row>
    <row r="12736" spans="6:16">
      <c r="F12736" s="81"/>
      <c r="G12736" s="130"/>
      <c r="I12736" s="88"/>
      <c r="N12736" s="130"/>
      <c r="P12736" s="88"/>
    </row>
    <row r="12737" spans="6:16">
      <c r="F12737" s="81"/>
      <c r="G12737" s="130"/>
      <c r="I12737" s="88"/>
      <c r="N12737" s="130"/>
      <c r="P12737" s="88"/>
    </row>
    <row r="12738" spans="6:16">
      <c r="F12738" s="81"/>
      <c r="G12738" s="130"/>
      <c r="I12738" s="88"/>
      <c r="N12738" s="130"/>
      <c r="P12738" s="88"/>
    </row>
    <row r="12739" spans="6:16">
      <c r="F12739" s="81"/>
      <c r="G12739" s="130"/>
      <c r="I12739" s="88"/>
      <c r="N12739" s="130"/>
      <c r="P12739" s="88"/>
    </row>
    <row r="12740" spans="6:16">
      <c r="F12740" s="81"/>
      <c r="G12740" s="130"/>
      <c r="I12740" s="88"/>
      <c r="N12740" s="130"/>
      <c r="P12740" s="88"/>
    </row>
    <row r="12741" spans="6:16">
      <c r="F12741" s="81"/>
      <c r="G12741" s="130"/>
      <c r="I12741" s="88"/>
      <c r="N12741" s="130"/>
      <c r="P12741" s="88"/>
    </row>
    <row r="12742" spans="6:16">
      <c r="F12742" s="81"/>
      <c r="G12742" s="130"/>
      <c r="I12742" s="88"/>
      <c r="N12742" s="130"/>
      <c r="P12742" s="88"/>
    </row>
    <row r="12743" spans="6:16">
      <c r="F12743" s="81"/>
      <c r="G12743" s="130"/>
      <c r="I12743" s="88"/>
      <c r="N12743" s="130"/>
      <c r="P12743" s="88"/>
    </row>
    <row r="12744" spans="6:16">
      <c r="F12744" s="81"/>
      <c r="G12744" s="130"/>
      <c r="I12744" s="88"/>
      <c r="N12744" s="130"/>
      <c r="P12744" s="88"/>
    </row>
    <row r="12745" spans="6:16">
      <c r="F12745" s="81"/>
      <c r="G12745" s="130"/>
      <c r="I12745" s="88"/>
      <c r="N12745" s="130"/>
      <c r="P12745" s="88"/>
    </row>
    <row r="12746" spans="6:16">
      <c r="F12746" s="81"/>
      <c r="G12746" s="130"/>
      <c r="I12746" s="88"/>
      <c r="N12746" s="130"/>
      <c r="P12746" s="88"/>
    </row>
    <row r="12747" spans="6:16">
      <c r="F12747" s="81"/>
      <c r="G12747" s="130"/>
      <c r="I12747" s="88"/>
      <c r="N12747" s="130"/>
      <c r="P12747" s="88"/>
    </row>
    <row r="12748" spans="6:16">
      <c r="F12748" s="81"/>
      <c r="G12748" s="130"/>
      <c r="I12748" s="88"/>
      <c r="N12748" s="130"/>
      <c r="P12748" s="88"/>
    </row>
    <row r="12749" spans="6:16">
      <c r="F12749" s="81"/>
      <c r="G12749" s="130"/>
      <c r="I12749" s="88"/>
      <c r="N12749" s="130"/>
      <c r="P12749" s="88"/>
    </row>
    <row r="12750" spans="6:16">
      <c r="F12750" s="81"/>
      <c r="G12750" s="130"/>
      <c r="I12750" s="88"/>
      <c r="N12750" s="130"/>
      <c r="P12750" s="88"/>
    </row>
    <row r="12751" spans="6:16">
      <c r="F12751" s="81"/>
      <c r="G12751" s="130"/>
      <c r="I12751" s="88"/>
      <c r="N12751" s="130"/>
      <c r="P12751" s="88"/>
    </row>
    <row r="12752" spans="6:16">
      <c r="F12752" s="81"/>
      <c r="G12752" s="130"/>
      <c r="I12752" s="88"/>
      <c r="N12752" s="130"/>
      <c r="P12752" s="88"/>
    </row>
    <row r="12753" spans="6:16">
      <c r="F12753" s="81"/>
      <c r="G12753" s="130"/>
      <c r="I12753" s="88"/>
      <c r="N12753" s="130"/>
      <c r="P12753" s="88"/>
    </row>
    <row r="12754" spans="6:16">
      <c r="F12754" s="81"/>
      <c r="G12754" s="130"/>
      <c r="I12754" s="88"/>
      <c r="N12754" s="130"/>
      <c r="P12754" s="88"/>
    </row>
    <row r="12755" spans="6:16">
      <c r="F12755" s="81"/>
      <c r="G12755" s="130"/>
      <c r="I12755" s="88"/>
      <c r="N12755" s="130"/>
      <c r="P12755" s="88"/>
    </row>
    <row r="12756" spans="6:16">
      <c r="F12756" s="81"/>
      <c r="G12756" s="130"/>
      <c r="I12756" s="88"/>
      <c r="N12756" s="130"/>
      <c r="P12756" s="88"/>
    </row>
    <row r="12757" spans="6:16">
      <c r="F12757" s="81"/>
      <c r="G12757" s="130"/>
      <c r="I12757" s="88"/>
      <c r="N12757" s="130"/>
      <c r="P12757" s="88"/>
    </row>
    <row r="12758" spans="6:16">
      <c r="F12758" s="81"/>
      <c r="G12758" s="130"/>
      <c r="I12758" s="88"/>
      <c r="N12758" s="130"/>
      <c r="P12758" s="88"/>
    </row>
    <row r="12759" spans="6:16">
      <c r="F12759" s="81"/>
      <c r="G12759" s="130"/>
      <c r="I12759" s="88"/>
      <c r="N12759" s="130"/>
      <c r="P12759" s="88"/>
    </row>
    <row r="12760" spans="6:16">
      <c r="F12760" s="81"/>
      <c r="G12760" s="130"/>
      <c r="I12760" s="88"/>
      <c r="N12760" s="130"/>
      <c r="P12760" s="88"/>
    </row>
    <row r="12761" spans="6:16">
      <c r="F12761" s="81"/>
      <c r="G12761" s="130"/>
      <c r="I12761" s="88"/>
      <c r="N12761" s="130"/>
      <c r="P12761" s="88"/>
    </row>
    <row r="12762" spans="6:16">
      <c r="F12762" s="81"/>
      <c r="G12762" s="130"/>
      <c r="I12762" s="88"/>
      <c r="N12762" s="130"/>
      <c r="P12762" s="88"/>
    </row>
    <row r="12763" spans="6:16">
      <c r="F12763" s="81"/>
      <c r="G12763" s="130"/>
      <c r="I12763" s="88"/>
      <c r="N12763" s="130"/>
      <c r="P12763" s="88"/>
    </row>
    <row r="12764" spans="6:16">
      <c r="F12764" s="81"/>
      <c r="G12764" s="130"/>
      <c r="I12764" s="88"/>
      <c r="N12764" s="130"/>
      <c r="P12764" s="88"/>
    </row>
    <row r="12765" spans="6:16">
      <c r="F12765" s="81"/>
      <c r="G12765" s="130"/>
      <c r="I12765" s="88"/>
      <c r="N12765" s="130"/>
      <c r="P12765" s="88"/>
    </row>
    <row r="12766" spans="6:16">
      <c r="F12766" s="81"/>
      <c r="G12766" s="130"/>
      <c r="I12766" s="88"/>
      <c r="N12766" s="130"/>
      <c r="P12766" s="88"/>
    </row>
    <row r="12767" spans="6:16">
      <c r="F12767" s="81"/>
      <c r="G12767" s="130"/>
      <c r="I12767" s="88"/>
      <c r="N12767" s="130"/>
      <c r="P12767" s="88"/>
    </row>
    <row r="12768" spans="6:16">
      <c r="F12768" s="81"/>
      <c r="G12768" s="130"/>
      <c r="I12768" s="88"/>
      <c r="N12768" s="130"/>
      <c r="P12768" s="88"/>
    </row>
    <row r="12769" spans="6:16">
      <c r="F12769" s="81"/>
      <c r="G12769" s="130"/>
      <c r="I12769" s="88"/>
      <c r="N12769" s="130"/>
      <c r="P12769" s="88"/>
    </row>
    <row r="12770" spans="6:16">
      <c r="F12770" s="81"/>
      <c r="G12770" s="130"/>
      <c r="I12770" s="88"/>
      <c r="N12770" s="130"/>
      <c r="P12770" s="88"/>
    </row>
    <row r="12771" spans="6:16">
      <c r="F12771" s="81"/>
      <c r="G12771" s="130"/>
      <c r="I12771" s="88"/>
      <c r="N12771" s="130"/>
      <c r="P12771" s="88"/>
    </row>
    <row r="12772" spans="6:16">
      <c r="F12772" s="81"/>
      <c r="G12772" s="130"/>
      <c r="I12772" s="88"/>
      <c r="N12772" s="130"/>
      <c r="P12772" s="88"/>
    </row>
    <row r="12773" spans="6:16">
      <c r="F12773" s="81"/>
      <c r="G12773" s="130"/>
      <c r="I12773" s="88"/>
      <c r="N12773" s="130"/>
      <c r="P12773" s="88"/>
    </row>
    <row r="12774" spans="6:16">
      <c r="F12774" s="81"/>
      <c r="G12774" s="130"/>
      <c r="I12774" s="88"/>
      <c r="N12774" s="130"/>
      <c r="P12774" s="88"/>
    </row>
    <row r="12775" spans="6:16">
      <c r="F12775" s="81"/>
      <c r="G12775" s="130"/>
      <c r="I12775" s="88"/>
      <c r="N12775" s="130"/>
      <c r="P12775" s="88"/>
    </row>
    <row r="12776" spans="6:16">
      <c r="F12776" s="81"/>
      <c r="G12776" s="130"/>
      <c r="I12776" s="88"/>
      <c r="N12776" s="130"/>
      <c r="P12776" s="88"/>
    </row>
    <row r="12777" spans="6:16">
      <c r="F12777" s="81"/>
      <c r="G12777" s="130"/>
      <c r="I12777" s="88"/>
      <c r="N12777" s="130"/>
      <c r="P12777" s="88"/>
    </row>
    <row r="12778" spans="6:16">
      <c r="F12778" s="81"/>
      <c r="G12778" s="130"/>
      <c r="I12778" s="88"/>
      <c r="N12778" s="130"/>
      <c r="P12778" s="88"/>
    </row>
    <row r="12779" spans="6:16">
      <c r="F12779" s="81"/>
      <c r="G12779" s="130"/>
      <c r="I12779" s="88"/>
      <c r="N12779" s="130"/>
      <c r="P12779" s="88"/>
    </row>
    <row r="12780" spans="6:16">
      <c r="F12780" s="81"/>
      <c r="G12780" s="130"/>
      <c r="I12780" s="88"/>
      <c r="N12780" s="130"/>
      <c r="P12780" s="88"/>
    </row>
    <row r="12781" spans="6:16">
      <c r="F12781" s="81"/>
      <c r="G12781" s="130"/>
      <c r="I12781" s="88"/>
      <c r="N12781" s="130"/>
      <c r="P12781" s="88"/>
    </row>
    <row r="12782" spans="6:16">
      <c r="F12782" s="81"/>
      <c r="G12782" s="130"/>
      <c r="I12782" s="88"/>
      <c r="N12782" s="130"/>
      <c r="P12782" s="88"/>
    </row>
    <row r="12783" spans="6:16">
      <c r="F12783" s="81"/>
      <c r="G12783" s="130"/>
      <c r="I12783" s="88"/>
      <c r="N12783" s="130"/>
      <c r="P12783" s="88"/>
    </row>
    <row r="12784" spans="6:16">
      <c r="F12784" s="81"/>
      <c r="G12784" s="130"/>
      <c r="I12784" s="88"/>
      <c r="N12784" s="130"/>
      <c r="P12784" s="88"/>
    </row>
    <row r="12785" spans="6:16">
      <c r="F12785" s="81"/>
      <c r="G12785" s="130"/>
      <c r="I12785" s="88"/>
      <c r="N12785" s="130"/>
      <c r="P12785" s="88"/>
    </row>
    <row r="12786" spans="6:16">
      <c r="F12786" s="81"/>
      <c r="G12786" s="130"/>
      <c r="I12786" s="88"/>
      <c r="N12786" s="130"/>
      <c r="P12786" s="88"/>
    </row>
    <row r="12787" spans="6:16">
      <c r="F12787" s="81"/>
      <c r="G12787" s="130"/>
      <c r="I12787" s="88"/>
      <c r="N12787" s="130"/>
      <c r="P12787" s="88"/>
    </row>
    <row r="12788" spans="6:16">
      <c r="F12788" s="81"/>
      <c r="G12788" s="130"/>
      <c r="I12788" s="88"/>
      <c r="N12788" s="130"/>
      <c r="P12788" s="88"/>
    </row>
    <row r="12789" spans="6:16">
      <c r="F12789" s="81"/>
      <c r="G12789" s="130"/>
      <c r="I12789" s="88"/>
      <c r="N12789" s="130"/>
      <c r="P12789" s="88"/>
    </row>
    <row r="12790" spans="6:16">
      <c r="F12790" s="81"/>
      <c r="G12790" s="130"/>
      <c r="I12790" s="88"/>
      <c r="N12790" s="130"/>
      <c r="P12790" s="88"/>
    </row>
    <row r="12791" spans="6:16">
      <c r="F12791" s="81"/>
      <c r="G12791" s="130"/>
      <c r="I12791" s="88"/>
      <c r="N12791" s="130"/>
      <c r="P12791" s="88"/>
    </row>
    <row r="12792" spans="6:16">
      <c r="F12792" s="81"/>
      <c r="G12792" s="130"/>
      <c r="I12792" s="88"/>
      <c r="N12792" s="130"/>
      <c r="P12792" s="88"/>
    </row>
    <row r="12793" spans="6:16">
      <c r="F12793" s="81"/>
      <c r="G12793" s="130"/>
      <c r="I12793" s="88"/>
      <c r="N12793" s="130"/>
      <c r="P12793" s="88"/>
    </row>
    <row r="12794" spans="6:16">
      <c r="F12794" s="81"/>
      <c r="G12794" s="130"/>
      <c r="I12794" s="88"/>
      <c r="N12794" s="130"/>
      <c r="P12794" s="88"/>
    </row>
    <row r="12795" spans="6:16">
      <c r="F12795" s="81"/>
      <c r="G12795" s="130"/>
      <c r="I12795" s="88"/>
      <c r="N12795" s="130"/>
      <c r="P12795" s="88"/>
    </row>
    <row r="12796" spans="6:16">
      <c r="F12796" s="81"/>
      <c r="G12796" s="130"/>
      <c r="I12796" s="88"/>
      <c r="N12796" s="130"/>
      <c r="P12796" s="88"/>
    </row>
    <row r="12797" spans="6:16">
      <c r="F12797" s="81"/>
      <c r="G12797" s="130"/>
      <c r="I12797" s="88"/>
      <c r="N12797" s="130"/>
      <c r="P12797" s="88"/>
    </row>
    <row r="12798" spans="6:16">
      <c r="F12798" s="81"/>
      <c r="G12798" s="130"/>
      <c r="I12798" s="88"/>
      <c r="N12798" s="130"/>
      <c r="P12798" s="88"/>
    </row>
    <row r="12799" spans="6:16">
      <c r="F12799" s="81"/>
      <c r="G12799" s="130"/>
      <c r="I12799" s="88"/>
      <c r="N12799" s="130"/>
      <c r="P12799" s="88"/>
    </row>
    <row r="12800" spans="6:16">
      <c r="F12800" s="81"/>
      <c r="G12800" s="130"/>
      <c r="I12800" s="88"/>
      <c r="N12800" s="130"/>
      <c r="P12800" s="88"/>
    </row>
    <row r="12801" spans="6:16">
      <c r="F12801" s="81"/>
      <c r="G12801" s="130"/>
      <c r="I12801" s="88"/>
      <c r="N12801" s="130"/>
      <c r="P12801" s="88"/>
    </row>
    <row r="12802" spans="6:16">
      <c r="F12802" s="81"/>
      <c r="G12802" s="130"/>
      <c r="I12802" s="88"/>
      <c r="N12802" s="130"/>
      <c r="P12802" s="88"/>
    </row>
    <row r="12803" spans="6:16">
      <c r="F12803" s="81"/>
      <c r="G12803" s="130"/>
      <c r="I12803" s="88"/>
      <c r="N12803" s="130"/>
      <c r="P12803" s="88"/>
    </row>
    <row r="12804" spans="6:16">
      <c r="F12804" s="81"/>
      <c r="G12804" s="130"/>
      <c r="I12804" s="88"/>
      <c r="N12804" s="130"/>
      <c r="P12804" s="88"/>
    </row>
    <row r="12805" spans="6:16">
      <c r="F12805" s="81"/>
      <c r="G12805" s="130"/>
      <c r="I12805" s="88"/>
      <c r="N12805" s="130"/>
      <c r="P12805" s="88"/>
    </row>
    <row r="12806" spans="6:16">
      <c r="F12806" s="81"/>
      <c r="G12806" s="130"/>
      <c r="I12806" s="88"/>
      <c r="N12806" s="130"/>
      <c r="P12806" s="88"/>
    </row>
    <row r="12807" spans="6:16">
      <c r="F12807" s="81"/>
      <c r="G12807" s="130"/>
      <c r="I12807" s="88"/>
      <c r="N12807" s="130"/>
      <c r="P12807" s="88"/>
    </row>
    <row r="12808" spans="6:16">
      <c r="F12808" s="81"/>
      <c r="G12808" s="130"/>
      <c r="I12808" s="88"/>
      <c r="N12808" s="130"/>
      <c r="P12808" s="88"/>
    </row>
    <row r="12809" spans="6:16">
      <c r="F12809" s="81"/>
      <c r="G12809" s="130"/>
      <c r="I12809" s="88"/>
      <c r="N12809" s="130"/>
      <c r="P12809" s="88"/>
    </row>
    <row r="12810" spans="6:16">
      <c r="F12810" s="81"/>
      <c r="G12810" s="130"/>
      <c r="I12810" s="88"/>
      <c r="N12810" s="130"/>
      <c r="P12810" s="88"/>
    </row>
    <row r="12811" spans="6:16">
      <c r="F12811" s="81"/>
      <c r="G12811" s="130"/>
      <c r="I12811" s="88"/>
      <c r="N12811" s="130"/>
      <c r="P12811" s="88"/>
    </row>
    <row r="12812" spans="6:16">
      <c r="F12812" s="81"/>
      <c r="G12812" s="130"/>
      <c r="I12812" s="88"/>
      <c r="N12812" s="130"/>
      <c r="P12812" s="88"/>
    </row>
    <row r="12813" spans="6:16">
      <c r="F12813" s="81"/>
      <c r="G12813" s="130"/>
      <c r="I12813" s="88"/>
      <c r="N12813" s="130"/>
      <c r="P12813" s="88"/>
    </row>
    <row r="12814" spans="6:16">
      <c r="F12814" s="81"/>
      <c r="G12814" s="130"/>
      <c r="I12814" s="88"/>
      <c r="N12814" s="130"/>
      <c r="P12814" s="88"/>
    </row>
    <row r="12815" spans="6:16">
      <c r="F12815" s="81"/>
      <c r="G12815" s="130"/>
      <c r="I12815" s="88"/>
      <c r="N12815" s="130"/>
      <c r="P12815" s="88"/>
    </row>
    <row r="12816" spans="6:16">
      <c r="F12816" s="81"/>
      <c r="G12816" s="130"/>
      <c r="I12816" s="88"/>
      <c r="N12816" s="130"/>
      <c r="P12816" s="88"/>
    </row>
    <row r="12817" spans="6:16">
      <c r="F12817" s="81"/>
      <c r="G12817" s="130"/>
      <c r="I12817" s="88"/>
      <c r="N12817" s="130"/>
      <c r="P12817" s="88"/>
    </row>
    <row r="12818" spans="6:16">
      <c r="F12818" s="81"/>
      <c r="G12818" s="130"/>
      <c r="I12818" s="88"/>
      <c r="N12818" s="130"/>
      <c r="P12818" s="88"/>
    </row>
    <row r="12819" spans="6:16">
      <c r="F12819" s="81"/>
      <c r="G12819" s="130"/>
      <c r="I12819" s="88"/>
      <c r="N12819" s="130"/>
      <c r="P12819" s="88"/>
    </row>
    <row r="12820" spans="6:16">
      <c r="F12820" s="81"/>
      <c r="G12820" s="130"/>
      <c r="I12820" s="88"/>
      <c r="N12820" s="130"/>
      <c r="P12820" s="88"/>
    </row>
    <row r="12821" spans="6:16">
      <c r="F12821" s="81"/>
      <c r="G12821" s="130"/>
      <c r="I12821" s="88"/>
      <c r="N12821" s="130"/>
      <c r="P12821" s="88"/>
    </row>
    <row r="12822" spans="6:16">
      <c r="F12822" s="81"/>
      <c r="G12822" s="130"/>
      <c r="I12822" s="88"/>
      <c r="N12822" s="130"/>
      <c r="P12822" s="88"/>
    </row>
    <row r="12823" spans="6:16">
      <c r="F12823" s="81"/>
      <c r="G12823" s="130"/>
      <c r="I12823" s="88"/>
      <c r="N12823" s="130"/>
      <c r="P12823" s="88"/>
    </row>
    <row r="12824" spans="6:16">
      <c r="F12824" s="81"/>
      <c r="G12824" s="130"/>
      <c r="I12824" s="88"/>
      <c r="N12824" s="130"/>
      <c r="P12824" s="88"/>
    </row>
    <row r="12825" spans="6:16">
      <c r="F12825" s="81"/>
      <c r="G12825" s="130"/>
      <c r="I12825" s="88"/>
      <c r="N12825" s="130"/>
      <c r="P12825" s="88"/>
    </row>
    <row r="12826" spans="6:16">
      <c r="F12826" s="81"/>
      <c r="G12826" s="130"/>
      <c r="I12826" s="88"/>
      <c r="N12826" s="130"/>
      <c r="P12826" s="88"/>
    </row>
    <row r="12827" spans="6:16">
      <c r="F12827" s="81"/>
      <c r="G12827" s="130"/>
      <c r="I12827" s="88"/>
      <c r="N12827" s="130"/>
      <c r="P12827" s="88"/>
    </row>
    <row r="12828" spans="6:16">
      <c r="F12828" s="81"/>
      <c r="G12828" s="130"/>
      <c r="I12828" s="88"/>
      <c r="N12828" s="130"/>
      <c r="P12828" s="88"/>
    </row>
    <row r="12829" spans="6:16">
      <c r="F12829" s="81"/>
      <c r="G12829" s="130"/>
      <c r="I12829" s="88"/>
      <c r="N12829" s="130"/>
      <c r="P12829" s="88"/>
    </row>
    <row r="12830" spans="6:16">
      <c r="F12830" s="81"/>
      <c r="G12830" s="130"/>
      <c r="I12830" s="88"/>
      <c r="N12830" s="130"/>
      <c r="P12830" s="88"/>
    </row>
    <row r="12831" spans="6:16">
      <c r="F12831" s="81"/>
      <c r="G12831" s="130"/>
      <c r="I12831" s="88"/>
      <c r="N12831" s="130"/>
      <c r="P12831" s="88"/>
    </row>
    <row r="12832" spans="6:16">
      <c r="F12832" s="81"/>
      <c r="G12832" s="130"/>
      <c r="I12832" s="88"/>
      <c r="N12832" s="130"/>
      <c r="P12832" s="88"/>
    </row>
    <row r="12833" spans="6:16">
      <c r="F12833" s="81"/>
      <c r="G12833" s="130"/>
      <c r="I12833" s="88"/>
      <c r="N12833" s="130"/>
      <c r="P12833" s="88"/>
    </row>
    <row r="12834" spans="6:16">
      <c r="F12834" s="81"/>
      <c r="G12834" s="130"/>
      <c r="I12834" s="88"/>
      <c r="N12834" s="130"/>
      <c r="P12834" s="88"/>
    </row>
    <row r="12835" spans="6:16">
      <c r="F12835" s="81"/>
      <c r="G12835" s="130"/>
      <c r="I12835" s="88"/>
      <c r="N12835" s="130"/>
      <c r="P12835" s="88"/>
    </row>
    <row r="12836" spans="6:16">
      <c r="F12836" s="81"/>
      <c r="G12836" s="130"/>
      <c r="I12836" s="88"/>
      <c r="N12836" s="130"/>
      <c r="P12836" s="88"/>
    </row>
    <row r="12837" spans="6:16">
      <c r="F12837" s="81"/>
      <c r="G12837" s="130"/>
      <c r="I12837" s="88"/>
      <c r="N12837" s="130"/>
      <c r="P12837" s="88"/>
    </row>
    <row r="12838" spans="6:16">
      <c r="F12838" s="81"/>
      <c r="G12838" s="130"/>
      <c r="I12838" s="88"/>
      <c r="N12838" s="130"/>
      <c r="P12838" s="88"/>
    </row>
    <row r="12839" spans="6:16">
      <c r="F12839" s="81"/>
      <c r="G12839" s="130"/>
      <c r="I12839" s="88"/>
      <c r="N12839" s="130"/>
      <c r="P12839" s="88"/>
    </row>
    <row r="12840" spans="6:16">
      <c r="F12840" s="81"/>
      <c r="G12840" s="130"/>
      <c r="I12840" s="88"/>
      <c r="N12840" s="130"/>
      <c r="P12840" s="88"/>
    </row>
    <row r="12841" spans="6:16">
      <c r="F12841" s="81"/>
      <c r="G12841" s="130"/>
      <c r="I12841" s="88"/>
      <c r="N12841" s="130"/>
      <c r="P12841" s="88"/>
    </row>
    <row r="12842" spans="6:16">
      <c r="F12842" s="81"/>
      <c r="G12842" s="130"/>
      <c r="I12842" s="88"/>
      <c r="N12842" s="130"/>
      <c r="P12842" s="88"/>
    </row>
    <row r="12843" spans="6:16">
      <c r="F12843" s="81"/>
      <c r="G12843" s="130"/>
      <c r="I12843" s="88"/>
      <c r="N12843" s="130"/>
      <c r="P12843" s="88"/>
    </row>
    <row r="12844" spans="6:16">
      <c r="F12844" s="81"/>
      <c r="G12844" s="130"/>
      <c r="I12844" s="88"/>
      <c r="N12844" s="130"/>
      <c r="P12844" s="88"/>
    </row>
    <row r="12845" spans="6:16">
      <c r="F12845" s="81"/>
      <c r="G12845" s="130"/>
      <c r="I12845" s="88"/>
      <c r="N12845" s="130"/>
      <c r="P12845" s="88"/>
    </row>
    <row r="12846" spans="6:16">
      <c r="F12846" s="81"/>
      <c r="G12846" s="130"/>
      <c r="I12846" s="88"/>
      <c r="N12846" s="130"/>
      <c r="P12846" s="88"/>
    </row>
    <row r="12847" spans="6:16">
      <c r="F12847" s="81"/>
      <c r="G12847" s="130"/>
      <c r="I12847" s="88"/>
      <c r="N12847" s="130"/>
      <c r="P12847" s="88"/>
    </row>
    <row r="12848" spans="6:16">
      <c r="F12848" s="81"/>
      <c r="G12848" s="130"/>
      <c r="I12848" s="88"/>
      <c r="N12848" s="130"/>
      <c r="P12848" s="88"/>
    </row>
    <row r="12849" spans="6:16">
      <c r="F12849" s="81"/>
      <c r="G12849" s="130"/>
      <c r="I12849" s="88"/>
      <c r="N12849" s="130"/>
      <c r="P12849" s="88"/>
    </row>
    <row r="12850" spans="6:16">
      <c r="F12850" s="81"/>
      <c r="G12850" s="130"/>
      <c r="I12850" s="88"/>
      <c r="N12850" s="130"/>
      <c r="P12850" s="88"/>
    </row>
    <row r="12851" spans="6:16">
      <c r="F12851" s="81"/>
      <c r="G12851" s="130"/>
      <c r="I12851" s="88"/>
      <c r="N12851" s="130"/>
      <c r="P12851" s="88"/>
    </row>
    <row r="12852" spans="6:16">
      <c r="F12852" s="81"/>
      <c r="G12852" s="130"/>
      <c r="I12852" s="88"/>
      <c r="N12852" s="130"/>
      <c r="P12852" s="88"/>
    </row>
    <row r="12853" spans="6:16">
      <c r="F12853" s="81"/>
      <c r="G12853" s="130"/>
      <c r="I12853" s="88"/>
      <c r="N12853" s="130"/>
      <c r="P12853" s="88"/>
    </row>
    <row r="12854" spans="6:16">
      <c r="F12854" s="81"/>
      <c r="G12854" s="130"/>
      <c r="I12854" s="88"/>
      <c r="N12854" s="130"/>
      <c r="P12854" s="88"/>
    </row>
    <row r="12855" spans="6:16">
      <c r="F12855" s="81"/>
      <c r="G12855" s="130"/>
      <c r="I12855" s="88"/>
      <c r="N12855" s="130"/>
      <c r="P12855" s="88"/>
    </row>
    <row r="12856" spans="6:16">
      <c r="F12856" s="81"/>
      <c r="G12856" s="130"/>
      <c r="I12856" s="88"/>
      <c r="N12856" s="130"/>
      <c r="P12856" s="88"/>
    </row>
    <row r="12857" spans="6:16">
      <c r="F12857" s="81"/>
      <c r="G12857" s="130"/>
      <c r="I12857" s="88"/>
      <c r="N12857" s="130"/>
      <c r="P12857" s="88"/>
    </row>
    <row r="12858" spans="6:16">
      <c r="F12858" s="81"/>
      <c r="G12858" s="130"/>
      <c r="I12858" s="88"/>
      <c r="N12858" s="130"/>
      <c r="P12858" s="88"/>
    </row>
    <row r="12859" spans="6:16">
      <c r="F12859" s="81"/>
      <c r="G12859" s="130"/>
      <c r="I12859" s="88"/>
      <c r="N12859" s="130"/>
      <c r="P12859" s="88"/>
    </row>
    <row r="12860" spans="6:16">
      <c r="F12860" s="81"/>
      <c r="G12860" s="130"/>
      <c r="I12860" s="88"/>
      <c r="N12860" s="130"/>
      <c r="P12860" s="88"/>
    </row>
    <row r="12861" spans="6:16">
      <c r="F12861" s="81"/>
      <c r="G12861" s="130"/>
      <c r="I12861" s="88"/>
      <c r="N12861" s="130"/>
      <c r="P12861" s="88"/>
    </row>
    <row r="12862" spans="6:16">
      <c r="F12862" s="81"/>
      <c r="G12862" s="130"/>
      <c r="I12862" s="88"/>
      <c r="N12862" s="130"/>
      <c r="P12862" s="88"/>
    </row>
    <row r="12863" spans="6:16">
      <c r="F12863" s="81"/>
      <c r="G12863" s="130"/>
      <c r="I12863" s="88"/>
      <c r="N12863" s="130"/>
      <c r="P12863" s="88"/>
    </row>
    <row r="12864" spans="6:16">
      <c r="F12864" s="81"/>
      <c r="G12864" s="130"/>
      <c r="I12864" s="88"/>
      <c r="N12864" s="130"/>
      <c r="P12864" s="88"/>
    </row>
    <row r="12865" spans="6:16">
      <c r="F12865" s="81"/>
      <c r="G12865" s="130"/>
      <c r="I12865" s="88"/>
      <c r="N12865" s="130"/>
      <c r="P12865" s="88"/>
    </row>
    <row r="12866" spans="6:16">
      <c r="F12866" s="81"/>
      <c r="G12866" s="130"/>
      <c r="I12866" s="88"/>
      <c r="N12866" s="130"/>
      <c r="P12866" s="88"/>
    </row>
    <row r="12867" spans="6:16">
      <c r="F12867" s="81"/>
      <c r="G12867" s="130"/>
      <c r="I12867" s="88"/>
      <c r="N12867" s="130"/>
      <c r="P12867" s="88"/>
    </row>
    <row r="12868" spans="6:16">
      <c r="F12868" s="81"/>
      <c r="G12868" s="130"/>
      <c r="I12868" s="88"/>
      <c r="N12868" s="130"/>
      <c r="P12868" s="88"/>
    </row>
    <row r="12869" spans="6:16">
      <c r="F12869" s="81"/>
      <c r="G12869" s="130"/>
      <c r="I12869" s="88"/>
      <c r="N12869" s="130"/>
      <c r="P12869" s="88"/>
    </row>
    <row r="12870" spans="6:16">
      <c r="F12870" s="81"/>
      <c r="G12870" s="130"/>
      <c r="I12870" s="88"/>
      <c r="N12870" s="130"/>
      <c r="P12870" s="88"/>
    </row>
    <row r="12871" spans="6:16">
      <c r="F12871" s="81"/>
      <c r="G12871" s="130"/>
      <c r="I12871" s="88"/>
      <c r="N12871" s="130"/>
      <c r="P12871" s="88"/>
    </row>
    <row r="12872" spans="6:16">
      <c r="F12872" s="81"/>
      <c r="G12872" s="130"/>
      <c r="I12872" s="88"/>
      <c r="N12872" s="130"/>
      <c r="P12872" s="88"/>
    </row>
    <row r="12873" spans="6:16">
      <c r="F12873" s="81"/>
      <c r="G12873" s="130"/>
      <c r="I12873" s="88"/>
      <c r="N12873" s="130"/>
      <c r="P12873" s="88"/>
    </row>
    <row r="12874" spans="6:16">
      <c r="F12874" s="81"/>
      <c r="G12874" s="130"/>
      <c r="I12874" s="88"/>
      <c r="N12874" s="130"/>
      <c r="P12874" s="88"/>
    </row>
    <row r="12875" spans="6:16">
      <c r="F12875" s="81"/>
      <c r="G12875" s="130"/>
      <c r="I12875" s="88"/>
      <c r="N12875" s="130"/>
      <c r="P12875" s="88"/>
    </row>
    <row r="12876" spans="6:16">
      <c r="F12876" s="81"/>
      <c r="G12876" s="130"/>
      <c r="I12876" s="88"/>
      <c r="N12876" s="130"/>
      <c r="P12876" s="88"/>
    </row>
    <row r="12877" spans="6:16">
      <c r="F12877" s="81"/>
      <c r="G12877" s="130"/>
      <c r="I12877" s="88"/>
      <c r="N12877" s="130"/>
      <c r="P12877" s="88"/>
    </row>
    <row r="12878" spans="6:16">
      <c r="F12878" s="81"/>
      <c r="G12878" s="130"/>
      <c r="I12878" s="88"/>
      <c r="N12878" s="130"/>
      <c r="P12878" s="88"/>
    </row>
    <row r="12879" spans="6:16">
      <c r="F12879" s="81"/>
      <c r="G12879" s="130"/>
      <c r="I12879" s="88"/>
      <c r="N12879" s="130"/>
      <c r="P12879" s="88"/>
    </row>
    <row r="12880" spans="6:16">
      <c r="F12880" s="81"/>
      <c r="G12880" s="130"/>
      <c r="I12880" s="88"/>
      <c r="N12880" s="130"/>
      <c r="P12880" s="88"/>
    </row>
    <row r="12881" spans="6:16">
      <c r="F12881" s="81"/>
      <c r="G12881" s="130"/>
      <c r="I12881" s="88"/>
      <c r="N12881" s="130"/>
      <c r="P12881" s="88"/>
    </row>
    <row r="12882" spans="6:16">
      <c r="F12882" s="81"/>
      <c r="G12882" s="130"/>
      <c r="I12882" s="88"/>
      <c r="N12882" s="130"/>
      <c r="P12882" s="88"/>
    </row>
    <row r="12883" spans="6:16">
      <c r="F12883" s="81"/>
      <c r="G12883" s="130"/>
      <c r="I12883" s="88"/>
      <c r="N12883" s="130"/>
      <c r="P12883" s="88"/>
    </row>
    <row r="12884" spans="6:16">
      <c r="F12884" s="81"/>
      <c r="G12884" s="130"/>
      <c r="I12884" s="88"/>
      <c r="N12884" s="130"/>
      <c r="P12884" s="88"/>
    </row>
    <row r="12885" spans="6:16">
      <c r="F12885" s="81"/>
      <c r="G12885" s="130"/>
      <c r="I12885" s="88"/>
      <c r="N12885" s="130"/>
      <c r="P12885" s="88"/>
    </row>
    <row r="12886" spans="6:16">
      <c r="F12886" s="81"/>
      <c r="G12886" s="130"/>
      <c r="I12886" s="88"/>
      <c r="N12886" s="130"/>
      <c r="P12886" s="88"/>
    </row>
    <row r="12887" spans="6:16">
      <c r="F12887" s="81"/>
      <c r="G12887" s="130"/>
      <c r="I12887" s="88"/>
      <c r="N12887" s="130"/>
      <c r="P12887" s="88"/>
    </row>
    <row r="12888" spans="6:16">
      <c r="F12888" s="81"/>
      <c r="G12888" s="130"/>
      <c r="I12888" s="88"/>
      <c r="N12888" s="130"/>
      <c r="P12888" s="88"/>
    </row>
    <row r="12889" spans="6:16">
      <c r="F12889" s="81"/>
      <c r="G12889" s="130"/>
      <c r="I12889" s="88"/>
      <c r="N12889" s="130"/>
      <c r="P12889" s="88"/>
    </row>
    <row r="12890" spans="6:16">
      <c r="F12890" s="81"/>
      <c r="G12890" s="130"/>
      <c r="I12890" s="88"/>
      <c r="N12890" s="130"/>
      <c r="P12890" s="88"/>
    </row>
    <row r="12891" spans="6:16">
      <c r="F12891" s="81"/>
      <c r="G12891" s="130"/>
      <c r="I12891" s="88"/>
      <c r="N12891" s="130"/>
      <c r="P12891" s="88"/>
    </row>
    <row r="12892" spans="6:16">
      <c r="F12892" s="81"/>
      <c r="G12892" s="130"/>
      <c r="I12892" s="88"/>
      <c r="N12892" s="130"/>
      <c r="P12892" s="88"/>
    </row>
    <row r="12893" spans="6:16">
      <c r="F12893" s="81"/>
      <c r="G12893" s="130"/>
      <c r="I12893" s="88"/>
      <c r="N12893" s="130"/>
      <c r="P12893" s="88"/>
    </row>
    <row r="12894" spans="6:16">
      <c r="F12894" s="81"/>
      <c r="G12894" s="130"/>
      <c r="I12894" s="88"/>
      <c r="N12894" s="130"/>
      <c r="P12894" s="88"/>
    </row>
    <row r="12895" spans="6:16">
      <c r="F12895" s="81"/>
      <c r="G12895" s="130"/>
      <c r="I12895" s="88"/>
      <c r="N12895" s="130"/>
      <c r="P12895" s="88"/>
    </row>
    <row r="12896" spans="6:16">
      <c r="F12896" s="81"/>
      <c r="G12896" s="130"/>
      <c r="I12896" s="88"/>
      <c r="N12896" s="130"/>
      <c r="P12896" s="88"/>
    </row>
    <row r="12897" spans="6:16">
      <c r="F12897" s="81"/>
      <c r="G12897" s="130"/>
      <c r="I12897" s="88"/>
      <c r="N12897" s="130"/>
      <c r="P12897" s="88"/>
    </row>
    <row r="12898" spans="6:16">
      <c r="F12898" s="81"/>
      <c r="G12898" s="130"/>
      <c r="I12898" s="88"/>
      <c r="N12898" s="130"/>
      <c r="P12898" s="88"/>
    </row>
    <row r="12899" spans="6:16">
      <c r="F12899" s="81"/>
      <c r="G12899" s="130"/>
      <c r="I12899" s="88"/>
      <c r="N12899" s="130"/>
      <c r="P12899" s="88"/>
    </row>
    <row r="12900" spans="6:16">
      <c r="F12900" s="81"/>
      <c r="G12900" s="130"/>
      <c r="I12900" s="88"/>
      <c r="N12900" s="130"/>
      <c r="P12900" s="88"/>
    </row>
    <row r="12901" spans="6:16">
      <c r="F12901" s="81"/>
      <c r="G12901" s="130"/>
      <c r="I12901" s="88"/>
      <c r="N12901" s="130"/>
      <c r="P12901" s="88"/>
    </row>
    <row r="12902" spans="6:16">
      <c r="F12902" s="81"/>
      <c r="G12902" s="130"/>
      <c r="I12902" s="88"/>
      <c r="N12902" s="130"/>
      <c r="P12902" s="88"/>
    </row>
    <row r="12903" spans="6:16">
      <c r="F12903" s="81"/>
      <c r="G12903" s="130"/>
      <c r="I12903" s="88"/>
      <c r="N12903" s="130"/>
      <c r="P12903" s="88"/>
    </row>
    <row r="12904" spans="6:16">
      <c r="F12904" s="81"/>
      <c r="G12904" s="130"/>
      <c r="I12904" s="88"/>
      <c r="N12904" s="130"/>
      <c r="P12904" s="88"/>
    </row>
    <row r="12905" spans="6:16">
      <c r="F12905" s="81"/>
      <c r="G12905" s="130"/>
      <c r="I12905" s="88"/>
      <c r="N12905" s="130"/>
      <c r="P12905" s="88"/>
    </row>
    <row r="12906" spans="6:16">
      <c r="F12906" s="81"/>
      <c r="G12906" s="130"/>
      <c r="I12906" s="88"/>
      <c r="N12906" s="130"/>
      <c r="P12906" s="88"/>
    </row>
    <row r="12907" spans="6:16">
      <c r="F12907" s="81"/>
      <c r="G12907" s="130"/>
      <c r="I12907" s="88"/>
      <c r="N12907" s="130"/>
      <c r="P12907" s="88"/>
    </row>
    <row r="12908" spans="6:16">
      <c r="F12908" s="81"/>
      <c r="G12908" s="130"/>
      <c r="I12908" s="88"/>
      <c r="N12908" s="130"/>
      <c r="P12908" s="88"/>
    </row>
    <row r="12909" spans="6:16">
      <c r="F12909" s="81"/>
      <c r="G12909" s="130"/>
      <c r="I12909" s="88"/>
      <c r="N12909" s="130"/>
      <c r="P12909" s="88"/>
    </row>
    <row r="12910" spans="6:16">
      <c r="F12910" s="81"/>
      <c r="G12910" s="130"/>
      <c r="I12910" s="88"/>
      <c r="N12910" s="130"/>
      <c r="P12910" s="88"/>
    </row>
    <row r="12911" spans="6:16">
      <c r="F12911" s="81"/>
      <c r="G12911" s="130"/>
      <c r="I12911" s="88"/>
      <c r="N12911" s="130"/>
      <c r="P12911" s="88"/>
    </row>
    <row r="12912" spans="6:16">
      <c r="F12912" s="81"/>
      <c r="G12912" s="130"/>
      <c r="I12912" s="88"/>
      <c r="N12912" s="130"/>
      <c r="P12912" s="88"/>
    </row>
    <row r="12913" spans="6:16">
      <c r="F12913" s="81"/>
      <c r="G12913" s="130"/>
      <c r="I12913" s="88"/>
      <c r="N12913" s="130"/>
      <c r="P12913" s="88"/>
    </row>
    <row r="12914" spans="6:16">
      <c r="F12914" s="81"/>
      <c r="G12914" s="130"/>
      <c r="I12914" s="88"/>
      <c r="N12914" s="130"/>
      <c r="P12914" s="88"/>
    </row>
    <row r="12915" spans="6:16">
      <c r="F12915" s="81"/>
      <c r="G12915" s="130"/>
      <c r="I12915" s="88"/>
      <c r="N12915" s="130"/>
      <c r="P12915" s="88"/>
    </row>
    <row r="12916" spans="6:16">
      <c r="F12916" s="81"/>
      <c r="G12916" s="130"/>
      <c r="I12916" s="88"/>
      <c r="N12916" s="130"/>
      <c r="P12916" s="88"/>
    </row>
    <row r="12917" spans="6:16">
      <c r="F12917" s="81"/>
      <c r="G12917" s="130"/>
      <c r="I12917" s="88"/>
      <c r="N12917" s="130"/>
      <c r="P12917" s="88"/>
    </row>
    <row r="12918" spans="6:16">
      <c r="F12918" s="81"/>
      <c r="G12918" s="130"/>
      <c r="I12918" s="88"/>
      <c r="N12918" s="130"/>
      <c r="P12918" s="88"/>
    </row>
    <row r="12919" spans="6:16">
      <c r="F12919" s="81"/>
      <c r="G12919" s="130"/>
      <c r="I12919" s="88"/>
      <c r="N12919" s="130"/>
      <c r="P12919" s="88"/>
    </row>
    <row r="12920" spans="6:16">
      <c r="F12920" s="81"/>
      <c r="G12920" s="130"/>
      <c r="I12920" s="88"/>
      <c r="N12920" s="130"/>
      <c r="P12920" s="88"/>
    </row>
    <row r="12921" spans="6:16">
      <c r="F12921" s="81"/>
      <c r="G12921" s="130"/>
      <c r="I12921" s="88"/>
      <c r="N12921" s="130"/>
      <c r="P12921" s="88"/>
    </row>
    <row r="12922" spans="6:16">
      <c r="F12922" s="81"/>
      <c r="G12922" s="130"/>
      <c r="I12922" s="88"/>
      <c r="N12922" s="130"/>
      <c r="P12922" s="88"/>
    </row>
    <row r="12923" spans="6:16">
      <c r="F12923" s="81"/>
      <c r="G12923" s="130"/>
      <c r="I12923" s="88"/>
      <c r="N12923" s="130"/>
      <c r="P12923" s="88"/>
    </row>
    <row r="12924" spans="6:16">
      <c r="F12924" s="81"/>
      <c r="G12924" s="130"/>
      <c r="I12924" s="88"/>
      <c r="N12924" s="130"/>
      <c r="P12924" s="88"/>
    </row>
    <row r="12925" spans="6:16">
      <c r="F12925" s="81"/>
      <c r="G12925" s="130"/>
      <c r="I12925" s="88"/>
      <c r="N12925" s="130"/>
      <c r="P12925" s="88"/>
    </row>
    <row r="12926" spans="6:16">
      <c r="F12926" s="81"/>
      <c r="G12926" s="130"/>
      <c r="I12926" s="88"/>
      <c r="N12926" s="130"/>
      <c r="P12926" s="88"/>
    </row>
    <row r="12927" spans="6:16">
      <c r="F12927" s="81"/>
      <c r="G12927" s="130"/>
      <c r="I12927" s="88"/>
      <c r="N12927" s="130"/>
      <c r="P12927" s="88"/>
    </row>
    <row r="12928" spans="6:16">
      <c r="F12928" s="81"/>
      <c r="G12928" s="130"/>
      <c r="I12928" s="88"/>
      <c r="N12928" s="130"/>
      <c r="P12928" s="88"/>
    </row>
    <row r="12929" spans="6:16">
      <c r="F12929" s="81"/>
      <c r="G12929" s="130"/>
      <c r="I12929" s="88"/>
      <c r="N12929" s="130"/>
      <c r="P12929" s="88"/>
    </row>
    <row r="12930" spans="6:16">
      <c r="F12930" s="81"/>
      <c r="G12930" s="130"/>
      <c r="I12930" s="88"/>
      <c r="N12930" s="130"/>
      <c r="P12930" s="88"/>
    </row>
    <row r="12931" spans="6:16">
      <c r="F12931" s="81"/>
      <c r="G12931" s="130"/>
      <c r="I12931" s="88"/>
      <c r="N12931" s="130"/>
      <c r="P12931" s="88"/>
    </row>
    <row r="12932" spans="6:16">
      <c r="F12932" s="81"/>
      <c r="G12932" s="130"/>
      <c r="I12932" s="88"/>
      <c r="N12932" s="130"/>
      <c r="P12932" s="88"/>
    </row>
    <row r="12933" spans="6:16">
      <c r="F12933" s="81"/>
      <c r="G12933" s="130"/>
      <c r="I12933" s="88"/>
      <c r="N12933" s="130"/>
      <c r="P12933" s="88"/>
    </row>
    <row r="12934" spans="6:16">
      <c r="F12934" s="81"/>
      <c r="G12934" s="130"/>
      <c r="I12934" s="88"/>
      <c r="N12934" s="130"/>
      <c r="P12934" s="88"/>
    </row>
    <row r="12935" spans="6:16">
      <c r="F12935" s="81"/>
      <c r="G12935" s="130"/>
      <c r="I12935" s="88"/>
      <c r="N12935" s="130"/>
      <c r="P12935" s="88"/>
    </row>
    <row r="12936" spans="6:16">
      <c r="F12936" s="81"/>
      <c r="G12936" s="130"/>
      <c r="I12936" s="88"/>
      <c r="N12936" s="130"/>
      <c r="P12936" s="88"/>
    </row>
    <row r="12937" spans="6:16">
      <c r="F12937" s="81"/>
      <c r="G12937" s="130"/>
      <c r="I12937" s="88"/>
      <c r="N12937" s="130"/>
      <c r="P12937" s="88"/>
    </row>
    <row r="12938" spans="6:16">
      <c r="F12938" s="81"/>
      <c r="G12938" s="130"/>
      <c r="I12938" s="88"/>
      <c r="N12938" s="130"/>
      <c r="P12938" s="88"/>
    </row>
    <row r="12939" spans="6:16">
      <c r="F12939" s="81"/>
      <c r="G12939" s="130"/>
      <c r="I12939" s="88"/>
      <c r="N12939" s="130"/>
      <c r="P12939" s="88"/>
    </row>
    <row r="12940" spans="6:16">
      <c r="F12940" s="81"/>
      <c r="G12940" s="130"/>
      <c r="I12940" s="88"/>
      <c r="N12940" s="130"/>
      <c r="P12940" s="88"/>
    </row>
    <row r="12941" spans="6:16">
      <c r="F12941" s="81"/>
      <c r="G12941" s="130"/>
      <c r="I12941" s="88"/>
      <c r="N12941" s="130"/>
      <c r="P12941" s="88"/>
    </row>
    <row r="12942" spans="6:16">
      <c r="F12942" s="81"/>
      <c r="G12942" s="130"/>
      <c r="I12942" s="88"/>
      <c r="N12942" s="130"/>
      <c r="P12942" s="88"/>
    </row>
    <row r="12943" spans="6:16">
      <c r="F12943" s="81"/>
      <c r="G12943" s="130"/>
      <c r="I12943" s="88"/>
      <c r="N12943" s="130"/>
      <c r="P12943" s="88"/>
    </row>
    <row r="12944" spans="6:16">
      <c r="F12944" s="81"/>
      <c r="G12944" s="130"/>
      <c r="I12944" s="88"/>
      <c r="N12944" s="130"/>
      <c r="P12944" s="88"/>
    </row>
    <row r="12945" spans="6:16">
      <c r="F12945" s="81"/>
      <c r="G12945" s="130"/>
      <c r="I12945" s="88"/>
      <c r="N12945" s="130"/>
      <c r="P12945" s="88"/>
    </row>
    <row r="12946" spans="6:16">
      <c r="F12946" s="81"/>
      <c r="G12946" s="130"/>
      <c r="I12946" s="88"/>
      <c r="N12946" s="130"/>
      <c r="P12946" s="88"/>
    </row>
    <row r="12947" spans="6:16">
      <c r="F12947" s="81"/>
      <c r="G12947" s="130"/>
      <c r="I12947" s="88"/>
      <c r="N12947" s="130"/>
      <c r="P12947" s="88"/>
    </row>
    <row r="12948" spans="6:16">
      <c r="F12948" s="81"/>
      <c r="G12948" s="130"/>
      <c r="I12948" s="88"/>
      <c r="N12948" s="130"/>
      <c r="P12948" s="88"/>
    </row>
    <row r="12949" spans="6:16">
      <c r="F12949" s="81"/>
      <c r="G12949" s="130"/>
      <c r="I12949" s="88"/>
      <c r="N12949" s="130"/>
      <c r="P12949" s="88"/>
    </row>
    <row r="12950" spans="6:16">
      <c r="F12950" s="81"/>
      <c r="G12950" s="130"/>
      <c r="I12950" s="88"/>
      <c r="N12950" s="130"/>
      <c r="P12950" s="88"/>
    </row>
    <row r="12951" spans="6:16">
      <c r="F12951" s="81"/>
      <c r="G12951" s="130"/>
      <c r="I12951" s="88"/>
      <c r="N12951" s="130"/>
      <c r="P12951" s="88"/>
    </row>
    <row r="12952" spans="6:16">
      <c r="F12952" s="81"/>
      <c r="G12952" s="130"/>
      <c r="I12952" s="88"/>
      <c r="N12952" s="130"/>
      <c r="P12952" s="88"/>
    </row>
    <row r="12953" spans="6:16">
      <c r="F12953" s="81"/>
      <c r="G12953" s="130"/>
      <c r="I12953" s="88"/>
      <c r="N12953" s="130"/>
      <c r="P12953" s="88"/>
    </row>
    <row r="12954" spans="6:16">
      <c r="F12954" s="81"/>
      <c r="G12954" s="130"/>
      <c r="I12954" s="88"/>
      <c r="N12954" s="130"/>
      <c r="P12954" s="88"/>
    </row>
    <row r="12955" spans="6:16">
      <c r="F12955" s="81"/>
      <c r="G12955" s="130"/>
      <c r="I12955" s="88"/>
      <c r="N12955" s="130"/>
      <c r="P12955" s="88"/>
    </row>
    <row r="12956" spans="6:16">
      <c r="F12956" s="81"/>
      <c r="G12956" s="130"/>
      <c r="I12956" s="88"/>
      <c r="N12956" s="130"/>
      <c r="P12956" s="88"/>
    </row>
    <row r="12957" spans="6:16">
      <c r="F12957" s="81"/>
      <c r="G12957" s="130"/>
      <c r="I12957" s="88"/>
      <c r="N12957" s="130"/>
      <c r="P12957" s="88"/>
    </row>
    <row r="12958" spans="6:16">
      <c r="F12958" s="81"/>
      <c r="G12958" s="130"/>
      <c r="I12958" s="88"/>
      <c r="N12958" s="130"/>
      <c r="P12958" s="88"/>
    </row>
    <row r="12959" spans="6:16">
      <c r="F12959" s="81"/>
      <c r="G12959" s="130"/>
      <c r="I12959" s="88"/>
      <c r="N12959" s="130"/>
      <c r="P12959" s="88"/>
    </row>
    <row r="12960" spans="6:16">
      <c r="F12960" s="81"/>
      <c r="G12960" s="130"/>
      <c r="I12960" s="88"/>
      <c r="N12960" s="130"/>
      <c r="P12960" s="88"/>
    </row>
    <row r="12961" spans="6:16">
      <c r="F12961" s="81"/>
      <c r="G12961" s="130"/>
      <c r="I12961" s="88"/>
      <c r="N12961" s="130"/>
      <c r="P12961" s="88"/>
    </row>
    <row r="12962" spans="6:16">
      <c r="F12962" s="81"/>
      <c r="G12962" s="130"/>
      <c r="I12962" s="88"/>
      <c r="N12962" s="130"/>
      <c r="P12962" s="88"/>
    </row>
    <row r="12963" spans="6:16">
      <c r="F12963" s="81"/>
      <c r="G12963" s="130"/>
      <c r="I12963" s="88"/>
      <c r="N12963" s="130"/>
      <c r="P12963" s="88"/>
    </row>
    <row r="12964" spans="6:16">
      <c r="F12964" s="81"/>
      <c r="G12964" s="130"/>
      <c r="I12964" s="88"/>
      <c r="N12964" s="130"/>
      <c r="P12964" s="88"/>
    </row>
    <row r="12965" spans="6:16">
      <c r="F12965" s="81"/>
      <c r="G12965" s="130"/>
      <c r="I12965" s="88"/>
      <c r="N12965" s="130"/>
      <c r="P12965" s="88"/>
    </row>
    <row r="12966" spans="6:16">
      <c r="F12966" s="81"/>
      <c r="G12966" s="130"/>
      <c r="I12966" s="88"/>
      <c r="N12966" s="130"/>
      <c r="P12966" s="88"/>
    </row>
    <row r="12967" spans="6:16">
      <c r="F12967" s="81"/>
      <c r="G12967" s="130"/>
      <c r="I12967" s="88"/>
      <c r="N12967" s="130"/>
      <c r="P12967" s="88"/>
    </row>
    <row r="12968" spans="6:16">
      <c r="F12968" s="81"/>
      <c r="G12968" s="130"/>
      <c r="I12968" s="88"/>
      <c r="N12968" s="130"/>
      <c r="P12968" s="88"/>
    </row>
    <row r="12969" spans="6:16">
      <c r="F12969" s="81"/>
      <c r="G12969" s="130"/>
      <c r="I12969" s="88"/>
      <c r="N12969" s="130"/>
      <c r="P12969" s="88"/>
    </row>
    <row r="12970" spans="6:16">
      <c r="F12970" s="81"/>
      <c r="G12970" s="130"/>
      <c r="I12970" s="88"/>
      <c r="N12970" s="130"/>
      <c r="P12970" s="88"/>
    </row>
    <row r="12971" spans="6:16">
      <c r="F12971" s="81"/>
      <c r="G12971" s="130"/>
      <c r="I12971" s="88"/>
      <c r="N12971" s="130"/>
      <c r="P12971" s="88"/>
    </row>
    <row r="12972" spans="6:16">
      <c r="F12972" s="81"/>
      <c r="G12972" s="130"/>
      <c r="I12972" s="88"/>
      <c r="N12972" s="130"/>
      <c r="P12972" s="88"/>
    </row>
    <row r="12973" spans="6:16">
      <c r="F12973" s="81"/>
      <c r="G12973" s="130"/>
      <c r="I12973" s="88"/>
      <c r="N12973" s="130"/>
      <c r="P12973" s="88"/>
    </row>
    <row r="12974" spans="6:16">
      <c r="F12974" s="81"/>
      <c r="G12974" s="130"/>
      <c r="I12974" s="88"/>
      <c r="N12974" s="130"/>
      <c r="P12974" s="88"/>
    </row>
    <row r="12975" spans="6:16">
      <c r="F12975" s="81"/>
      <c r="G12975" s="130"/>
      <c r="I12975" s="88"/>
      <c r="N12975" s="130"/>
      <c r="P12975" s="88"/>
    </row>
    <row r="12976" spans="6:16">
      <c r="F12976" s="81"/>
      <c r="G12976" s="130"/>
      <c r="I12976" s="88"/>
      <c r="N12976" s="130"/>
      <c r="P12976" s="88"/>
    </row>
    <row r="12977" spans="6:16">
      <c r="F12977" s="81"/>
      <c r="G12977" s="130"/>
      <c r="I12977" s="88"/>
      <c r="N12977" s="130"/>
      <c r="P12977" s="88"/>
    </row>
    <row r="12978" spans="6:16">
      <c r="F12978" s="81"/>
      <c r="G12978" s="130"/>
      <c r="I12978" s="88"/>
      <c r="N12978" s="130"/>
      <c r="P12978" s="88"/>
    </row>
    <row r="12979" spans="6:16">
      <c r="F12979" s="81"/>
      <c r="G12979" s="130"/>
      <c r="I12979" s="88"/>
      <c r="N12979" s="130"/>
      <c r="P12979" s="88"/>
    </row>
    <row r="12980" spans="6:16">
      <c r="F12980" s="81"/>
      <c r="G12980" s="130"/>
      <c r="I12980" s="88"/>
      <c r="N12980" s="130"/>
      <c r="P12980" s="88"/>
    </row>
    <row r="12981" spans="6:16">
      <c r="F12981" s="81"/>
      <c r="G12981" s="130"/>
      <c r="I12981" s="88"/>
      <c r="N12981" s="130"/>
      <c r="P12981" s="88"/>
    </row>
    <row r="12982" spans="6:16">
      <c r="F12982" s="81"/>
      <c r="G12982" s="130"/>
      <c r="I12982" s="88"/>
      <c r="N12982" s="130"/>
      <c r="P12982" s="88"/>
    </row>
    <row r="12983" spans="6:16">
      <c r="F12983" s="81"/>
      <c r="G12983" s="130"/>
      <c r="I12983" s="88"/>
      <c r="N12983" s="130"/>
      <c r="P12983" s="88"/>
    </row>
    <row r="12984" spans="6:16">
      <c r="F12984" s="81"/>
      <c r="G12984" s="130"/>
      <c r="I12984" s="88"/>
      <c r="N12984" s="130"/>
      <c r="P12984" s="88"/>
    </row>
    <row r="12985" spans="6:16">
      <c r="F12985" s="81"/>
      <c r="G12985" s="130"/>
      <c r="I12985" s="88"/>
      <c r="N12985" s="130"/>
      <c r="P12985" s="88"/>
    </row>
    <row r="12986" spans="6:16">
      <c r="F12986" s="81"/>
      <c r="G12986" s="130"/>
      <c r="I12986" s="88"/>
      <c r="N12986" s="130"/>
      <c r="P12986" s="88"/>
    </row>
    <row r="12987" spans="6:16">
      <c r="F12987" s="81"/>
      <c r="G12987" s="130"/>
      <c r="I12987" s="88"/>
      <c r="N12987" s="130"/>
      <c r="P12987" s="88"/>
    </row>
    <row r="12988" spans="6:16">
      <c r="F12988" s="81"/>
      <c r="G12988" s="130"/>
      <c r="I12988" s="88"/>
      <c r="N12988" s="130"/>
      <c r="P12988" s="88"/>
    </row>
    <row r="12989" spans="6:16">
      <c r="F12989" s="81"/>
      <c r="G12989" s="130"/>
      <c r="I12989" s="88"/>
      <c r="N12989" s="130"/>
      <c r="P12989" s="88"/>
    </row>
    <row r="12990" spans="6:16">
      <c r="F12990" s="81"/>
      <c r="G12990" s="130"/>
      <c r="I12990" s="88"/>
      <c r="N12990" s="130"/>
      <c r="P12990" s="88"/>
    </row>
    <row r="12991" spans="6:16">
      <c r="F12991" s="81"/>
      <c r="G12991" s="130"/>
      <c r="I12991" s="88"/>
      <c r="N12991" s="130"/>
      <c r="P12991" s="88"/>
    </row>
    <row r="12992" spans="6:16">
      <c r="F12992" s="81"/>
      <c r="G12992" s="130"/>
      <c r="I12992" s="88"/>
      <c r="N12992" s="130"/>
      <c r="P12992" s="88"/>
    </row>
    <row r="12993" spans="6:16">
      <c r="F12993" s="81"/>
      <c r="G12993" s="130"/>
      <c r="I12993" s="88"/>
      <c r="N12993" s="130"/>
      <c r="P12993" s="88"/>
    </row>
    <row r="12994" spans="6:16">
      <c r="F12994" s="81"/>
      <c r="G12994" s="130"/>
      <c r="I12994" s="88"/>
      <c r="N12994" s="130"/>
      <c r="P12994" s="88"/>
    </row>
    <row r="12995" spans="6:16">
      <c r="F12995" s="81"/>
      <c r="G12995" s="130"/>
      <c r="I12995" s="88"/>
      <c r="N12995" s="130"/>
      <c r="P12995" s="88"/>
    </row>
    <row r="12996" spans="6:16">
      <c r="F12996" s="81"/>
      <c r="G12996" s="130"/>
      <c r="I12996" s="88"/>
      <c r="N12996" s="130"/>
      <c r="P12996" s="88"/>
    </row>
    <row r="12997" spans="6:16">
      <c r="F12997" s="81"/>
      <c r="G12997" s="130"/>
      <c r="I12997" s="88"/>
      <c r="N12997" s="130"/>
      <c r="P12997" s="88"/>
    </row>
    <row r="12998" spans="6:16">
      <c r="F12998" s="81"/>
      <c r="G12998" s="130"/>
      <c r="I12998" s="88"/>
      <c r="N12998" s="130"/>
      <c r="P12998" s="88"/>
    </row>
    <row r="12999" spans="6:16">
      <c r="F12999" s="81"/>
      <c r="G12999" s="130"/>
      <c r="I12999" s="88"/>
      <c r="N12999" s="130"/>
      <c r="P12999" s="88"/>
    </row>
    <row r="13000" spans="6:16">
      <c r="F13000" s="81"/>
      <c r="G13000" s="130"/>
      <c r="I13000" s="88"/>
      <c r="N13000" s="130"/>
      <c r="P13000" s="88"/>
    </row>
    <row r="13001" spans="6:16">
      <c r="F13001" s="81"/>
      <c r="G13001" s="130"/>
      <c r="I13001" s="88"/>
      <c r="N13001" s="130"/>
      <c r="P13001" s="88"/>
    </row>
    <row r="13002" spans="6:16">
      <c r="F13002" s="81"/>
      <c r="G13002" s="130"/>
      <c r="I13002" s="88"/>
      <c r="N13002" s="130"/>
      <c r="P13002" s="88"/>
    </row>
    <row r="13003" spans="6:16">
      <c r="F13003" s="81"/>
      <c r="G13003" s="130"/>
      <c r="I13003" s="88"/>
      <c r="N13003" s="130"/>
      <c r="P13003" s="88"/>
    </row>
    <row r="13004" spans="6:16">
      <c r="F13004" s="81"/>
      <c r="G13004" s="130"/>
      <c r="I13004" s="88"/>
      <c r="N13004" s="130"/>
      <c r="P13004" s="88"/>
    </row>
    <row r="13005" spans="6:16">
      <c r="F13005" s="81"/>
      <c r="G13005" s="130"/>
      <c r="I13005" s="88"/>
      <c r="N13005" s="130"/>
      <c r="P13005" s="88"/>
    </row>
    <row r="13006" spans="6:16">
      <c r="F13006" s="81"/>
      <c r="G13006" s="130"/>
      <c r="I13006" s="88"/>
      <c r="N13006" s="130"/>
      <c r="P13006" s="88"/>
    </row>
    <row r="13007" spans="6:16">
      <c r="F13007" s="81"/>
      <c r="G13007" s="130"/>
      <c r="I13007" s="88"/>
      <c r="N13007" s="130"/>
      <c r="P13007" s="88"/>
    </row>
    <row r="13008" spans="6:16">
      <c r="F13008" s="81"/>
      <c r="G13008" s="130"/>
      <c r="I13008" s="88"/>
      <c r="N13008" s="130"/>
      <c r="P13008" s="88"/>
    </row>
    <row r="13009" spans="6:16">
      <c r="F13009" s="81"/>
      <c r="G13009" s="130"/>
      <c r="I13009" s="88"/>
      <c r="N13009" s="130"/>
      <c r="P13009" s="88"/>
    </row>
    <row r="13010" spans="6:16">
      <c r="F13010" s="81"/>
      <c r="G13010" s="130"/>
      <c r="I13010" s="88"/>
      <c r="N13010" s="130"/>
      <c r="P13010" s="88"/>
    </row>
    <row r="13011" spans="6:16">
      <c r="F13011" s="81"/>
      <c r="G13011" s="130"/>
      <c r="I13011" s="88"/>
      <c r="N13011" s="130"/>
      <c r="P13011" s="88"/>
    </row>
    <row r="13012" spans="6:16">
      <c r="F13012" s="81"/>
      <c r="G13012" s="130"/>
      <c r="I13012" s="88"/>
      <c r="N13012" s="130"/>
      <c r="P13012" s="88"/>
    </row>
    <row r="13013" spans="6:16">
      <c r="F13013" s="81"/>
      <c r="G13013" s="130"/>
      <c r="I13013" s="88"/>
      <c r="N13013" s="130"/>
      <c r="P13013" s="88"/>
    </row>
    <row r="13014" spans="6:16">
      <c r="F13014" s="81"/>
      <c r="G13014" s="130"/>
      <c r="I13014" s="88"/>
      <c r="N13014" s="130"/>
      <c r="P13014" s="88"/>
    </row>
    <row r="13015" spans="6:16">
      <c r="F13015" s="81"/>
      <c r="G13015" s="130"/>
      <c r="I13015" s="88"/>
      <c r="N13015" s="130"/>
      <c r="P13015" s="88"/>
    </row>
    <row r="13016" spans="6:16">
      <c r="F13016" s="81"/>
      <c r="G13016" s="130"/>
      <c r="I13016" s="88"/>
      <c r="N13016" s="130"/>
      <c r="P13016" s="88"/>
    </row>
    <row r="13017" spans="6:16">
      <c r="F13017" s="81"/>
      <c r="G13017" s="130"/>
      <c r="I13017" s="88"/>
      <c r="N13017" s="130"/>
      <c r="P13017" s="88"/>
    </row>
    <row r="13018" spans="6:16">
      <c r="F13018" s="81"/>
      <c r="G13018" s="130"/>
      <c r="I13018" s="88"/>
      <c r="N13018" s="130"/>
      <c r="P13018" s="88"/>
    </row>
    <row r="13019" spans="6:16">
      <c r="F13019" s="81"/>
      <c r="G13019" s="130"/>
      <c r="I13019" s="88"/>
      <c r="N13019" s="130"/>
      <c r="P13019" s="88"/>
    </row>
    <row r="13020" spans="6:16">
      <c r="F13020" s="81"/>
      <c r="G13020" s="130"/>
      <c r="I13020" s="88"/>
      <c r="N13020" s="130"/>
      <c r="P13020" s="88"/>
    </row>
    <row r="13021" spans="6:16">
      <c r="F13021" s="81"/>
      <c r="G13021" s="130"/>
      <c r="I13021" s="88"/>
      <c r="N13021" s="130"/>
      <c r="P13021" s="88"/>
    </row>
    <row r="13022" spans="6:16">
      <c r="F13022" s="81"/>
      <c r="G13022" s="130"/>
      <c r="I13022" s="88"/>
      <c r="N13022" s="130"/>
      <c r="P13022" s="88"/>
    </row>
    <row r="13023" spans="6:16">
      <c r="F13023" s="81"/>
      <c r="G13023" s="130"/>
      <c r="I13023" s="88"/>
      <c r="N13023" s="130"/>
      <c r="P13023" s="88"/>
    </row>
    <row r="13024" spans="6:16">
      <c r="F13024" s="81"/>
      <c r="G13024" s="130"/>
      <c r="I13024" s="88"/>
      <c r="N13024" s="130"/>
      <c r="P13024" s="88"/>
    </row>
    <row r="13025" spans="6:16">
      <c r="F13025" s="81"/>
      <c r="G13025" s="130"/>
      <c r="I13025" s="88"/>
      <c r="N13025" s="130"/>
      <c r="P13025" s="88"/>
    </row>
    <row r="13026" spans="6:16">
      <c r="F13026" s="81"/>
      <c r="G13026" s="130"/>
      <c r="I13026" s="88"/>
      <c r="N13026" s="130"/>
      <c r="P13026" s="88"/>
    </row>
    <row r="13027" spans="6:16">
      <c r="F13027" s="81"/>
      <c r="G13027" s="130"/>
      <c r="I13027" s="88"/>
      <c r="N13027" s="130"/>
      <c r="P13027" s="88"/>
    </row>
    <row r="13028" spans="6:16">
      <c r="F13028" s="81"/>
      <c r="G13028" s="130"/>
      <c r="I13028" s="88"/>
      <c r="N13028" s="130"/>
      <c r="P13028" s="88"/>
    </row>
    <row r="13029" spans="6:16">
      <c r="F13029" s="81"/>
      <c r="G13029" s="130"/>
      <c r="I13029" s="88"/>
      <c r="N13029" s="130"/>
      <c r="P13029" s="88"/>
    </row>
    <row r="13030" spans="6:16">
      <c r="F13030" s="81"/>
      <c r="G13030" s="130"/>
      <c r="I13030" s="88"/>
      <c r="N13030" s="130"/>
      <c r="P13030" s="88"/>
    </row>
    <row r="13031" spans="6:16">
      <c r="F13031" s="81"/>
      <c r="G13031" s="130"/>
      <c r="I13031" s="88"/>
      <c r="N13031" s="130"/>
      <c r="P13031" s="88"/>
    </row>
    <row r="13032" spans="6:16">
      <c r="F13032" s="81"/>
      <c r="G13032" s="130"/>
      <c r="I13032" s="88"/>
      <c r="N13032" s="130"/>
      <c r="P13032" s="88"/>
    </row>
    <row r="13033" spans="6:16">
      <c r="F13033" s="81"/>
      <c r="G13033" s="130"/>
      <c r="I13033" s="88"/>
      <c r="N13033" s="130"/>
      <c r="P13033" s="88"/>
    </row>
    <row r="13034" spans="6:16">
      <c r="F13034" s="81"/>
      <c r="G13034" s="130"/>
      <c r="I13034" s="88"/>
      <c r="N13034" s="130"/>
      <c r="P13034" s="88"/>
    </row>
    <row r="13035" spans="6:16">
      <c r="F13035" s="81"/>
      <c r="G13035" s="130"/>
      <c r="I13035" s="88"/>
      <c r="N13035" s="130"/>
      <c r="P13035" s="88"/>
    </row>
    <row r="13036" spans="6:16">
      <c r="F13036" s="81"/>
      <c r="G13036" s="130"/>
      <c r="I13036" s="88"/>
      <c r="N13036" s="130"/>
      <c r="P13036" s="88"/>
    </row>
    <row r="13037" spans="6:16">
      <c r="F13037" s="81"/>
      <c r="G13037" s="130"/>
      <c r="I13037" s="88"/>
      <c r="N13037" s="130"/>
      <c r="P13037" s="88"/>
    </row>
    <row r="13038" spans="6:16">
      <c r="F13038" s="81"/>
      <c r="G13038" s="130"/>
      <c r="I13038" s="88"/>
      <c r="N13038" s="130"/>
      <c r="P13038" s="88"/>
    </row>
    <row r="13039" spans="6:16">
      <c r="F13039" s="81"/>
      <c r="G13039" s="130"/>
      <c r="I13039" s="88"/>
      <c r="N13039" s="130"/>
      <c r="P13039" s="88"/>
    </row>
    <row r="13040" spans="6:16">
      <c r="F13040" s="81"/>
      <c r="G13040" s="130"/>
      <c r="I13040" s="88"/>
      <c r="N13040" s="130"/>
      <c r="P13040" s="88"/>
    </row>
    <row r="13041" spans="6:16">
      <c r="F13041" s="81"/>
      <c r="G13041" s="130"/>
      <c r="I13041" s="88"/>
      <c r="N13041" s="130"/>
      <c r="P13041" s="88"/>
    </row>
    <row r="13042" spans="6:16">
      <c r="F13042" s="81"/>
      <c r="G13042" s="130"/>
      <c r="I13042" s="88"/>
      <c r="N13042" s="130"/>
      <c r="P13042" s="88"/>
    </row>
    <row r="13043" spans="6:16">
      <c r="F13043" s="81"/>
      <c r="G13043" s="130"/>
      <c r="I13043" s="88"/>
      <c r="N13043" s="130"/>
      <c r="P13043" s="88"/>
    </row>
    <row r="13044" spans="6:16">
      <c r="F13044" s="81"/>
      <c r="G13044" s="130"/>
      <c r="I13044" s="88"/>
      <c r="N13044" s="130"/>
      <c r="P13044" s="88"/>
    </row>
    <row r="13045" spans="6:16">
      <c r="F13045" s="81"/>
      <c r="G13045" s="130"/>
      <c r="I13045" s="88"/>
      <c r="N13045" s="130"/>
      <c r="P13045" s="88"/>
    </row>
    <row r="13046" spans="6:16">
      <c r="F13046" s="81"/>
      <c r="G13046" s="130"/>
      <c r="I13046" s="88"/>
      <c r="N13046" s="130"/>
      <c r="P13046" s="88"/>
    </row>
    <row r="13047" spans="6:16">
      <c r="F13047" s="81"/>
      <c r="G13047" s="130"/>
      <c r="I13047" s="88"/>
      <c r="N13047" s="130"/>
      <c r="P13047" s="88"/>
    </row>
    <row r="13048" spans="6:16">
      <c r="F13048" s="81"/>
      <c r="G13048" s="130"/>
      <c r="I13048" s="88"/>
      <c r="N13048" s="130"/>
      <c r="P13048" s="88"/>
    </row>
    <row r="13049" spans="6:16">
      <c r="F13049" s="81"/>
      <c r="G13049" s="130"/>
      <c r="I13049" s="88"/>
      <c r="N13049" s="130"/>
      <c r="P13049" s="88"/>
    </row>
    <row r="13050" spans="6:16">
      <c r="F13050" s="81"/>
      <c r="G13050" s="130"/>
      <c r="I13050" s="88"/>
      <c r="N13050" s="130"/>
      <c r="P13050" s="88"/>
    </row>
    <row r="13051" spans="6:16">
      <c r="F13051" s="81"/>
      <c r="G13051" s="130"/>
      <c r="I13051" s="88"/>
      <c r="N13051" s="130"/>
      <c r="P13051" s="88"/>
    </row>
    <row r="13052" spans="6:16">
      <c r="F13052" s="81"/>
      <c r="G13052" s="130"/>
      <c r="I13052" s="88"/>
      <c r="N13052" s="130"/>
      <c r="P13052" s="88"/>
    </row>
    <row r="13053" spans="6:16">
      <c r="F13053" s="81"/>
      <c r="G13053" s="130"/>
      <c r="I13053" s="88"/>
      <c r="N13053" s="130"/>
      <c r="P13053" s="88"/>
    </row>
    <row r="13054" spans="6:16">
      <c r="F13054" s="81"/>
      <c r="G13054" s="130"/>
      <c r="I13054" s="88"/>
      <c r="N13054" s="130"/>
      <c r="P13054" s="88"/>
    </row>
    <row r="13055" spans="6:16">
      <c r="F13055" s="81"/>
      <c r="G13055" s="130"/>
      <c r="I13055" s="88"/>
      <c r="N13055" s="130"/>
      <c r="P13055" s="88"/>
    </row>
    <row r="13056" spans="6:16">
      <c r="F13056" s="81"/>
      <c r="G13056" s="130"/>
      <c r="I13056" s="88"/>
      <c r="N13056" s="130"/>
      <c r="P13056" s="88"/>
    </row>
    <row r="13057" spans="6:16">
      <c r="F13057" s="81"/>
      <c r="G13057" s="130"/>
      <c r="I13057" s="88"/>
      <c r="N13057" s="130"/>
      <c r="P13057" s="88"/>
    </row>
    <row r="13058" spans="6:16">
      <c r="F13058" s="81"/>
      <c r="G13058" s="130"/>
      <c r="I13058" s="88"/>
      <c r="N13058" s="130"/>
      <c r="P13058" s="88"/>
    </row>
    <row r="13059" spans="6:16">
      <c r="F13059" s="81"/>
      <c r="G13059" s="130"/>
      <c r="I13059" s="88"/>
      <c r="N13059" s="130"/>
      <c r="P13059" s="88"/>
    </row>
    <row r="13060" spans="6:16">
      <c r="F13060" s="81"/>
      <c r="G13060" s="130"/>
      <c r="I13060" s="88"/>
      <c r="N13060" s="130"/>
      <c r="P13060" s="88"/>
    </row>
    <row r="13061" spans="6:16">
      <c r="F13061" s="81"/>
      <c r="G13061" s="130"/>
      <c r="I13061" s="88"/>
      <c r="N13061" s="130"/>
      <c r="P13061" s="88"/>
    </row>
    <row r="13062" spans="6:16">
      <c r="F13062" s="81"/>
      <c r="G13062" s="130"/>
      <c r="I13062" s="88"/>
      <c r="N13062" s="130"/>
      <c r="P13062" s="88"/>
    </row>
    <row r="13063" spans="6:16">
      <c r="F13063" s="81"/>
      <c r="G13063" s="130"/>
      <c r="I13063" s="88"/>
      <c r="N13063" s="130"/>
      <c r="P13063" s="88"/>
    </row>
    <row r="13064" spans="6:16">
      <c r="F13064" s="81"/>
      <c r="G13064" s="130"/>
      <c r="I13064" s="88"/>
      <c r="N13064" s="130"/>
      <c r="P13064" s="88"/>
    </row>
    <row r="13065" spans="6:16">
      <c r="F13065" s="81"/>
      <c r="G13065" s="130"/>
      <c r="I13065" s="88"/>
      <c r="N13065" s="130"/>
      <c r="P13065" s="88"/>
    </row>
    <row r="13066" spans="6:16">
      <c r="F13066" s="81"/>
      <c r="G13066" s="130"/>
      <c r="I13066" s="88"/>
      <c r="N13066" s="130"/>
      <c r="P13066" s="88"/>
    </row>
    <row r="13067" spans="6:16">
      <c r="F13067" s="81"/>
      <c r="G13067" s="130"/>
      <c r="I13067" s="88"/>
      <c r="N13067" s="130"/>
      <c r="P13067" s="88"/>
    </row>
    <row r="13068" spans="6:16">
      <c r="F13068" s="81"/>
      <c r="G13068" s="130"/>
      <c r="I13068" s="88"/>
      <c r="N13068" s="130"/>
      <c r="P13068" s="88"/>
    </row>
    <row r="13069" spans="6:16">
      <c r="F13069" s="81"/>
      <c r="G13069" s="130"/>
      <c r="I13069" s="88"/>
      <c r="N13069" s="130"/>
      <c r="P13069" s="88"/>
    </row>
    <row r="13070" spans="6:16">
      <c r="F13070" s="81"/>
      <c r="G13070" s="130"/>
      <c r="I13070" s="88"/>
      <c r="N13070" s="130"/>
      <c r="P13070" s="88"/>
    </row>
    <row r="13071" spans="6:16">
      <c r="F13071" s="81"/>
      <c r="G13071" s="130"/>
      <c r="I13071" s="88"/>
      <c r="N13071" s="130"/>
      <c r="P13071" s="88"/>
    </row>
    <row r="13072" spans="6:16">
      <c r="F13072" s="81"/>
      <c r="G13072" s="130"/>
      <c r="I13072" s="88"/>
      <c r="N13072" s="130"/>
      <c r="P13072" s="88"/>
    </row>
    <row r="13073" spans="6:16">
      <c r="F13073" s="81"/>
      <c r="G13073" s="130"/>
      <c r="I13073" s="88"/>
      <c r="N13073" s="130"/>
      <c r="P13073" s="88"/>
    </row>
    <row r="13074" spans="6:16">
      <c r="F13074" s="81"/>
      <c r="G13074" s="130"/>
      <c r="I13074" s="88"/>
      <c r="N13074" s="130"/>
      <c r="P13074" s="88"/>
    </row>
    <row r="13075" spans="6:16">
      <c r="F13075" s="81"/>
      <c r="G13075" s="130"/>
      <c r="I13075" s="88"/>
      <c r="N13075" s="130"/>
      <c r="P13075" s="88"/>
    </row>
    <row r="13076" spans="6:16">
      <c r="F13076" s="81"/>
      <c r="G13076" s="130"/>
      <c r="I13076" s="88"/>
      <c r="N13076" s="130"/>
      <c r="P13076" s="88"/>
    </row>
    <row r="13077" spans="6:16">
      <c r="F13077" s="81"/>
      <c r="G13077" s="130"/>
      <c r="I13077" s="88"/>
      <c r="N13077" s="130"/>
      <c r="P13077" s="88"/>
    </row>
    <row r="13078" spans="6:16">
      <c r="F13078" s="81"/>
      <c r="G13078" s="130"/>
      <c r="I13078" s="88"/>
      <c r="N13078" s="130"/>
      <c r="P13078" s="88"/>
    </row>
    <row r="13079" spans="6:16">
      <c r="F13079" s="81"/>
      <c r="G13079" s="130"/>
      <c r="I13079" s="88"/>
      <c r="N13079" s="130"/>
      <c r="P13079" s="88"/>
    </row>
    <row r="13080" spans="6:16">
      <c r="F13080" s="81"/>
      <c r="G13080" s="130"/>
      <c r="I13080" s="88"/>
      <c r="N13080" s="130"/>
      <c r="P13080" s="88"/>
    </row>
    <row r="13081" spans="6:16">
      <c r="F13081" s="81"/>
      <c r="G13081" s="130"/>
      <c r="I13081" s="88"/>
      <c r="N13081" s="130"/>
      <c r="P13081" s="88"/>
    </row>
    <row r="13082" spans="6:16">
      <c r="F13082" s="81"/>
      <c r="G13082" s="130"/>
      <c r="I13082" s="88"/>
      <c r="N13082" s="130"/>
      <c r="P13082" s="88"/>
    </row>
    <row r="13083" spans="6:16">
      <c r="F13083" s="81"/>
      <c r="G13083" s="130"/>
      <c r="I13083" s="88"/>
      <c r="N13083" s="130"/>
      <c r="P13083" s="88"/>
    </row>
    <row r="13084" spans="6:16">
      <c r="F13084" s="81"/>
      <c r="G13084" s="130"/>
      <c r="I13084" s="88"/>
      <c r="N13084" s="130"/>
      <c r="P13084" s="88"/>
    </row>
    <row r="13085" spans="6:16">
      <c r="F13085" s="81"/>
      <c r="G13085" s="130"/>
      <c r="I13085" s="88"/>
      <c r="N13085" s="130"/>
      <c r="P13085" s="88"/>
    </row>
    <row r="13086" spans="6:16">
      <c r="F13086" s="81"/>
      <c r="G13086" s="130"/>
      <c r="I13086" s="88"/>
      <c r="N13086" s="130"/>
      <c r="P13086" s="88"/>
    </row>
    <row r="13087" spans="6:16">
      <c r="F13087" s="81"/>
      <c r="G13087" s="130"/>
      <c r="I13087" s="88"/>
      <c r="N13087" s="130"/>
      <c r="P13087" s="88"/>
    </row>
    <row r="13088" spans="6:16">
      <c r="F13088" s="81"/>
      <c r="G13088" s="130"/>
      <c r="I13088" s="88"/>
      <c r="N13088" s="130"/>
      <c r="P13088" s="88"/>
    </row>
    <row r="13089" spans="6:16">
      <c r="F13089" s="81"/>
      <c r="G13089" s="130"/>
      <c r="I13089" s="88"/>
      <c r="N13089" s="130"/>
      <c r="P13089" s="88"/>
    </row>
    <row r="13090" spans="6:16">
      <c r="F13090" s="81"/>
      <c r="G13090" s="130"/>
      <c r="I13090" s="88"/>
      <c r="N13090" s="130"/>
      <c r="P13090" s="88"/>
    </row>
    <row r="13091" spans="6:16">
      <c r="F13091" s="81"/>
      <c r="G13091" s="130"/>
      <c r="I13091" s="88"/>
      <c r="N13091" s="130"/>
      <c r="P13091" s="88"/>
    </row>
    <row r="13092" spans="6:16">
      <c r="F13092" s="81"/>
      <c r="G13092" s="130"/>
      <c r="I13092" s="88"/>
      <c r="N13092" s="130"/>
      <c r="P13092" s="88"/>
    </row>
    <row r="13093" spans="6:16">
      <c r="F13093" s="81"/>
      <c r="G13093" s="130"/>
      <c r="I13093" s="88"/>
      <c r="N13093" s="130"/>
      <c r="P13093" s="88"/>
    </row>
    <row r="13094" spans="6:16">
      <c r="F13094" s="81"/>
      <c r="G13094" s="130"/>
      <c r="I13094" s="88"/>
      <c r="N13094" s="130"/>
      <c r="P13094" s="88"/>
    </row>
    <row r="13095" spans="6:16">
      <c r="F13095" s="81"/>
      <c r="G13095" s="130"/>
      <c r="I13095" s="88"/>
      <c r="N13095" s="130"/>
      <c r="P13095" s="88"/>
    </row>
    <row r="13096" spans="6:16">
      <c r="F13096" s="81"/>
      <c r="G13096" s="130"/>
      <c r="I13096" s="88"/>
      <c r="N13096" s="130"/>
      <c r="P13096" s="88"/>
    </row>
    <row r="13097" spans="6:16">
      <c r="F13097" s="81"/>
      <c r="G13097" s="130"/>
      <c r="I13097" s="88"/>
      <c r="N13097" s="130"/>
      <c r="P13097" s="88"/>
    </row>
    <row r="13098" spans="6:16">
      <c r="F13098" s="81"/>
      <c r="G13098" s="130"/>
      <c r="I13098" s="88"/>
      <c r="N13098" s="130"/>
      <c r="P13098" s="88"/>
    </row>
    <row r="13099" spans="6:16">
      <c r="F13099" s="81"/>
      <c r="G13099" s="130"/>
      <c r="I13099" s="88"/>
      <c r="N13099" s="130"/>
      <c r="P13099" s="88"/>
    </row>
    <row r="13100" spans="6:16">
      <c r="F13100" s="81"/>
      <c r="G13100" s="130"/>
      <c r="I13100" s="88"/>
      <c r="N13100" s="130"/>
      <c r="P13100" s="88"/>
    </row>
    <row r="13101" spans="6:16">
      <c r="F13101" s="81"/>
      <c r="G13101" s="130"/>
      <c r="I13101" s="88"/>
      <c r="N13101" s="130"/>
      <c r="P13101" s="88"/>
    </row>
    <row r="13102" spans="6:16">
      <c r="F13102" s="81"/>
      <c r="G13102" s="130"/>
      <c r="I13102" s="88"/>
      <c r="N13102" s="130"/>
      <c r="P13102" s="88"/>
    </row>
    <row r="13103" spans="6:16">
      <c r="F13103" s="81"/>
      <c r="G13103" s="130"/>
      <c r="I13103" s="88"/>
      <c r="N13103" s="130"/>
      <c r="P13103" s="88"/>
    </row>
    <row r="13104" spans="6:16">
      <c r="F13104" s="81"/>
      <c r="G13104" s="130"/>
      <c r="I13104" s="88"/>
      <c r="N13104" s="130"/>
      <c r="P13104" s="88"/>
    </row>
    <row r="13105" spans="6:16">
      <c r="F13105" s="81"/>
      <c r="G13105" s="130"/>
      <c r="I13105" s="88"/>
      <c r="N13105" s="130"/>
      <c r="P13105" s="88"/>
    </row>
    <row r="13106" spans="6:16">
      <c r="F13106" s="81"/>
      <c r="G13106" s="130"/>
      <c r="I13106" s="88"/>
      <c r="N13106" s="130"/>
      <c r="P13106" s="88"/>
    </row>
    <row r="13107" spans="6:16">
      <c r="F13107" s="81"/>
      <c r="G13107" s="130"/>
      <c r="I13107" s="88"/>
      <c r="N13107" s="130"/>
      <c r="P13107" s="88"/>
    </row>
    <row r="13108" spans="6:16">
      <c r="F13108" s="81"/>
      <c r="G13108" s="130"/>
      <c r="I13108" s="88"/>
      <c r="N13108" s="130"/>
      <c r="P13108" s="88"/>
    </row>
    <row r="13109" spans="6:16">
      <c r="F13109" s="81"/>
      <c r="G13109" s="130"/>
      <c r="I13109" s="88"/>
      <c r="N13109" s="130"/>
      <c r="P13109" s="88"/>
    </row>
    <row r="13110" spans="6:16">
      <c r="F13110" s="81"/>
      <c r="G13110" s="130"/>
      <c r="I13110" s="88"/>
      <c r="N13110" s="130"/>
      <c r="P13110" s="88"/>
    </row>
    <row r="13111" spans="6:16">
      <c r="F13111" s="81"/>
      <c r="G13111" s="130"/>
      <c r="I13111" s="88"/>
      <c r="N13111" s="130"/>
      <c r="P13111" s="88"/>
    </row>
    <row r="13112" spans="6:16">
      <c r="F13112" s="81"/>
      <c r="G13112" s="130"/>
      <c r="I13112" s="88"/>
      <c r="N13112" s="130"/>
      <c r="P13112" s="88"/>
    </row>
    <row r="13113" spans="6:16">
      <c r="F13113" s="81"/>
      <c r="G13113" s="130"/>
      <c r="I13113" s="88"/>
      <c r="N13113" s="130"/>
      <c r="P13113" s="88"/>
    </row>
    <row r="13114" spans="6:16">
      <c r="F13114" s="81"/>
      <c r="G13114" s="130"/>
      <c r="I13114" s="88"/>
      <c r="N13114" s="130"/>
      <c r="P13114" s="88"/>
    </row>
    <row r="13115" spans="6:16">
      <c r="F13115" s="81"/>
      <c r="G13115" s="130"/>
      <c r="I13115" s="88"/>
      <c r="N13115" s="130"/>
      <c r="P13115" s="88"/>
    </row>
    <row r="13116" spans="6:16">
      <c r="F13116" s="81"/>
      <c r="G13116" s="130"/>
      <c r="I13116" s="88"/>
      <c r="N13116" s="130"/>
      <c r="P13116" s="88"/>
    </row>
    <row r="13117" spans="6:16">
      <c r="F13117" s="81"/>
      <c r="G13117" s="130"/>
      <c r="I13117" s="88"/>
      <c r="N13117" s="130"/>
      <c r="P13117" s="88"/>
    </row>
    <row r="13118" spans="6:16">
      <c r="F13118" s="81"/>
      <c r="G13118" s="130"/>
      <c r="I13118" s="88"/>
      <c r="N13118" s="130"/>
      <c r="P13118" s="88"/>
    </row>
    <row r="13119" spans="6:16">
      <c r="F13119" s="81"/>
      <c r="G13119" s="130"/>
      <c r="I13119" s="88"/>
      <c r="N13119" s="130"/>
      <c r="P13119" s="88"/>
    </row>
    <row r="13120" spans="6:16">
      <c r="F13120" s="81"/>
      <c r="G13120" s="130"/>
      <c r="I13120" s="88"/>
      <c r="N13120" s="130"/>
      <c r="P13120" s="88"/>
    </row>
    <row r="13121" spans="6:16">
      <c r="F13121" s="81"/>
      <c r="G13121" s="130"/>
      <c r="I13121" s="88"/>
      <c r="N13121" s="130"/>
      <c r="P13121" s="88"/>
    </row>
    <row r="13122" spans="6:16">
      <c r="F13122" s="81"/>
      <c r="G13122" s="130"/>
      <c r="I13122" s="88"/>
      <c r="N13122" s="130"/>
      <c r="P13122" s="88"/>
    </row>
    <row r="13123" spans="6:16">
      <c r="F13123" s="81"/>
      <c r="G13123" s="130"/>
      <c r="I13123" s="88"/>
      <c r="N13123" s="130"/>
      <c r="P13123" s="88"/>
    </row>
    <row r="13124" spans="6:16">
      <c r="F13124" s="81"/>
      <c r="G13124" s="130"/>
      <c r="I13124" s="88"/>
      <c r="N13124" s="130"/>
      <c r="P13124" s="88"/>
    </row>
    <row r="13125" spans="6:16">
      <c r="F13125" s="81"/>
      <c r="G13125" s="130"/>
      <c r="I13125" s="88"/>
      <c r="N13125" s="130"/>
      <c r="P13125" s="88"/>
    </row>
    <row r="13126" spans="6:16">
      <c r="F13126" s="81"/>
      <c r="G13126" s="130"/>
      <c r="I13126" s="88"/>
      <c r="N13126" s="130"/>
      <c r="P13126" s="88"/>
    </row>
    <row r="13127" spans="6:16">
      <c r="F13127" s="81"/>
      <c r="G13127" s="130"/>
      <c r="I13127" s="88"/>
      <c r="N13127" s="130"/>
      <c r="P13127" s="88"/>
    </row>
    <row r="13128" spans="6:16">
      <c r="F13128" s="81"/>
      <c r="G13128" s="130"/>
      <c r="I13128" s="88"/>
      <c r="N13128" s="130"/>
      <c r="P13128" s="88"/>
    </row>
    <row r="13129" spans="6:16">
      <c r="F13129" s="81"/>
      <c r="G13129" s="130"/>
      <c r="I13129" s="88"/>
      <c r="N13129" s="130"/>
      <c r="P13129" s="88"/>
    </row>
    <row r="13130" spans="6:16">
      <c r="F13130" s="81"/>
      <c r="G13130" s="130"/>
      <c r="I13130" s="88"/>
      <c r="N13130" s="130"/>
      <c r="P13130" s="88"/>
    </row>
    <row r="13131" spans="6:16">
      <c r="F13131" s="81"/>
      <c r="G13131" s="130"/>
      <c r="I13131" s="88"/>
      <c r="N13131" s="130"/>
      <c r="P13131" s="88"/>
    </row>
    <row r="13132" spans="6:16">
      <c r="F13132" s="81"/>
      <c r="G13132" s="130"/>
      <c r="I13132" s="88"/>
      <c r="N13132" s="130"/>
      <c r="P13132" s="88"/>
    </row>
    <row r="13133" spans="6:16">
      <c r="F13133" s="81"/>
      <c r="G13133" s="130"/>
      <c r="I13133" s="88"/>
      <c r="N13133" s="130"/>
      <c r="P13133" s="88"/>
    </row>
    <row r="13134" spans="6:16">
      <c r="F13134" s="81"/>
      <c r="G13134" s="130"/>
      <c r="I13134" s="88"/>
      <c r="N13134" s="130"/>
      <c r="P13134" s="88"/>
    </row>
    <row r="13135" spans="6:16">
      <c r="F13135" s="81"/>
      <c r="G13135" s="130"/>
      <c r="I13135" s="88"/>
      <c r="N13135" s="130"/>
      <c r="P13135" s="88"/>
    </row>
    <row r="13136" spans="6:16">
      <c r="F13136" s="81"/>
      <c r="G13136" s="130"/>
      <c r="I13136" s="88"/>
      <c r="N13136" s="130"/>
      <c r="P13136" s="88"/>
    </row>
    <row r="13137" spans="6:16">
      <c r="F13137" s="81"/>
      <c r="G13137" s="130"/>
      <c r="I13137" s="88"/>
      <c r="N13137" s="130"/>
      <c r="P13137" s="88"/>
    </row>
    <row r="13138" spans="6:16">
      <c r="F13138" s="81"/>
      <c r="G13138" s="130"/>
      <c r="I13138" s="88"/>
      <c r="N13138" s="130"/>
      <c r="P13138" s="88"/>
    </row>
    <row r="13139" spans="6:16">
      <c r="F13139" s="81"/>
      <c r="G13139" s="130"/>
      <c r="I13139" s="88"/>
      <c r="N13139" s="130"/>
      <c r="P13139" s="88"/>
    </row>
    <row r="13140" spans="6:16">
      <c r="F13140" s="81"/>
      <c r="G13140" s="130"/>
      <c r="I13140" s="88"/>
      <c r="N13140" s="130"/>
      <c r="P13140" s="88"/>
    </row>
    <row r="13141" spans="6:16">
      <c r="F13141" s="81"/>
      <c r="G13141" s="130"/>
      <c r="I13141" s="88"/>
      <c r="N13141" s="130"/>
      <c r="P13141" s="88"/>
    </row>
    <row r="13142" spans="6:16">
      <c r="F13142" s="81"/>
      <c r="G13142" s="130"/>
      <c r="I13142" s="88"/>
      <c r="N13142" s="130"/>
      <c r="P13142" s="88"/>
    </row>
    <row r="13143" spans="6:16">
      <c r="F13143" s="81"/>
      <c r="G13143" s="130"/>
      <c r="I13143" s="88"/>
      <c r="N13143" s="130"/>
      <c r="P13143" s="88"/>
    </row>
    <row r="13144" spans="6:16">
      <c r="F13144" s="81"/>
      <c r="G13144" s="130"/>
      <c r="I13144" s="88"/>
      <c r="N13144" s="130"/>
      <c r="P13144" s="88"/>
    </row>
    <row r="13145" spans="6:16">
      <c r="F13145" s="81"/>
      <c r="G13145" s="130"/>
      <c r="I13145" s="88"/>
      <c r="N13145" s="130"/>
      <c r="P13145" s="88"/>
    </row>
    <row r="13146" spans="6:16">
      <c r="F13146" s="81"/>
      <c r="G13146" s="130"/>
      <c r="I13146" s="88"/>
      <c r="N13146" s="130"/>
      <c r="P13146" s="88"/>
    </row>
    <row r="13147" spans="6:16">
      <c r="F13147" s="81"/>
      <c r="G13147" s="130"/>
      <c r="I13147" s="88"/>
      <c r="N13147" s="130"/>
      <c r="P13147" s="88"/>
    </row>
    <row r="13148" spans="6:16">
      <c r="F13148" s="81"/>
      <c r="G13148" s="130"/>
      <c r="I13148" s="88"/>
      <c r="N13148" s="130"/>
      <c r="P13148" s="88"/>
    </row>
    <row r="13149" spans="6:16">
      <c r="F13149" s="81"/>
      <c r="G13149" s="130"/>
      <c r="I13149" s="88"/>
      <c r="N13149" s="130"/>
      <c r="P13149" s="88"/>
    </row>
    <row r="13150" spans="6:16">
      <c r="F13150" s="81"/>
      <c r="G13150" s="130"/>
      <c r="I13150" s="88"/>
      <c r="N13150" s="130"/>
      <c r="P13150" s="88"/>
    </row>
    <row r="13151" spans="6:16">
      <c r="F13151" s="81"/>
      <c r="G13151" s="130"/>
      <c r="I13151" s="88"/>
      <c r="N13151" s="130"/>
      <c r="P13151" s="88"/>
    </row>
    <row r="13152" spans="6:16">
      <c r="F13152" s="81"/>
      <c r="G13152" s="130"/>
      <c r="I13152" s="88"/>
      <c r="N13152" s="130"/>
      <c r="P13152" s="88"/>
    </row>
    <row r="13153" spans="6:16">
      <c r="F13153" s="81"/>
      <c r="G13153" s="130"/>
      <c r="I13153" s="88"/>
      <c r="N13153" s="130"/>
      <c r="P13153" s="88"/>
    </row>
    <row r="13154" spans="6:16">
      <c r="F13154" s="81"/>
      <c r="G13154" s="130"/>
      <c r="I13154" s="88"/>
      <c r="N13154" s="130"/>
      <c r="P13154" s="88"/>
    </row>
    <row r="13155" spans="6:16">
      <c r="F13155" s="81"/>
      <c r="G13155" s="130"/>
      <c r="I13155" s="88"/>
      <c r="N13155" s="130"/>
      <c r="P13155" s="88"/>
    </row>
    <row r="13156" spans="6:16">
      <c r="F13156" s="81"/>
      <c r="G13156" s="130"/>
      <c r="I13156" s="88"/>
      <c r="N13156" s="130"/>
      <c r="P13156" s="88"/>
    </row>
    <row r="13157" spans="6:16">
      <c r="F13157" s="81"/>
      <c r="G13157" s="130"/>
      <c r="I13157" s="88"/>
      <c r="N13157" s="130"/>
      <c r="P13157" s="88"/>
    </row>
    <row r="13158" spans="6:16">
      <c r="F13158" s="81"/>
      <c r="G13158" s="130"/>
      <c r="I13158" s="88"/>
      <c r="N13158" s="130"/>
      <c r="P13158" s="88"/>
    </row>
    <row r="13159" spans="6:16">
      <c r="F13159" s="81"/>
      <c r="G13159" s="130"/>
      <c r="I13159" s="88"/>
      <c r="N13159" s="130"/>
      <c r="P13159" s="88"/>
    </row>
    <row r="13160" spans="6:16">
      <c r="F13160" s="81"/>
      <c r="G13160" s="130"/>
      <c r="I13160" s="88"/>
      <c r="N13160" s="130"/>
      <c r="P13160" s="88"/>
    </row>
    <row r="13161" spans="6:16">
      <c r="F13161" s="81"/>
      <c r="G13161" s="130"/>
      <c r="I13161" s="88"/>
      <c r="N13161" s="130"/>
      <c r="P13161" s="88"/>
    </row>
    <row r="13162" spans="6:16">
      <c r="F13162" s="81"/>
      <c r="G13162" s="130"/>
      <c r="I13162" s="88"/>
      <c r="N13162" s="130"/>
      <c r="P13162" s="88"/>
    </row>
    <row r="13163" spans="6:16">
      <c r="F13163" s="81"/>
      <c r="G13163" s="130"/>
      <c r="I13163" s="88"/>
      <c r="N13163" s="130"/>
      <c r="P13163" s="88"/>
    </row>
    <row r="13164" spans="6:16">
      <c r="F13164" s="81"/>
      <c r="G13164" s="130"/>
      <c r="I13164" s="88"/>
      <c r="N13164" s="130"/>
      <c r="P13164" s="88"/>
    </row>
    <row r="13165" spans="6:16">
      <c r="F13165" s="81"/>
      <c r="G13165" s="130"/>
      <c r="I13165" s="88"/>
      <c r="N13165" s="130"/>
      <c r="P13165" s="88"/>
    </row>
    <row r="13166" spans="6:16">
      <c r="F13166" s="81"/>
      <c r="G13166" s="130"/>
      <c r="I13166" s="88"/>
      <c r="N13166" s="130"/>
      <c r="P13166" s="88"/>
    </row>
    <row r="13167" spans="6:16">
      <c r="F13167" s="81"/>
      <c r="G13167" s="130"/>
      <c r="I13167" s="88"/>
      <c r="N13167" s="130"/>
      <c r="P13167" s="88"/>
    </row>
    <row r="13168" spans="6:16">
      <c r="F13168" s="81"/>
      <c r="G13168" s="130"/>
      <c r="I13168" s="88"/>
      <c r="N13168" s="130"/>
      <c r="P13168" s="88"/>
    </row>
    <row r="13169" spans="6:16">
      <c r="F13169" s="81"/>
      <c r="G13169" s="130"/>
      <c r="I13169" s="88"/>
      <c r="N13169" s="130"/>
      <c r="P13169" s="88"/>
    </row>
    <row r="13170" spans="6:16">
      <c r="F13170" s="81"/>
      <c r="G13170" s="130"/>
      <c r="I13170" s="88"/>
      <c r="N13170" s="130"/>
      <c r="P13170" s="88"/>
    </row>
    <row r="13171" spans="6:16">
      <c r="F13171" s="81"/>
      <c r="G13171" s="130"/>
      <c r="I13171" s="88"/>
      <c r="N13171" s="130"/>
      <c r="P13171" s="88"/>
    </row>
    <row r="13172" spans="6:16">
      <c r="F13172" s="81"/>
      <c r="G13172" s="130"/>
      <c r="I13172" s="88"/>
      <c r="N13172" s="130"/>
      <c r="P13172" s="88"/>
    </row>
    <row r="13173" spans="6:16">
      <c r="F13173" s="81"/>
      <c r="G13173" s="130"/>
      <c r="I13173" s="88"/>
      <c r="N13173" s="130"/>
      <c r="P13173" s="88"/>
    </row>
    <row r="13174" spans="6:16">
      <c r="F13174" s="81"/>
      <c r="G13174" s="130"/>
      <c r="I13174" s="88"/>
      <c r="N13174" s="130"/>
      <c r="P13174" s="88"/>
    </row>
    <row r="13175" spans="6:16">
      <c r="F13175" s="81"/>
      <c r="G13175" s="130"/>
      <c r="I13175" s="88"/>
      <c r="N13175" s="130"/>
      <c r="P13175" s="88"/>
    </row>
    <row r="13176" spans="6:16">
      <c r="F13176" s="81"/>
      <c r="G13176" s="130"/>
      <c r="I13176" s="88"/>
      <c r="N13176" s="130"/>
      <c r="P13176" s="88"/>
    </row>
    <row r="13177" spans="6:16">
      <c r="F13177" s="81"/>
      <c r="G13177" s="130"/>
      <c r="I13177" s="88"/>
      <c r="N13177" s="130"/>
      <c r="P13177" s="88"/>
    </row>
    <row r="13178" spans="6:16">
      <c r="F13178" s="81"/>
      <c r="G13178" s="130"/>
      <c r="I13178" s="88"/>
      <c r="N13178" s="130"/>
      <c r="P13178" s="88"/>
    </row>
    <row r="13179" spans="6:16">
      <c r="F13179" s="81"/>
      <c r="G13179" s="130"/>
      <c r="I13179" s="88"/>
      <c r="N13179" s="130"/>
      <c r="P13179" s="88"/>
    </row>
    <row r="13180" spans="6:16">
      <c r="F13180" s="81"/>
      <c r="G13180" s="130"/>
      <c r="I13180" s="88"/>
      <c r="N13180" s="130"/>
      <c r="P13180" s="88"/>
    </row>
    <row r="13181" spans="6:16">
      <c r="F13181" s="81"/>
      <c r="G13181" s="130"/>
      <c r="I13181" s="88"/>
      <c r="N13181" s="130"/>
      <c r="P13181" s="88"/>
    </row>
    <row r="13182" spans="6:16">
      <c r="F13182" s="81"/>
      <c r="G13182" s="130"/>
      <c r="I13182" s="88"/>
      <c r="N13182" s="130"/>
      <c r="P13182" s="88"/>
    </row>
    <row r="13183" spans="6:16">
      <c r="F13183" s="81"/>
      <c r="G13183" s="130"/>
      <c r="I13183" s="88"/>
      <c r="N13183" s="130"/>
      <c r="P13183" s="88"/>
    </row>
    <row r="13184" spans="6:16">
      <c r="F13184" s="81"/>
      <c r="G13184" s="130"/>
      <c r="I13184" s="88"/>
      <c r="N13184" s="130"/>
      <c r="P13184" s="88"/>
    </row>
    <row r="13185" spans="6:16">
      <c r="F13185" s="81"/>
      <c r="G13185" s="130"/>
      <c r="I13185" s="88"/>
      <c r="N13185" s="130"/>
      <c r="P13185" s="88"/>
    </row>
    <row r="13186" spans="6:16">
      <c r="F13186" s="81"/>
      <c r="G13186" s="130"/>
      <c r="I13186" s="88"/>
      <c r="N13186" s="130"/>
      <c r="P13186" s="88"/>
    </row>
    <row r="13187" spans="6:16">
      <c r="F13187" s="81"/>
      <c r="G13187" s="130"/>
      <c r="I13187" s="88"/>
      <c r="N13187" s="130"/>
      <c r="P13187" s="88"/>
    </row>
    <row r="13188" spans="6:16">
      <c r="F13188" s="81"/>
      <c r="G13188" s="130"/>
      <c r="I13188" s="88"/>
      <c r="N13188" s="130"/>
      <c r="P13188" s="88"/>
    </row>
    <row r="13189" spans="6:16">
      <c r="F13189" s="81"/>
      <c r="G13189" s="130"/>
      <c r="I13189" s="88"/>
      <c r="N13189" s="130"/>
      <c r="P13189" s="88"/>
    </row>
    <row r="13190" spans="6:16">
      <c r="F13190" s="81"/>
      <c r="G13190" s="130"/>
      <c r="I13190" s="88"/>
      <c r="N13190" s="130"/>
      <c r="P13190" s="88"/>
    </row>
    <row r="13191" spans="6:16">
      <c r="F13191" s="81"/>
      <c r="G13191" s="130"/>
      <c r="I13191" s="88"/>
      <c r="N13191" s="130"/>
      <c r="P13191" s="88"/>
    </row>
    <row r="13192" spans="6:16">
      <c r="F13192" s="81"/>
      <c r="G13192" s="130"/>
      <c r="I13192" s="88"/>
      <c r="N13192" s="130"/>
      <c r="P13192" s="88"/>
    </row>
    <row r="13193" spans="6:16">
      <c r="F13193" s="81"/>
      <c r="G13193" s="130"/>
      <c r="I13193" s="88"/>
      <c r="N13193" s="130"/>
      <c r="P13193" s="88"/>
    </row>
    <row r="13194" spans="6:16">
      <c r="F13194" s="81"/>
      <c r="G13194" s="130"/>
      <c r="I13194" s="88"/>
      <c r="N13194" s="130"/>
      <c r="P13194" s="88"/>
    </row>
    <row r="13195" spans="6:16">
      <c r="F13195" s="81"/>
      <c r="G13195" s="130"/>
      <c r="I13195" s="88"/>
      <c r="N13195" s="130"/>
      <c r="P13195" s="88"/>
    </row>
    <row r="13196" spans="6:16">
      <c r="F13196" s="81"/>
      <c r="G13196" s="130"/>
      <c r="I13196" s="88"/>
      <c r="N13196" s="130"/>
      <c r="P13196" s="88"/>
    </row>
    <row r="13197" spans="6:16">
      <c r="F13197" s="81"/>
      <c r="G13197" s="130"/>
      <c r="I13197" s="88"/>
      <c r="N13197" s="130"/>
      <c r="P13197" s="88"/>
    </row>
    <row r="13198" spans="6:16">
      <c r="F13198" s="81"/>
      <c r="G13198" s="130"/>
      <c r="I13198" s="88"/>
      <c r="N13198" s="130"/>
      <c r="P13198" s="88"/>
    </row>
    <row r="13199" spans="6:16">
      <c r="F13199" s="81"/>
      <c r="G13199" s="130"/>
      <c r="I13199" s="88"/>
      <c r="N13199" s="130"/>
      <c r="P13199" s="88"/>
    </row>
    <row r="13200" spans="6:16">
      <c r="F13200" s="81"/>
      <c r="G13200" s="130"/>
      <c r="I13200" s="88"/>
      <c r="N13200" s="130"/>
      <c r="P13200" s="88"/>
    </row>
    <row r="13201" spans="6:16">
      <c r="F13201" s="81"/>
      <c r="G13201" s="130"/>
      <c r="I13201" s="88"/>
      <c r="N13201" s="130"/>
      <c r="P13201" s="88"/>
    </row>
    <row r="13202" spans="6:16">
      <c r="F13202" s="81"/>
      <c r="G13202" s="130"/>
      <c r="I13202" s="88"/>
      <c r="N13202" s="130"/>
      <c r="P13202" s="88"/>
    </row>
    <row r="13203" spans="6:16">
      <c r="F13203" s="81"/>
      <c r="G13203" s="130"/>
      <c r="I13203" s="88"/>
      <c r="N13203" s="130"/>
      <c r="P13203" s="88"/>
    </row>
    <row r="13204" spans="6:16">
      <c r="F13204" s="81"/>
      <c r="G13204" s="130"/>
      <c r="I13204" s="88"/>
      <c r="N13204" s="130"/>
      <c r="P13204" s="88"/>
    </row>
    <row r="13205" spans="6:16">
      <c r="F13205" s="81"/>
      <c r="G13205" s="130"/>
      <c r="I13205" s="88"/>
      <c r="N13205" s="130"/>
      <c r="P13205" s="88"/>
    </row>
    <row r="13206" spans="6:16">
      <c r="F13206" s="81"/>
      <c r="G13206" s="130"/>
      <c r="I13206" s="88"/>
      <c r="N13206" s="130"/>
      <c r="P13206" s="88"/>
    </row>
    <row r="13207" spans="6:16">
      <c r="F13207" s="81"/>
      <c r="G13207" s="130"/>
      <c r="I13207" s="88"/>
      <c r="N13207" s="130"/>
      <c r="P13207" s="88"/>
    </row>
    <row r="13208" spans="6:16">
      <c r="F13208" s="81"/>
      <c r="G13208" s="130"/>
      <c r="I13208" s="88"/>
      <c r="N13208" s="130"/>
      <c r="P13208" s="88"/>
    </row>
    <row r="13209" spans="6:16">
      <c r="F13209" s="81"/>
      <c r="G13209" s="130"/>
      <c r="I13209" s="88"/>
      <c r="N13209" s="130"/>
      <c r="P13209" s="88"/>
    </row>
    <row r="13210" spans="6:16">
      <c r="F13210" s="81"/>
      <c r="G13210" s="130"/>
      <c r="I13210" s="88"/>
      <c r="N13210" s="130"/>
      <c r="P13210" s="88"/>
    </row>
    <row r="13211" spans="6:16">
      <c r="F13211" s="81"/>
      <c r="G13211" s="130"/>
      <c r="I13211" s="88"/>
      <c r="N13211" s="130"/>
      <c r="P13211" s="88"/>
    </row>
    <row r="13212" spans="6:16">
      <c r="F13212" s="81"/>
      <c r="G13212" s="130"/>
      <c r="I13212" s="88"/>
      <c r="N13212" s="130"/>
      <c r="P13212" s="88"/>
    </row>
    <row r="13213" spans="6:16">
      <c r="F13213" s="81"/>
      <c r="G13213" s="130"/>
      <c r="I13213" s="88"/>
      <c r="N13213" s="130"/>
      <c r="P13213" s="88"/>
    </row>
    <row r="13214" spans="6:16">
      <c r="F13214" s="81"/>
      <c r="G13214" s="130"/>
      <c r="I13214" s="88"/>
      <c r="N13214" s="130"/>
      <c r="P13214" s="88"/>
    </row>
    <row r="13215" spans="6:16">
      <c r="F13215" s="81"/>
      <c r="G13215" s="130"/>
      <c r="I13215" s="88"/>
      <c r="N13215" s="130"/>
      <c r="P13215" s="88"/>
    </row>
    <row r="13216" spans="6:16">
      <c r="F13216" s="81"/>
      <c r="G13216" s="130"/>
      <c r="I13216" s="88"/>
      <c r="N13216" s="130"/>
      <c r="P13216" s="88"/>
    </row>
    <row r="13217" spans="6:16">
      <c r="F13217" s="81"/>
      <c r="G13217" s="130"/>
      <c r="I13217" s="88"/>
      <c r="N13217" s="130"/>
      <c r="P13217" s="88"/>
    </row>
    <row r="13218" spans="6:16">
      <c r="F13218" s="81"/>
      <c r="G13218" s="130"/>
      <c r="I13218" s="88"/>
      <c r="N13218" s="130"/>
      <c r="P13218" s="88"/>
    </row>
    <row r="13219" spans="6:16">
      <c r="F13219" s="81"/>
      <c r="G13219" s="130"/>
      <c r="I13219" s="88"/>
      <c r="N13219" s="130"/>
      <c r="P13219" s="88"/>
    </row>
    <row r="13220" spans="6:16">
      <c r="F13220" s="81"/>
      <c r="G13220" s="130"/>
      <c r="I13220" s="88"/>
      <c r="N13220" s="130"/>
      <c r="P13220" s="88"/>
    </row>
    <row r="13221" spans="6:16">
      <c r="F13221" s="81"/>
      <c r="G13221" s="130"/>
      <c r="I13221" s="88"/>
      <c r="N13221" s="130"/>
      <c r="P13221" s="88"/>
    </row>
    <row r="13222" spans="6:16">
      <c r="F13222" s="81"/>
      <c r="G13222" s="130"/>
      <c r="I13222" s="88"/>
      <c r="N13222" s="130"/>
      <c r="P13222" s="88"/>
    </row>
    <row r="13223" spans="6:16">
      <c r="F13223" s="81"/>
      <c r="G13223" s="130"/>
      <c r="I13223" s="88"/>
      <c r="N13223" s="130"/>
      <c r="P13223" s="88"/>
    </row>
    <row r="13224" spans="6:16">
      <c r="F13224" s="81"/>
      <c r="G13224" s="130"/>
      <c r="I13224" s="88"/>
      <c r="N13224" s="130"/>
      <c r="P13224" s="88"/>
    </row>
    <row r="13225" spans="6:16">
      <c r="F13225" s="81"/>
      <c r="G13225" s="130"/>
      <c r="I13225" s="88"/>
      <c r="N13225" s="130"/>
      <c r="P13225" s="88"/>
    </row>
    <row r="13226" spans="6:16">
      <c r="F13226" s="81"/>
      <c r="G13226" s="130"/>
      <c r="I13226" s="88"/>
      <c r="N13226" s="130"/>
      <c r="P13226" s="88"/>
    </row>
    <row r="13227" spans="6:16">
      <c r="F13227" s="81"/>
      <c r="G13227" s="130"/>
      <c r="I13227" s="88"/>
      <c r="N13227" s="130"/>
      <c r="P13227" s="88"/>
    </row>
    <row r="13228" spans="6:16">
      <c r="F13228" s="81"/>
      <c r="G13228" s="130"/>
      <c r="I13228" s="88"/>
      <c r="N13228" s="130"/>
      <c r="P13228" s="88"/>
    </row>
    <row r="13229" spans="6:16">
      <c r="F13229" s="81"/>
      <c r="G13229" s="130"/>
      <c r="I13229" s="88"/>
      <c r="N13229" s="130"/>
      <c r="P13229" s="88"/>
    </row>
    <row r="13230" spans="6:16">
      <c r="F13230" s="81"/>
      <c r="G13230" s="130"/>
      <c r="I13230" s="88"/>
      <c r="N13230" s="130"/>
      <c r="P13230" s="88"/>
    </row>
    <row r="13231" spans="6:16">
      <c r="F13231" s="81"/>
      <c r="G13231" s="130"/>
      <c r="I13231" s="88"/>
      <c r="N13231" s="130"/>
      <c r="P13231" s="88"/>
    </row>
    <row r="13232" spans="6:16">
      <c r="F13232" s="81"/>
      <c r="G13232" s="130"/>
      <c r="I13232" s="88"/>
      <c r="N13232" s="130"/>
      <c r="P13232" s="88"/>
    </row>
    <row r="13233" spans="6:16">
      <c r="F13233" s="81"/>
      <c r="G13233" s="130"/>
      <c r="I13233" s="88"/>
      <c r="N13233" s="130"/>
      <c r="P13233" s="88"/>
    </row>
    <row r="13234" spans="6:16">
      <c r="F13234" s="81"/>
      <c r="G13234" s="130"/>
      <c r="I13234" s="88"/>
      <c r="N13234" s="130"/>
      <c r="P13234" s="88"/>
    </row>
    <row r="13235" spans="6:16">
      <c r="F13235" s="81"/>
      <c r="G13235" s="130"/>
      <c r="I13235" s="88"/>
      <c r="N13235" s="130"/>
      <c r="P13235" s="88"/>
    </row>
    <row r="13236" spans="6:16">
      <c r="F13236" s="81"/>
      <c r="G13236" s="130"/>
      <c r="I13236" s="88"/>
      <c r="N13236" s="130"/>
      <c r="P13236" s="88"/>
    </row>
    <row r="13237" spans="6:16">
      <c r="F13237" s="81"/>
      <c r="G13237" s="130"/>
      <c r="I13237" s="88"/>
      <c r="N13237" s="130"/>
      <c r="P13237" s="88"/>
    </row>
    <row r="13238" spans="6:16">
      <c r="F13238" s="81"/>
      <c r="G13238" s="130"/>
      <c r="I13238" s="88"/>
      <c r="N13238" s="130"/>
      <c r="P13238" s="88"/>
    </row>
    <row r="13239" spans="6:16">
      <c r="F13239" s="81"/>
      <c r="G13239" s="130"/>
      <c r="I13239" s="88"/>
      <c r="N13239" s="130"/>
      <c r="P13239" s="88"/>
    </row>
    <row r="13240" spans="6:16">
      <c r="F13240" s="81"/>
      <c r="G13240" s="130"/>
      <c r="I13240" s="88"/>
      <c r="N13240" s="130"/>
      <c r="P13240" s="88"/>
    </row>
    <row r="13241" spans="6:16">
      <c r="F13241" s="81"/>
      <c r="G13241" s="130"/>
      <c r="I13241" s="88"/>
      <c r="N13241" s="130"/>
      <c r="P13241" s="88"/>
    </row>
    <row r="13242" spans="6:16">
      <c r="F13242" s="81"/>
      <c r="G13242" s="130"/>
      <c r="I13242" s="88"/>
      <c r="N13242" s="130"/>
      <c r="P13242" s="88"/>
    </row>
    <row r="13243" spans="6:16">
      <c r="F13243" s="81"/>
      <c r="G13243" s="130"/>
      <c r="I13243" s="88"/>
      <c r="N13243" s="130"/>
      <c r="P13243" s="88"/>
    </row>
    <row r="13244" spans="6:16">
      <c r="F13244" s="81"/>
      <c r="G13244" s="130"/>
      <c r="I13244" s="88"/>
      <c r="N13244" s="130"/>
      <c r="P13244" s="88"/>
    </row>
    <row r="13245" spans="6:16">
      <c r="F13245" s="81"/>
      <c r="G13245" s="130"/>
      <c r="I13245" s="88"/>
      <c r="N13245" s="130"/>
      <c r="P13245" s="88"/>
    </row>
    <row r="13246" spans="6:16">
      <c r="F13246" s="81"/>
      <c r="G13246" s="130"/>
      <c r="I13246" s="88"/>
      <c r="N13246" s="130"/>
      <c r="P13246" s="88"/>
    </row>
    <row r="13247" spans="6:16">
      <c r="F13247" s="81"/>
      <c r="G13247" s="130"/>
      <c r="I13247" s="88"/>
      <c r="N13247" s="130"/>
      <c r="P13247" s="88"/>
    </row>
    <row r="13248" spans="6:16">
      <c r="F13248" s="81"/>
      <c r="G13248" s="130"/>
      <c r="I13248" s="88"/>
      <c r="N13248" s="130"/>
      <c r="P13248" s="88"/>
    </row>
    <row r="13249" spans="6:16">
      <c r="F13249" s="81"/>
      <c r="G13249" s="130"/>
      <c r="I13249" s="88"/>
      <c r="N13249" s="130"/>
      <c r="P13249" s="88"/>
    </row>
    <row r="13250" spans="6:16">
      <c r="F13250" s="81"/>
      <c r="G13250" s="130"/>
      <c r="I13250" s="88"/>
      <c r="N13250" s="130"/>
      <c r="P13250" s="88"/>
    </row>
    <row r="13251" spans="6:16">
      <c r="F13251" s="81"/>
      <c r="G13251" s="130"/>
      <c r="I13251" s="88"/>
      <c r="N13251" s="130"/>
      <c r="P13251" s="88"/>
    </row>
    <row r="13252" spans="6:16">
      <c r="F13252" s="81"/>
      <c r="G13252" s="130"/>
      <c r="I13252" s="88"/>
      <c r="N13252" s="130"/>
      <c r="P13252" s="88"/>
    </row>
    <row r="13253" spans="6:16">
      <c r="F13253" s="81"/>
      <c r="G13253" s="130"/>
      <c r="I13253" s="88"/>
      <c r="N13253" s="130"/>
      <c r="P13253" s="88"/>
    </row>
    <row r="13254" spans="6:16">
      <c r="F13254" s="81"/>
      <c r="G13254" s="130"/>
      <c r="I13254" s="88"/>
      <c r="N13254" s="130"/>
      <c r="P13254" s="88"/>
    </row>
    <row r="13255" spans="6:16">
      <c r="F13255" s="81"/>
      <c r="G13255" s="130"/>
      <c r="I13255" s="88"/>
      <c r="N13255" s="130"/>
      <c r="P13255" s="88"/>
    </row>
    <row r="13256" spans="6:16">
      <c r="F13256" s="81"/>
      <c r="G13256" s="130"/>
      <c r="I13256" s="88"/>
      <c r="N13256" s="130"/>
      <c r="P13256" s="88"/>
    </row>
    <row r="13257" spans="6:16">
      <c r="F13257" s="81"/>
      <c r="G13257" s="130"/>
      <c r="I13257" s="88"/>
      <c r="N13257" s="130"/>
      <c r="P13257" s="88"/>
    </row>
    <row r="13258" spans="6:16">
      <c r="F13258" s="81"/>
      <c r="G13258" s="130"/>
      <c r="I13258" s="88"/>
      <c r="N13258" s="130"/>
      <c r="P13258" s="88"/>
    </row>
    <row r="13259" spans="6:16">
      <c r="F13259" s="81"/>
      <c r="G13259" s="130"/>
      <c r="I13259" s="88"/>
      <c r="N13259" s="130"/>
      <c r="P13259" s="88"/>
    </row>
    <row r="13260" spans="6:16">
      <c r="F13260" s="81"/>
      <c r="G13260" s="130"/>
      <c r="I13260" s="88"/>
      <c r="N13260" s="130"/>
      <c r="P13260" s="88"/>
    </row>
    <row r="13261" spans="6:16">
      <c r="F13261" s="81"/>
      <c r="G13261" s="130"/>
      <c r="I13261" s="88"/>
      <c r="N13261" s="130"/>
      <c r="P13261" s="88"/>
    </row>
    <row r="13262" spans="6:16">
      <c r="F13262" s="81"/>
      <c r="G13262" s="130"/>
      <c r="I13262" s="88"/>
      <c r="N13262" s="130"/>
      <c r="P13262" s="88"/>
    </row>
    <row r="13263" spans="6:16">
      <c r="F13263" s="81"/>
      <c r="G13263" s="130"/>
      <c r="I13263" s="88"/>
      <c r="N13263" s="130"/>
      <c r="P13263" s="88"/>
    </row>
    <row r="13264" spans="6:16">
      <c r="F13264" s="81"/>
      <c r="G13264" s="130"/>
      <c r="I13264" s="88"/>
      <c r="N13264" s="130"/>
      <c r="P13264" s="88"/>
    </row>
    <row r="13265" spans="6:16">
      <c r="F13265" s="81"/>
      <c r="G13265" s="130"/>
      <c r="I13265" s="88"/>
      <c r="N13265" s="130"/>
      <c r="P13265" s="88"/>
    </row>
    <row r="13266" spans="6:16">
      <c r="F13266" s="81"/>
      <c r="G13266" s="130"/>
      <c r="I13266" s="88"/>
      <c r="N13266" s="130"/>
      <c r="P13266" s="88"/>
    </row>
    <row r="13267" spans="6:16">
      <c r="F13267" s="81"/>
      <c r="G13267" s="130"/>
      <c r="I13267" s="88"/>
      <c r="N13267" s="130"/>
      <c r="P13267" s="88"/>
    </row>
    <row r="13268" spans="6:16">
      <c r="F13268" s="81"/>
      <c r="G13268" s="130"/>
      <c r="I13268" s="88"/>
      <c r="N13268" s="130"/>
      <c r="P13268" s="88"/>
    </row>
    <row r="13269" spans="6:16">
      <c r="F13269" s="81"/>
      <c r="G13269" s="130"/>
      <c r="I13269" s="88"/>
      <c r="N13269" s="130"/>
      <c r="P13269" s="88"/>
    </row>
    <row r="13270" spans="6:16">
      <c r="F13270" s="81"/>
      <c r="G13270" s="130"/>
      <c r="I13270" s="88"/>
      <c r="N13270" s="130"/>
      <c r="P13270" s="88"/>
    </row>
    <row r="13271" spans="6:16">
      <c r="F13271" s="81"/>
      <c r="G13271" s="130"/>
      <c r="I13271" s="88"/>
      <c r="N13271" s="130"/>
      <c r="P13271" s="88"/>
    </row>
    <row r="13272" spans="6:16">
      <c r="F13272" s="81"/>
      <c r="G13272" s="130"/>
      <c r="I13272" s="88"/>
      <c r="N13272" s="130"/>
      <c r="P13272" s="88"/>
    </row>
    <row r="13273" spans="6:16">
      <c r="F13273" s="81"/>
      <c r="G13273" s="130"/>
      <c r="I13273" s="88"/>
      <c r="N13273" s="130"/>
      <c r="P13273" s="88"/>
    </row>
    <row r="13274" spans="6:16">
      <c r="F13274" s="81"/>
      <c r="G13274" s="130"/>
      <c r="I13274" s="88"/>
      <c r="N13274" s="130"/>
      <c r="P13274" s="88"/>
    </row>
    <row r="13275" spans="6:16">
      <c r="F13275" s="81"/>
      <c r="G13275" s="130"/>
      <c r="I13275" s="88"/>
      <c r="N13275" s="130"/>
      <c r="P13275" s="88"/>
    </row>
    <row r="13276" spans="6:16">
      <c r="F13276" s="81"/>
      <c r="G13276" s="130"/>
      <c r="I13276" s="88"/>
      <c r="N13276" s="130"/>
      <c r="P13276" s="88"/>
    </row>
    <row r="13277" spans="6:16">
      <c r="F13277" s="81"/>
      <c r="G13277" s="130"/>
      <c r="I13277" s="88"/>
      <c r="N13277" s="130"/>
      <c r="P13277" s="88"/>
    </row>
    <row r="13278" spans="6:16">
      <c r="F13278" s="81"/>
      <c r="G13278" s="130"/>
      <c r="I13278" s="88"/>
      <c r="N13278" s="130"/>
      <c r="P13278" s="88"/>
    </row>
    <row r="13279" spans="6:16">
      <c r="F13279" s="81"/>
      <c r="G13279" s="130"/>
      <c r="I13279" s="88"/>
      <c r="N13279" s="130"/>
      <c r="P13279" s="88"/>
    </row>
    <row r="13280" spans="6:16">
      <c r="F13280" s="81"/>
      <c r="G13280" s="130"/>
      <c r="I13280" s="88"/>
      <c r="N13280" s="130"/>
      <c r="P13280" s="88"/>
    </row>
    <row r="13281" spans="6:16">
      <c r="F13281" s="81"/>
      <c r="G13281" s="130"/>
      <c r="I13281" s="88"/>
      <c r="N13281" s="130"/>
      <c r="P13281" s="88"/>
    </row>
    <row r="13282" spans="6:16">
      <c r="F13282" s="81"/>
      <c r="G13282" s="130"/>
      <c r="I13282" s="88"/>
      <c r="N13282" s="130"/>
      <c r="P13282" s="88"/>
    </row>
    <row r="13283" spans="6:16">
      <c r="F13283" s="81"/>
      <c r="G13283" s="130"/>
      <c r="I13283" s="88"/>
      <c r="N13283" s="130"/>
      <c r="P13283" s="88"/>
    </row>
    <row r="13284" spans="6:16">
      <c r="F13284" s="81"/>
      <c r="G13284" s="130"/>
      <c r="I13284" s="88"/>
      <c r="N13284" s="130"/>
      <c r="P13284" s="88"/>
    </row>
    <row r="13285" spans="6:16">
      <c r="F13285" s="81"/>
      <c r="G13285" s="130"/>
      <c r="I13285" s="88"/>
      <c r="N13285" s="130"/>
      <c r="P13285" s="88"/>
    </row>
    <row r="13286" spans="6:16">
      <c r="F13286" s="81"/>
      <c r="G13286" s="130"/>
      <c r="I13286" s="88"/>
      <c r="N13286" s="130"/>
      <c r="P13286" s="88"/>
    </row>
    <row r="13287" spans="6:16">
      <c r="F13287" s="81"/>
      <c r="G13287" s="130"/>
      <c r="I13287" s="88"/>
      <c r="N13287" s="130"/>
      <c r="P13287" s="88"/>
    </row>
    <row r="13288" spans="6:16">
      <c r="F13288" s="81"/>
      <c r="G13288" s="130"/>
      <c r="I13288" s="88"/>
      <c r="N13288" s="130"/>
      <c r="P13288" s="88"/>
    </row>
    <row r="13289" spans="6:16">
      <c r="F13289" s="81"/>
      <c r="G13289" s="130"/>
      <c r="I13289" s="88"/>
      <c r="N13289" s="130"/>
      <c r="P13289" s="88"/>
    </row>
    <row r="13290" spans="6:16">
      <c r="F13290" s="81"/>
      <c r="G13290" s="130"/>
      <c r="I13290" s="88"/>
      <c r="N13290" s="130"/>
      <c r="P13290" s="88"/>
    </row>
    <row r="13291" spans="6:16">
      <c r="F13291" s="81"/>
      <c r="G13291" s="130"/>
      <c r="I13291" s="88"/>
      <c r="N13291" s="130"/>
      <c r="P13291" s="88"/>
    </row>
    <row r="13292" spans="6:16">
      <c r="F13292" s="81"/>
      <c r="G13292" s="130"/>
      <c r="I13292" s="88"/>
      <c r="N13292" s="130"/>
      <c r="P13292" s="88"/>
    </row>
    <row r="13293" spans="6:16">
      <c r="F13293" s="81"/>
      <c r="G13293" s="130"/>
      <c r="I13293" s="88"/>
      <c r="N13293" s="130"/>
      <c r="P13293" s="88"/>
    </row>
    <row r="13294" spans="6:16">
      <c r="F13294" s="81"/>
      <c r="G13294" s="130"/>
      <c r="I13294" s="88"/>
      <c r="N13294" s="130"/>
      <c r="P13294" s="88"/>
    </row>
    <row r="13295" spans="6:16">
      <c r="F13295" s="81"/>
      <c r="G13295" s="130"/>
      <c r="I13295" s="88"/>
      <c r="N13295" s="130"/>
      <c r="P13295" s="88"/>
    </row>
    <row r="13296" spans="6:16">
      <c r="F13296" s="81"/>
      <c r="G13296" s="130"/>
      <c r="I13296" s="88"/>
      <c r="N13296" s="130"/>
      <c r="P13296" s="88"/>
    </row>
    <row r="13297" spans="6:16">
      <c r="F13297" s="81"/>
      <c r="G13297" s="130"/>
      <c r="I13297" s="88"/>
      <c r="N13297" s="130"/>
      <c r="P13297" s="88"/>
    </row>
    <row r="13298" spans="6:16">
      <c r="F13298" s="81"/>
      <c r="G13298" s="130"/>
      <c r="I13298" s="88"/>
      <c r="N13298" s="130"/>
      <c r="P13298" s="88"/>
    </row>
    <row r="13299" spans="6:16">
      <c r="F13299" s="81"/>
      <c r="G13299" s="130"/>
      <c r="I13299" s="88"/>
      <c r="N13299" s="130"/>
      <c r="P13299" s="88"/>
    </row>
    <row r="13300" spans="6:16">
      <c r="F13300" s="81"/>
      <c r="G13300" s="130"/>
      <c r="I13300" s="88"/>
      <c r="N13300" s="130"/>
      <c r="P13300" s="88"/>
    </row>
    <row r="13301" spans="6:16">
      <c r="F13301" s="81"/>
      <c r="G13301" s="130"/>
      <c r="I13301" s="88"/>
      <c r="N13301" s="130"/>
      <c r="P13301" s="88"/>
    </row>
    <row r="13302" spans="6:16">
      <c r="F13302" s="81"/>
      <c r="G13302" s="130"/>
      <c r="I13302" s="88"/>
      <c r="N13302" s="130"/>
      <c r="P13302" s="88"/>
    </row>
    <row r="13303" spans="6:16">
      <c r="F13303" s="81"/>
      <c r="G13303" s="130"/>
      <c r="I13303" s="88"/>
      <c r="N13303" s="130"/>
      <c r="P13303" s="88"/>
    </row>
    <row r="13304" spans="6:16">
      <c r="F13304" s="81"/>
      <c r="G13304" s="130"/>
      <c r="I13304" s="88"/>
      <c r="N13304" s="130"/>
      <c r="P13304" s="88"/>
    </row>
    <row r="13305" spans="6:16">
      <c r="F13305" s="81"/>
      <c r="G13305" s="130"/>
      <c r="I13305" s="88"/>
      <c r="N13305" s="130"/>
      <c r="P13305" s="88"/>
    </row>
    <row r="13306" spans="6:16">
      <c r="F13306" s="81"/>
      <c r="G13306" s="130"/>
      <c r="I13306" s="88"/>
      <c r="N13306" s="130"/>
      <c r="P13306" s="88"/>
    </row>
    <row r="13307" spans="6:16">
      <c r="F13307" s="81"/>
      <c r="G13307" s="130"/>
      <c r="I13307" s="88"/>
      <c r="N13307" s="130"/>
      <c r="P13307" s="88"/>
    </row>
    <row r="13308" spans="6:16">
      <c r="F13308" s="81"/>
      <c r="G13308" s="130"/>
      <c r="I13308" s="88"/>
      <c r="N13308" s="130"/>
      <c r="P13308" s="88"/>
    </row>
    <row r="13309" spans="6:16">
      <c r="F13309" s="81"/>
      <c r="G13309" s="130"/>
      <c r="I13309" s="88"/>
      <c r="N13309" s="130"/>
      <c r="P13309" s="88"/>
    </row>
    <row r="13310" spans="6:16">
      <c r="F13310" s="81"/>
      <c r="G13310" s="130"/>
      <c r="I13310" s="88"/>
      <c r="N13310" s="130"/>
      <c r="P13310" s="88"/>
    </row>
    <row r="13311" spans="6:16">
      <c r="F13311" s="81"/>
      <c r="G13311" s="130"/>
      <c r="I13311" s="88"/>
      <c r="N13311" s="130"/>
      <c r="P13311" s="88"/>
    </row>
    <row r="13312" spans="6:16">
      <c r="F13312" s="81"/>
      <c r="G13312" s="130"/>
      <c r="I13312" s="88"/>
      <c r="N13312" s="130"/>
      <c r="P13312" s="88"/>
    </row>
    <row r="13313" spans="6:16">
      <c r="F13313" s="81"/>
      <c r="G13313" s="130"/>
      <c r="I13313" s="88"/>
      <c r="N13313" s="130"/>
      <c r="P13313" s="88"/>
    </row>
    <row r="13314" spans="6:16">
      <c r="F13314" s="81"/>
      <c r="G13314" s="130"/>
      <c r="I13314" s="88"/>
      <c r="N13314" s="130"/>
      <c r="P13314" s="88"/>
    </row>
    <row r="13315" spans="6:16">
      <c r="F13315" s="81"/>
      <c r="G13315" s="130"/>
      <c r="I13315" s="88"/>
      <c r="N13315" s="130"/>
      <c r="P13315" s="88"/>
    </row>
    <row r="13316" spans="6:16">
      <c r="F13316" s="81"/>
      <c r="G13316" s="130"/>
      <c r="I13316" s="88"/>
      <c r="N13316" s="130"/>
      <c r="P13316" s="88"/>
    </row>
    <row r="13317" spans="6:16">
      <c r="F13317" s="81"/>
      <c r="G13317" s="130"/>
      <c r="I13317" s="88"/>
      <c r="N13317" s="130"/>
      <c r="P13317" s="88"/>
    </row>
    <row r="13318" spans="6:16">
      <c r="F13318" s="81"/>
      <c r="G13318" s="130"/>
      <c r="I13318" s="88"/>
      <c r="N13318" s="130"/>
      <c r="P13318" s="88"/>
    </row>
    <row r="13319" spans="6:16">
      <c r="F13319" s="81"/>
      <c r="G13319" s="130"/>
      <c r="I13319" s="88"/>
      <c r="N13319" s="130"/>
      <c r="P13319" s="88"/>
    </row>
    <row r="13320" spans="6:16">
      <c r="F13320" s="81"/>
      <c r="G13320" s="130"/>
      <c r="I13320" s="88"/>
      <c r="N13320" s="130"/>
      <c r="P13320" s="88"/>
    </row>
    <row r="13321" spans="6:16">
      <c r="F13321" s="81"/>
      <c r="G13321" s="130"/>
      <c r="I13321" s="88"/>
      <c r="N13321" s="130"/>
      <c r="P13321" s="88"/>
    </row>
    <row r="13322" spans="6:16">
      <c r="F13322" s="81"/>
      <c r="G13322" s="130"/>
      <c r="I13322" s="88"/>
      <c r="N13322" s="130"/>
      <c r="P13322" s="88"/>
    </row>
    <row r="13323" spans="6:16">
      <c r="F13323" s="81"/>
      <c r="G13323" s="130"/>
      <c r="I13323" s="88"/>
      <c r="N13323" s="130"/>
      <c r="P13323" s="88"/>
    </row>
    <row r="13324" spans="6:16">
      <c r="F13324" s="81"/>
      <c r="G13324" s="130"/>
      <c r="I13324" s="88"/>
      <c r="N13324" s="130"/>
      <c r="P13324" s="88"/>
    </row>
    <row r="13325" spans="6:16">
      <c r="F13325" s="81"/>
      <c r="G13325" s="130"/>
      <c r="I13325" s="88"/>
      <c r="N13325" s="130"/>
      <c r="P13325" s="88"/>
    </row>
    <row r="13326" spans="6:16">
      <c r="F13326" s="81"/>
      <c r="G13326" s="130"/>
      <c r="I13326" s="88"/>
      <c r="N13326" s="130"/>
      <c r="P13326" s="88"/>
    </row>
    <row r="13327" spans="6:16">
      <c r="F13327" s="81"/>
      <c r="G13327" s="130"/>
      <c r="I13327" s="88"/>
      <c r="N13327" s="130"/>
      <c r="P13327" s="88"/>
    </row>
    <row r="13328" spans="6:16">
      <c r="F13328" s="81"/>
      <c r="G13328" s="130"/>
      <c r="I13328" s="88"/>
      <c r="N13328" s="130"/>
      <c r="P13328" s="88"/>
    </row>
    <row r="13329" spans="6:16">
      <c r="F13329" s="81"/>
      <c r="G13329" s="130"/>
      <c r="I13329" s="88"/>
      <c r="N13329" s="130"/>
      <c r="P13329" s="88"/>
    </row>
    <row r="13330" spans="6:16">
      <c r="F13330" s="81"/>
      <c r="G13330" s="130"/>
      <c r="I13330" s="88"/>
      <c r="N13330" s="130"/>
      <c r="P13330" s="88"/>
    </row>
    <row r="13331" spans="6:16">
      <c r="F13331" s="81"/>
      <c r="G13331" s="130"/>
      <c r="I13331" s="88"/>
      <c r="N13331" s="130"/>
      <c r="P13331" s="88"/>
    </row>
    <row r="13332" spans="6:16">
      <c r="F13332" s="81"/>
      <c r="G13332" s="130"/>
      <c r="I13332" s="88"/>
      <c r="N13332" s="130"/>
      <c r="P13332" s="88"/>
    </row>
    <row r="13333" spans="6:16">
      <c r="F13333" s="81"/>
      <c r="G13333" s="130"/>
      <c r="I13333" s="88"/>
      <c r="N13333" s="130"/>
      <c r="P13333" s="88"/>
    </row>
    <row r="13334" spans="6:16">
      <c r="F13334" s="81"/>
      <c r="G13334" s="130"/>
      <c r="I13334" s="88"/>
      <c r="N13334" s="130"/>
      <c r="P13334" s="88"/>
    </row>
    <row r="13335" spans="6:16">
      <c r="F13335" s="81"/>
      <c r="G13335" s="130"/>
      <c r="I13335" s="88"/>
      <c r="N13335" s="130"/>
      <c r="P13335" s="88"/>
    </row>
    <row r="13336" spans="6:16">
      <c r="F13336" s="81"/>
      <c r="G13336" s="130"/>
      <c r="I13336" s="88"/>
      <c r="N13336" s="130"/>
      <c r="P13336" s="88"/>
    </row>
    <row r="13337" spans="6:16">
      <c r="F13337" s="81"/>
      <c r="G13337" s="130"/>
      <c r="I13337" s="88"/>
      <c r="N13337" s="130"/>
      <c r="P13337" s="88"/>
    </row>
    <row r="13338" spans="6:16">
      <c r="F13338" s="81"/>
      <c r="G13338" s="130"/>
      <c r="I13338" s="88"/>
      <c r="N13338" s="130"/>
      <c r="P13338" s="88"/>
    </row>
    <row r="13339" spans="6:16">
      <c r="F13339" s="81"/>
      <c r="G13339" s="130"/>
      <c r="I13339" s="88"/>
      <c r="N13339" s="130"/>
      <c r="P13339" s="88"/>
    </row>
    <row r="13340" spans="6:16">
      <c r="F13340" s="81"/>
      <c r="G13340" s="130"/>
      <c r="I13340" s="88"/>
      <c r="N13340" s="130"/>
      <c r="P13340" s="88"/>
    </row>
    <row r="13341" spans="6:16">
      <c r="F13341" s="81"/>
      <c r="G13341" s="130"/>
      <c r="I13341" s="88"/>
      <c r="N13341" s="130"/>
      <c r="P13341" s="88"/>
    </row>
    <row r="13342" spans="6:16">
      <c r="F13342" s="81"/>
      <c r="G13342" s="130"/>
      <c r="I13342" s="88"/>
      <c r="N13342" s="130"/>
      <c r="P13342" s="88"/>
    </row>
    <row r="13343" spans="6:16">
      <c r="F13343" s="81"/>
      <c r="G13343" s="130"/>
      <c r="I13343" s="88"/>
      <c r="N13343" s="130"/>
      <c r="P13343" s="88"/>
    </row>
    <row r="13344" spans="6:16">
      <c r="F13344" s="81"/>
      <c r="G13344" s="130"/>
      <c r="I13344" s="88"/>
      <c r="N13344" s="130"/>
      <c r="P13344" s="88"/>
    </row>
    <row r="13345" spans="6:16">
      <c r="F13345" s="81"/>
      <c r="G13345" s="130"/>
      <c r="I13345" s="88"/>
      <c r="N13345" s="130"/>
      <c r="P13345" s="88"/>
    </row>
    <row r="13346" spans="6:16">
      <c r="F13346" s="81"/>
      <c r="G13346" s="130"/>
      <c r="I13346" s="88"/>
      <c r="N13346" s="130"/>
      <c r="P13346" s="88"/>
    </row>
    <row r="13347" spans="6:16">
      <c r="F13347" s="81"/>
      <c r="G13347" s="130"/>
      <c r="I13347" s="88"/>
      <c r="N13347" s="130"/>
      <c r="P13347" s="88"/>
    </row>
    <row r="13348" spans="6:16">
      <c r="F13348" s="81"/>
      <c r="G13348" s="130"/>
      <c r="I13348" s="88"/>
      <c r="N13348" s="130"/>
      <c r="P13348" s="88"/>
    </row>
    <row r="13349" spans="6:16">
      <c r="F13349" s="81"/>
      <c r="G13349" s="130"/>
      <c r="I13349" s="88"/>
      <c r="N13349" s="130"/>
      <c r="P13349" s="88"/>
    </row>
    <row r="13350" spans="6:16">
      <c r="F13350" s="81"/>
      <c r="G13350" s="130"/>
      <c r="I13350" s="88"/>
      <c r="N13350" s="130"/>
      <c r="P13350" s="88"/>
    </row>
    <row r="13351" spans="6:16">
      <c r="F13351" s="81"/>
      <c r="G13351" s="130"/>
      <c r="I13351" s="88"/>
      <c r="N13351" s="130"/>
      <c r="P13351" s="88"/>
    </row>
    <row r="13352" spans="6:16">
      <c r="F13352" s="81"/>
      <c r="G13352" s="130"/>
      <c r="I13352" s="88"/>
      <c r="N13352" s="130"/>
      <c r="P13352" s="88"/>
    </row>
    <row r="13353" spans="6:16">
      <c r="F13353" s="81"/>
      <c r="G13353" s="130"/>
      <c r="I13353" s="88"/>
      <c r="N13353" s="130"/>
      <c r="P13353" s="88"/>
    </row>
    <row r="13354" spans="6:16">
      <c r="F13354" s="81"/>
      <c r="G13354" s="130"/>
      <c r="I13354" s="88"/>
      <c r="N13354" s="130"/>
      <c r="P13354" s="88"/>
    </row>
    <row r="13355" spans="6:16">
      <c r="F13355" s="81"/>
      <c r="G13355" s="130"/>
      <c r="I13355" s="88"/>
      <c r="N13355" s="130"/>
      <c r="P13355" s="88"/>
    </row>
    <row r="13356" spans="6:16">
      <c r="F13356" s="81"/>
      <c r="G13356" s="130"/>
      <c r="I13356" s="88"/>
      <c r="N13356" s="130"/>
      <c r="P13356" s="88"/>
    </row>
    <row r="13357" spans="6:16">
      <c r="F13357" s="81"/>
      <c r="G13357" s="130"/>
      <c r="I13357" s="88"/>
      <c r="N13357" s="130"/>
      <c r="P13357" s="88"/>
    </row>
    <row r="13358" spans="6:16">
      <c r="F13358" s="81"/>
      <c r="G13358" s="130"/>
      <c r="I13358" s="88"/>
      <c r="N13358" s="130"/>
      <c r="P13358" s="88"/>
    </row>
    <row r="13359" spans="6:16">
      <c r="F13359" s="81"/>
      <c r="G13359" s="130"/>
      <c r="I13359" s="88"/>
      <c r="N13359" s="130"/>
      <c r="P13359" s="88"/>
    </row>
    <row r="13360" spans="6:16">
      <c r="F13360" s="81"/>
      <c r="G13360" s="130"/>
      <c r="I13360" s="88"/>
      <c r="N13360" s="130"/>
      <c r="P13360" s="88"/>
    </row>
    <row r="13361" spans="6:16">
      <c r="F13361" s="81"/>
      <c r="G13361" s="130"/>
      <c r="I13361" s="88"/>
      <c r="N13361" s="130"/>
      <c r="P13361" s="88"/>
    </row>
    <row r="13362" spans="6:16">
      <c r="F13362" s="81"/>
      <c r="G13362" s="130"/>
      <c r="I13362" s="88"/>
      <c r="N13362" s="130"/>
      <c r="P13362" s="88"/>
    </row>
    <row r="13363" spans="6:16">
      <c r="F13363" s="81"/>
      <c r="G13363" s="130"/>
      <c r="I13363" s="88"/>
      <c r="N13363" s="130"/>
      <c r="P13363" s="88"/>
    </row>
    <row r="13364" spans="6:16">
      <c r="F13364" s="81"/>
      <c r="G13364" s="130"/>
      <c r="I13364" s="88"/>
      <c r="N13364" s="130"/>
      <c r="P13364" s="88"/>
    </row>
    <row r="13365" spans="6:16">
      <c r="F13365" s="81"/>
      <c r="G13365" s="130"/>
      <c r="I13365" s="88"/>
      <c r="N13365" s="130"/>
      <c r="P13365" s="88"/>
    </row>
    <row r="13366" spans="6:16">
      <c r="F13366" s="81"/>
      <c r="G13366" s="130"/>
      <c r="I13366" s="88"/>
      <c r="N13366" s="130"/>
      <c r="P13366" s="88"/>
    </row>
    <row r="13367" spans="6:16">
      <c r="F13367" s="81"/>
      <c r="G13367" s="130"/>
      <c r="I13367" s="88"/>
      <c r="N13367" s="130"/>
      <c r="P13367" s="88"/>
    </row>
    <row r="13368" spans="6:16">
      <c r="F13368" s="81"/>
      <c r="G13368" s="130"/>
      <c r="I13368" s="88"/>
      <c r="N13368" s="130"/>
      <c r="P13368" s="88"/>
    </row>
    <row r="13369" spans="6:16">
      <c r="F13369" s="81"/>
      <c r="G13369" s="130"/>
      <c r="I13369" s="88"/>
      <c r="N13369" s="130"/>
      <c r="P13369" s="88"/>
    </row>
    <row r="13370" spans="6:16">
      <c r="F13370" s="81"/>
      <c r="G13370" s="130"/>
      <c r="I13370" s="88"/>
      <c r="N13370" s="130"/>
      <c r="P13370" s="88"/>
    </row>
    <row r="13371" spans="6:16">
      <c r="F13371" s="81"/>
      <c r="G13371" s="130"/>
      <c r="I13371" s="88"/>
      <c r="N13371" s="130"/>
      <c r="P13371" s="88"/>
    </row>
    <row r="13372" spans="6:16">
      <c r="F13372" s="81"/>
      <c r="G13372" s="130"/>
      <c r="I13372" s="88"/>
      <c r="N13372" s="130"/>
      <c r="P13372" s="88"/>
    </row>
    <row r="13373" spans="6:16">
      <c r="F13373" s="81"/>
      <c r="G13373" s="130"/>
      <c r="I13373" s="88"/>
      <c r="N13373" s="130"/>
      <c r="P13373" s="88"/>
    </row>
    <row r="13374" spans="6:16">
      <c r="F13374" s="81"/>
      <c r="G13374" s="130"/>
      <c r="I13374" s="88"/>
      <c r="N13374" s="130"/>
      <c r="P13374" s="88"/>
    </row>
    <row r="13375" spans="6:16">
      <c r="F13375" s="81"/>
      <c r="G13375" s="130"/>
      <c r="I13375" s="88"/>
      <c r="N13375" s="130"/>
      <c r="P13375" s="88"/>
    </row>
    <row r="13376" spans="6:16">
      <c r="F13376" s="81"/>
      <c r="G13376" s="130"/>
      <c r="I13376" s="88"/>
      <c r="N13376" s="130"/>
      <c r="P13376" s="88"/>
    </row>
    <row r="13377" spans="6:16">
      <c r="F13377" s="81"/>
      <c r="G13377" s="130"/>
      <c r="I13377" s="88"/>
      <c r="N13377" s="130"/>
      <c r="P13377" s="88"/>
    </row>
    <row r="13378" spans="6:16">
      <c r="F13378" s="81"/>
      <c r="G13378" s="130"/>
      <c r="I13378" s="88"/>
      <c r="N13378" s="130"/>
      <c r="P13378" s="88"/>
    </row>
    <row r="13379" spans="6:16">
      <c r="F13379" s="81"/>
      <c r="G13379" s="130"/>
      <c r="I13379" s="88"/>
      <c r="N13379" s="130"/>
      <c r="P13379" s="88"/>
    </row>
    <row r="13380" spans="6:16">
      <c r="F13380" s="81"/>
      <c r="G13380" s="130"/>
      <c r="I13380" s="88"/>
      <c r="N13380" s="130"/>
      <c r="P13380" s="88"/>
    </row>
    <row r="13381" spans="6:16">
      <c r="F13381" s="81"/>
      <c r="G13381" s="130"/>
      <c r="I13381" s="88"/>
      <c r="N13381" s="130"/>
      <c r="P13381" s="88"/>
    </row>
    <row r="13382" spans="6:16">
      <c r="F13382" s="81"/>
      <c r="G13382" s="130"/>
      <c r="I13382" s="88"/>
      <c r="N13382" s="130"/>
      <c r="P13382" s="88"/>
    </row>
    <row r="13383" spans="6:16">
      <c r="F13383" s="81"/>
      <c r="G13383" s="130"/>
      <c r="I13383" s="88"/>
      <c r="N13383" s="130"/>
      <c r="P13383" s="88"/>
    </row>
    <row r="13384" spans="6:16">
      <c r="F13384" s="81"/>
      <c r="G13384" s="130"/>
      <c r="I13384" s="88"/>
      <c r="N13384" s="130"/>
      <c r="P13384" s="88"/>
    </row>
    <row r="13385" spans="6:16">
      <c r="F13385" s="81"/>
      <c r="G13385" s="130"/>
      <c r="I13385" s="88"/>
      <c r="N13385" s="130"/>
      <c r="P13385" s="88"/>
    </row>
    <row r="13386" spans="6:16">
      <c r="F13386" s="81"/>
      <c r="G13386" s="130"/>
      <c r="I13386" s="88"/>
      <c r="N13386" s="130"/>
      <c r="P13386" s="88"/>
    </row>
    <row r="13387" spans="6:16">
      <c r="F13387" s="81"/>
      <c r="G13387" s="130"/>
      <c r="I13387" s="88"/>
      <c r="N13387" s="130"/>
      <c r="P13387" s="88"/>
    </row>
    <row r="13388" spans="6:16">
      <c r="F13388" s="81"/>
      <c r="G13388" s="130"/>
      <c r="I13388" s="88"/>
      <c r="N13388" s="130"/>
      <c r="P13388" s="88"/>
    </row>
    <row r="13389" spans="6:16">
      <c r="F13389" s="81"/>
      <c r="G13389" s="130"/>
      <c r="I13389" s="88"/>
      <c r="N13389" s="130"/>
      <c r="P13389" s="88"/>
    </row>
    <row r="13390" spans="6:16">
      <c r="F13390" s="81"/>
      <c r="G13390" s="130"/>
      <c r="I13390" s="88"/>
      <c r="N13390" s="130"/>
      <c r="P13390" s="88"/>
    </row>
    <row r="13391" spans="6:16">
      <c r="F13391" s="81"/>
      <c r="G13391" s="130"/>
      <c r="I13391" s="88"/>
      <c r="N13391" s="130"/>
      <c r="P13391" s="88"/>
    </row>
    <row r="13392" spans="6:16">
      <c r="F13392" s="81"/>
      <c r="G13392" s="130"/>
      <c r="I13392" s="88"/>
      <c r="N13392" s="130"/>
      <c r="P13392" s="88"/>
    </row>
    <row r="13393" spans="6:16">
      <c r="F13393" s="81"/>
      <c r="G13393" s="130"/>
      <c r="I13393" s="88"/>
      <c r="N13393" s="130"/>
      <c r="P13393" s="88"/>
    </row>
    <row r="13394" spans="6:16">
      <c r="F13394" s="81"/>
      <c r="G13394" s="130"/>
      <c r="I13394" s="88"/>
      <c r="N13394" s="130"/>
      <c r="P13394" s="88"/>
    </row>
    <row r="13395" spans="6:16">
      <c r="F13395" s="81"/>
      <c r="G13395" s="130"/>
      <c r="I13395" s="88"/>
      <c r="N13395" s="130"/>
      <c r="P13395" s="88"/>
    </row>
    <row r="13396" spans="6:16">
      <c r="F13396" s="81"/>
      <c r="G13396" s="130"/>
      <c r="I13396" s="88"/>
      <c r="N13396" s="130"/>
      <c r="P13396" s="88"/>
    </row>
    <row r="13397" spans="6:16">
      <c r="F13397" s="81"/>
      <c r="G13397" s="130"/>
      <c r="I13397" s="88"/>
      <c r="N13397" s="130"/>
      <c r="P13397" s="88"/>
    </row>
    <row r="13398" spans="6:16">
      <c r="F13398" s="81"/>
      <c r="G13398" s="130"/>
      <c r="I13398" s="88"/>
      <c r="N13398" s="130"/>
      <c r="P13398" s="88"/>
    </row>
    <row r="13399" spans="6:16">
      <c r="F13399" s="81"/>
      <c r="G13399" s="130"/>
      <c r="I13399" s="88"/>
      <c r="N13399" s="130"/>
      <c r="P13399" s="88"/>
    </row>
    <row r="13400" spans="6:16">
      <c r="F13400" s="81"/>
      <c r="G13400" s="130"/>
      <c r="I13400" s="88"/>
      <c r="N13400" s="130"/>
      <c r="P13400" s="88"/>
    </row>
    <row r="13401" spans="6:16">
      <c r="F13401" s="81"/>
      <c r="G13401" s="130"/>
      <c r="I13401" s="88"/>
      <c r="N13401" s="130"/>
      <c r="P13401" s="88"/>
    </row>
    <row r="13402" spans="6:16">
      <c r="F13402" s="81"/>
      <c r="G13402" s="130"/>
      <c r="I13402" s="88"/>
      <c r="N13402" s="130"/>
      <c r="P13402" s="88"/>
    </row>
    <row r="13403" spans="6:16">
      <c r="F13403" s="81"/>
      <c r="G13403" s="130"/>
      <c r="I13403" s="88"/>
      <c r="N13403" s="130"/>
      <c r="P13403" s="88"/>
    </row>
    <row r="13404" spans="6:16">
      <c r="F13404" s="81"/>
      <c r="G13404" s="130"/>
      <c r="I13404" s="88"/>
      <c r="N13404" s="130"/>
      <c r="P13404" s="88"/>
    </row>
    <row r="13405" spans="6:16">
      <c r="F13405" s="81"/>
      <c r="G13405" s="130"/>
      <c r="I13405" s="88"/>
      <c r="N13405" s="130"/>
      <c r="P13405" s="88"/>
    </row>
    <row r="13406" spans="6:16">
      <c r="F13406" s="81"/>
      <c r="G13406" s="130"/>
      <c r="I13406" s="88"/>
      <c r="N13406" s="130"/>
      <c r="P13406" s="88"/>
    </row>
    <row r="13407" spans="6:16">
      <c r="F13407" s="81"/>
      <c r="G13407" s="130"/>
      <c r="I13407" s="88"/>
      <c r="N13407" s="130"/>
      <c r="P13407" s="88"/>
    </row>
    <row r="13408" spans="6:16">
      <c r="F13408" s="81"/>
      <c r="G13408" s="130"/>
      <c r="I13408" s="88"/>
      <c r="N13408" s="130"/>
      <c r="P13408" s="88"/>
    </row>
    <row r="13409" spans="6:16">
      <c r="F13409" s="81"/>
      <c r="G13409" s="130"/>
      <c r="I13409" s="88"/>
      <c r="N13409" s="130"/>
      <c r="P13409" s="88"/>
    </row>
    <row r="13410" spans="6:16">
      <c r="F13410" s="81"/>
      <c r="G13410" s="130"/>
      <c r="I13410" s="88"/>
      <c r="N13410" s="130"/>
      <c r="P13410" s="88"/>
    </row>
    <row r="13411" spans="6:16">
      <c r="F13411" s="81"/>
      <c r="G13411" s="130"/>
      <c r="I13411" s="88"/>
      <c r="N13411" s="130"/>
      <c r="P13411" s="88"/>
    </row>
    <row r="13412" spans="6:16">
      <c r="F13412" s="81"/>
      <c r="G13412" s="130"/>
      <c r="I13412" s="88"/>
      <c r="N13412" s="130"/>
      <c r="P13412" s="88"/>
    </row>
    <row r="13413" spans="6:16">
      <c r="F13413" s="81"/>
      <c r="G13413" s="130"/>
      <c r="I13413" s="88"/>
      <c r="N13413" s="130"/>
      <c r="P13413" s="88"/>
    </row>
    <row r="13414" spans="6:16">
      <c r="F13414" s="81"/>
      <c r="G13414" s="130"/>
      <c r="I13414" s="88"/>
      <c r="N13414" s="130"/>
      <c r="P13414" s="88"/>
    </row>
    <row r="13415" spans="6:16">
      <c r="F13415" s="81"/>
      <c r="G13415" s="130"/>
      <c r="I13415" s="88"/>
      <c r="N13415" s="130"/>
      <c r="P13415" s="88"/>
    </row>
    <row r="13416" spans="6:16">
      <c r="F13416" s="81"/>
      <c r="G13416" s="130"/>
      <c r="I13416" s="88"/>
      <c r="N13416" s="130"/>
      <c r="P13416" s="88"/>
    </row>
    <row r="13417" spans="6:16">
      <c r="F13417" s="81"/>
      <c r="G13417" s="130"/>
      <c r="I13417" s="88"/>
      <c r="N13417" s="130"/>
      <c r="P13417" s="88"/>
    </row>
    <row r="13418" spans="6:16">
      <c r="F13418" s="81"/>
      <c r="G13418" s="130"/>
      <c r="I13418" s="88"/>
      <c r="N13418" s="130"/>
      <c r="P13418" s="88"/>
    </row>
    <row r="13419" spans="6:16">
      <c r="F13419" s="81"/>
      <c r="G13419" s="130"/>
      <c r="I13419" s="88"/>
      <c r="N13419" s="130"/>
      <c r="P13419" s="88"/>
    </row>
    <row r="13420" spans="6:16">
      <c r="F13420" s="81"/>
      <c r="G13420" s="130"/>
      <c r="I13420" s="88"/>
      <c r="N13420" s="130"/>
      <c r="P13420" s="88"/>
    </row>
    <row r="13421" spans="6:16">
      <c r="F13421" s="81"/>
      <c r="G13421" s="130"/>
      <c r="I13421" s="88"/>
      <c r="N13421" s="130"/>
      <c r="P13421" s="88"/>
    </row>
    <row r="13422" spans="6:16">
      <c r="F13422" s="81"/>
      <c r="G13422" s="130"/>
      <c r="I13422" s="88"/>
      <c r="N13422" s="130"/>
      <c r="P13422" s="88"/>
    </row>
    <row r="13423" spans="6:16">
      <c r="F13423" s="81"/>
      <c r="G13423" s="130"/>
      <c r="I13423" s="88"/>
      <c r="N13423" s="130"/>
      <c r="P13423" s="88"/>
    </row>
    <row r="13424" spans="6:16">
      <c r="F13424" s="81"/>
      <c r="G13424" s="130"/>
      <c r="I13424" s="88"/>
      <c r="N13424" s="130"/>
      <c r="P13424" s="88"/>
    </row>
    <row r="13425" spans="6:16">
      <c r="F13425" s="81"/>
      <c r="G13425" s="130"/>
      <c r="I13425" s="88"/>
      <c r="N13425" s="130"/>
      <c r="P13425" s="88"/>
    </row>
    <row r="13426" spans="6:16">
      <c r="F13426" s="81"/>
      <c r="G13426" s="130"/>
      <c r="I13426" s="88"/>
      <c r="N13426" s="130"/>
      <c r="P13426" s="88"/>
    </row>
    <row r="13427" spans="6:16">
      <c r="F13427" s="81"/>
      <c r="G13427" s="130"/>
      <c r="I13427" s="88"/>
      <c r="N13427" s="130"/>
      <c r="P13427" s="88"/>
    </row>
    <row r="13428" spans="6:16">
      <c r="F13428" s="81"/>
      <c r="G13428" s="130"/>
      <c r="I13428" s="88"/>
      <c r="N13428" s="130"/>
      <c r="P13428" s="88"/>
    </row>
    <row r="13429" spans="6:16">
      <c r="F13429" s="81"/>
      <c r="G13429" s="130"/>
      <c r="I13429" s="88"/>
      <c r="N13429" s="130"/>
      <c r="P13429" s="88"/>
    </row>
    <row r="13430" spans="6:16">
      <c r="F13430" s="81"/>
      <c r="G13430" s="130"/>
      <c r="I13430" s="88"/>
      <c r="N13430" s="130"/>
      <c r="P13430" s="88"/>
    </row>
    <row r="13431" spans="6:16">
      <c r="F13431" s="81"/>
      <c r="G13431" s="130"/>
      <c r="I13431" s="88"/>
      <c r="N13431" s="130"/>
      <c r="P13431" s="88"/>
    </row>
    <row r="13432" spans="6:16">
      <c r="F13432" s="81"/>
      <c r="G13432" s="130"/>
      <c r="I13432" s="88"/>
      <c r="N13432" s="130"/>
      <c r="P13432" s="88"/>
    </row>
    <row r="13433" spans="6:16">
      <c r="F13433" s="81"/>
      <c r="G13433" s="130"/>
      <c r="I13433" s="88"/>
      <c r="N13433" s="130"/>
      <c r="P13433" s="88"/>
    </row>
    <row r="13434" spans="6:16">
      <c r="F13434" s="81"/>
      <c r="G13434" s="130"/>
      <c r="I13434" s="88"/>
      <c r="N13434" s="130"/>
      <c r="P13434" s="88"/>
    </row>
    <row r="13435" spans="6:16">
      <c r="F13435" s="81"/>
      <c r="G13435" s="130"/>
      <c r="I13435" s="88"/>
      <c r="N13435" s="130"/>
      <c r="P13435" s="88"/>
    </row>
    <row r="13436" spans="6:16">
      <c r="F13436" s="81"/>
      <c r="G13436" s="130"/>
      <c r="I13436" s="88"/>
      <c r="N13436" s="130"/>
      <c r="P13436" s="88"/>
    </row>
    <row r="13437" spans="6:16">
      <c r="F13437" s="81"/>
      <c r="G13437" s="130"/>
      <c r="I13437" s="88"/>
      <c r="N13437" s="130"/>
      <c r="P13437" s="88"/>
    </row>
    <row r="13438" spans="6:16">
      <c r="F13438" s="81"/>
      <c r="G13438" s="130"/>
      <c r="I13438" s="88"/>
      <c r="N13438" s="130"/>
      <c r="P13438" s="88"/>
    </row>
    <row r="13439" spans="6:16">
      <c r="F13439" s="81"/>
      <c r="G13439" s="130"/>
      <c r="I13439" s="88"/>
      <c r="N13439" s="130"/>
      <c r="P13439" s="88"/>
    </row>
    <row r="13440" spans="6:16">
      <c r="F13440" s="81"/>
      <c r="G13440" s="130"/>
      <c r="I13440" s="88"/>
      <c r="N13440" s="130"/>
      <c r="P13440" s="88"/>
    </row>
    <row r="13441" spans="6:16">
      <c r="F13441" s="81"/>
      <c r="G13441" s="130"/>
      <c r="I13441" s="88"/>
      <c r="N13441" s="130"/>
      <c r="P13441" s="88"/>
    </row>
    <row r="13442" spans="6:16">
      <c r="F13442" s="81"/>
      <c r="G13442" s="130"/>
      <c r="I13442" s="88"/>
      <c r="N13442" s="130"/>
      <c r="P13442" s="88"/>
    </row>
    <row r="13443" spans="6:16">
      <c r="F13443" s="81"/>
      <c r="G13443" s="130"/>
      <c r="I13443" s="88"/>
      <c r="N13443" s="130"/>
      <c r="P13443" s="88"/>
    </row>
    <row r="13444" spans="6:16">
      <c r="F13444" s="81"/>
      <c r="G13444" s="130"/>
      <c r="I13444" s="88"/>
      <c r="N13444" s="130"/>
      <c r="P13444" s="88"/>
    </row>
    <row r="13445" spans="6:16">
      <c r="F13445" s="81"/>
      <c r="G13445" s="130"/>
      <c r="I13445" s="88"/>
      <c r="N13445" s="130"/>
      <c r="P13445" s="88"/>
    </row>
    <row r="13446" spans="6:16">
      <c r="F13446" s="81"/>
      <c r="G13446" s="130"/>
      <c r="I13446" s="88"/>
      <c r="N13446" s="130"/>
      <c r="P13446" s="88"/>
    </row>
    <row r="13447" spans="6:16">
      <c r="F13447" s="81"/>
      <c r="G13447" s="130"/>
      <c r="I13447" s="88"/>
      <c r="N13447" s="130"/>
      <c r="P13447" s="88"/>
    </row>
    <row r="13448" spans="6:16">
      <c r="F13448" s="81"/>
      <c r="G13448" s="130"/>
      <c r="I13448" s="88"/>
      <c r="N13448" s="130"/>
      <c r="P13448" s="88"/>
    </row>
    <row r="13449" spans="6:16">
      <c r="F13449" s="81"/>
      <c r="G13449" s="130"/>
      <c r="I13449" s="88"/>
      <c r="N13449" s="130"/>
      <c r="P13449" s="88"/>
    </row>
    <row r="13450" spans="6:16">
      <c r="F13450" s="81"/>
      <c r="G13450" s="130"/>
      <c r="I13450" s="88"/>
      <c r="N13450" s="130"/>
      <c r="P13450" s="88"/>
    </row>
    <row r="13451" spans="6:16">
      <c r="F13451" s="81"/>
      <c r="G13451" s="130"/>
      <c r="I13451" s="88"/>
      <c r="N13451" s="130"/>
      <c r="P13451" s="88"/>
    </row>
    <row r="13452" spans="6:16">
      <c r="F13452" s="81"/>
      <c r="G13452" s="130"/>
      <c r="I13452" s="88"/>
      <c r="N13452" s="130"/>
      <c r="P13452" s="88"/>
    </row>
    <row r="13453" spans="6:16">
      <c r="F13453" s="81"/>
      <c r="G13453" s="130"/>
      <c r="I13453" s="88"/>
      <c r="N13453" s="130"/>
      <c r="P13453" s="88"/>
    </row>
    <row r="13454" spans="6:16">
      <c r="F13454" s="81"/>
      <c r="G13454" s="130"/>
      <c r="I13454" s="88"/>
      <c r="N13454" s="130"/>
      <c r="P13454" s="88"/>
    </row>
    <row r="13455" spans="6:16">
      <c r="F13455" s="81"/>
      <c r="G13455" s="130"/>
      <c r="I13455" s="88"/>
      <c r="N13455" s="130"/>
      <c r="P13455" s="88"/>
    </row>
    <row r="13456" spans="6:16">
      <c r="F13456" s="81"/>
      <c r="G13456" s="130"/>
      <c r="I13456" s="88"/>
      <c r="N13456" s="130"/>
      <c r="P13456" s="88"/>
    </row>
    <row r="13457" spans="6:16">
      <c r="F13457" s="81"/>
      <c r="G13457" s="130"/>
      <c r="I13457" s="88"/>
      <c r="N13457" s="130"/>
      <c r="P13457" s="88"/>
    </row>
    <row r="13458" spans="6:16">
      <c r="F13458" s="81"/>
      <c r="G13458" s="130"/>
      <c r="I13458" s="88"/>
      <c r="N13458" s="130"/>
      <c r="P13458" s="88"/>
    </row>
    <row r="13459" spans="6:16">
      <c r="F13459" s="81"/>
      <c r="G13459" s="130"/>
      <c r="I13459" s="88"/>
      <c r="N13459" s="130"/>
      <c r="P13459" s="88"/>
    </row>
    <row r="13460" spans="6:16">
      <c r="F13460" s="81"/>
      <c r="G13460" s="130"/>
      <c r="I13460" s="88"/>
      <c r="N13460" s="130"/>
      <c r="P13460" s="88"/>
    </row>
    <row r="13461" spans="6:16">
      <c r="F13461" s="81"/>
      <c r="G13461" s="130"/>
      <c r="I13461" s="88"/>
      <c r="N13461" s="130"/>
      <c r="P13461" s="88"/>
    </row>
    <row r="13462" spans="6:16">
      <c r="F13462" s="81"/>
      <c r="G13462" s="130"/>
      <c r="I13462" s="88"/>
      <c r="N13462" s="130"/>
      <c r="P13462" s="88"/>
    </row>
    <row r="13463" spans="6:16">
      <c r="F13463" s="81"/>
      <c r="G13463" s="130"/>
      <c r="I13463" s="88"/>
      <c r="N13463" s="130"/>
      <c r="P13463" s="88"/>
    </row>
    <row r="13464" spans="6:16">
      <c r="F13464" s="81"/>
      <c r="G13464" s="130"/>
      <c r="I13464" s="88"/>
      <c r="N13464" s="130"/>
      <c r="P13464" s="88"/>
    </row>
    <row r="13465" spans="6:16">
      <c r="F13465" s="81"/>
      <c r="G13465" s="130"/>
      <c r="I13465" s="88"/>
      <c r="N13465" s="130"/>
      <c r="P13465" s="88"/>
    </row>
    <row r="13466" spans="6:16">
      <c r="F13466" s="81"/>
      <c r="G13466" s="130"/>
      <c r="I13466" s="88"/>
      <c r="N13466" s="130"/>
      <c r="P13466" s="88"/>
    </row>
    <row r="13467" spans="6:16">
      <c r="F13467" s="81"/>
      <c r="G13467" s="130"/>
      <c r="I13467" s="88"/>
      <c r="N13467" s="130"/>
      <c r="P13467" s="88"/>
    </row>
    <row r="13468" spans="6:16">
      <c r="F13468" s="81"/>
      <c r="G13468" s="130"/>
      <c r="I13468" s="88"/>
      <c r="N13468" s="130"/>
      <c r="P13468" s="88"/>
    </row>
    <row r="13469" spans="6:16">
      <c r="F13469" s="81"/>
      <c r="G13469" s="130"/>
      <c r="I13469" s="88"/>
      <c r="N13469" s="130"/>
      <c r="P13469" s="88"/>
    </row>
    <row r="13470" spans="6:16">
      <c r="F13470" s="81"/>
      <c r="G13470" s="130"/>
      <c r="I13470" s="88"/>
      <c r="N13470" s="130"/>
      <c r="P13470" s="88"/>
    </row>
    <row r="13471" spans="6:16">
      <c r="F13471" s="81"/>
      <c r="G13471" s="130"/>
      <c r="I13471" s="88"/>
      <c r="N13471" s="130"/>
      <c r="P13471" s="88"/>
    </row>
    <row r="13472" spans="6:16">
      <c r="F13472" s="81"/>
      <c r="G13472" s="130"/>
      <c r="I13472" s="88"/>
      <c r="N13472" s="130"/>
      <c r="P13472" s="88"/>
    </row>
    <row r="13473" spans="6:16">
      <c r="F13473" s="81"/>
      <c r="G13473" s="130"/>
      <c r="I13473" s="88"/>
      <c r="N13473" s="130"/>
      <c r="P13473" s="88"/>
    </row>
    <row r="13474" spans="6:16">
      <c r="F13474" s="81"/>
      <c r="G13474" s="130"/>
      <c r="I13474" s="88"/>
      <c r="N13474" s="130"/>
      <c r="P13474" s="88"/>
    </row>
    <row r="13475" spans="6:16">
      <c r="F13475" s="81"/>
      <c r="G13475" s="130"/>
      <c r="I13475" s="88"/>
      <c r="N13475" s="130"/>
      <c r="P13475" s="88"/>
    </row>
    <row r="13476" spans="6:16">
      <c r="F13476" s="81"/>
      <c r="G13476" s="130"/>
      <c r="I13476" s="88"/>
      <c r="N13476" s="130"/>
      <c r="P13476" s="88"/>
    </row>
    <row r="13477" spans="6:16">
      <c r="F13477" s="81"/>
      <c r="G13477" s="130"/>
      <c r="I13477" s="88"/>
      <c r="N13477" s="130"/>
      <c r="P13477" s="88"/>
    </row>
    <row r="13478" spans="6:16">
      <c r="F13478" s="81"/>
      <c r="G13478" s="130"/>
      <c r="I13478" s="88"/>
      <c r="N13478" s="130"/>
      <c r="P13478" s="88"/>
    </row>
    <row r="13479" spans="6:16">
      <c r="F13479" s="81"/>
      <c r="G13479" s="130"/>
      <c r="I13479" s="88"/>
      <c r="N13479" s="130"/>
      <c r="P13479" s="88"/>
    </row>
    <row r="13480" spans="6:16">
      <c r="F13480" s="81"/>
      <c r="G13480" s="130"/>
      <c r="I13480" s="88"/>
      <c r="N13480" s="130"/>
      <c r="P13480" s="88"/>
    </row>
    <row r="13481" spans="6:16">
      <c r="F13481" s="81"/>
      <c r="G13481" s="130"/>
      <c r="I13481" s="88"/>
      <c r="N13481" s="130"/>
      <c r="P13481" s="88"/>
    </row>
    <row r="13482" spans="6:16">
      <c r="F13482" s="81"/>
      <c r="G13482" s="130"/>
      <c r="I13482" s="88"/>
      <c r="N13482" s="130"/>
      <c r="P13482" s="88"/>
    </row>
    <row r="13483" spans="6:16">
      <c r="F13483" s="81"/>
      <c r="G13483" s="130"/>
      <c r="I13483" s="88"/>
      <c r="N13483" s="130"/>
      <c r="P13483" s="88"/>
    </row>
    <row r="13484" spans="6:16">
      <c r="F13484" s="81"/>
      <c r="G13484" s="130"/>
      <c r="I13484" s="88"/>
      <c r="N13484" s="130"/>
      <c r="P13484" s="88"/>
    </row>
    <row r="13485" spans="6:16">
      <c r="F13485" s="81"/>
      <c r="G13485" s="130"/>
      <c r="I13485" s="88"/>
      <c r="N13485" s="130"/>
      <c r="P13485" s="88"/>
    </row>
    <row r="13486" spans="6:16">
      <c r="F13486" s="81"/>
      <c r="G13486" s="130"/>
      <c r="I13486" s="88"/>
      <c r="N13486" s="130"/>
      <c r="P13486" s="88"/>
    </row>
    <row r="13487" spans="6:16">
      <c r="F13487" s="81"/>
      <c r="G13487" s="130"/>
      <c r="I13487" s="88"/>
      <c r="N13487" s="130"/>
      <c r="P13487" s="88"/>
    </row>
    <row r="13488" spans="6:16">
      <c r="F13488" s="81"/>
      <c r="G13488" s="130"/>
      <c r="I13488" s="88"/>
      <c r="N13488" s="130"/>
      <c r="P13488" s="88"/>
    </row>
    <row r="13489" spans="6:16">
      <c r="F13489" s="81"/>
      <c r="G13489" s="130"/>
      <c r="I13489" s="88"/>
      <c r="N13489" s="130"/>
      <c r="P13489" s="88"/>
    </row>
    <row r="13490" spans="6:16">
      <c r="F13490" s="81"/>
      <c r="G13490" s="130"/>
      <c r="I13490" s="88"/>
      <c r="N13490" s="130"/>
      <c r="P13490" s="88"/>
    </row>
    <row r="13491" spans="6:16">
      <c r="F13491" s="81"/>
      <c r="G13491" s="130"/>
      <c r="I13491" s="88"/>
      <c r="N13491" s="130"/>
      <c r="P13491" s="88"/>
    </row>
    <row r="13492" spans="6:16">
      <c r="F13492" s="81"/>
      <c r="G13492" s="130"/>
      <c r="I13492" s="88"/>
      <c r="N13492" s="130"/>
      <c r="P13492" s="88"/>
    </row>
    <row r="13493" spans="6:16">
      <c r="F13493" s="81"/>
      <c r="G13493" s="130"/>
      <c r="I13493" s="88"/>
      <c r="N13493" s="130"/>
      <c r="P13493" s="88"/>
    </row>
    <row r="13494" spans="6:16">
      <c r="F13494" s="81"/>
      <c r="G13494" s="130"/>
      <c r="I13494" s="88"/>
      <c r="N13494" s="130"/>
      <c r="P13494" s="88"/>
    </row>
    <row r="13495" spans="6:16">
      <c r="F13495" s="81"/>
      <c r="G13495" s="130"/>
      <c r="I13495" s="88"/>
      <c r="N13495" s="130"/>
      <c r="P13495" s="88"/>
    </row>
    <row r="13496" spans="6:16">
      <c r="F13496" s="81"/>
      <c r="G13496" s="130"/>
      <c r="I13496" s="88"/>
      <c r="N13496" s="130"/>
      <c r="P13496" s="88"/>
    </row>
    <row r="13497" spans="6:16">
      <c r="F13497" s="81"/>
      <c r="G13497" s="130"/>
      <c r="I13497" s="88"/>
      <c r="N13497" s="130"/>
      <c r="P13497" s="88"/>
    </row>
    <row r="13498" spans="6:16">
      <c r="F13498" s="81"/>
      <c r="G13498" s="130"/>
      <c r="I13498" s="88"/>
      <c r="N13498" s="130"/>
      <c r="P13498" s="88"/>
    </row>
    <row r="13499" spans="6:16">
      <c r="F13499" s="81"/>
      <c r="G13499" s="130"/>
      <c r="I13499" s="88"/>
      <c r="N13499" s="130"/>
      <c r="P13499" s="88"/>
    </row>
    <row r="13500" spans="6:16">
      <c r="F13500" s="81"/>
      <c r="G13500" s="130"/>
      <c r="I13500" s="88"/>
      <c r="N13500" s="130"/>
      <c r="P13500" s="88"/>
    </row>
    <row r="13501" spans="6:16">
      <c r="F13501" s="81"/>
      <c r="G13501" s="130"/>
      <c r="I13501" s="88"/>
      <c r="N13501" s="130"/>
      <c r="P13501" s="88"/>
    </row>
    <row r="13502" spans="6:16">
      <c r="F13502" s="81"/>
      <c r="G13502" s="130"/>
      <c r="I13502" s="88"/>
      <c r="N13502" s="130"/>
      <c r="P13502" s="88"/>
    </row>
    <row r="13503" spans="6:16">
      <c r="F13503" s="81"/>
      <c r="G13503" s="130"/>
      <c r="I13503" s="88"/>
      <c r="N13503" s="130"/>
      <c r="P13503" s="88"/>
    </row>
    <row r="13504" spans="6:16">
      <c r="F13504" s="81"/>
      <c r="G13504" s="130"/>
      <c r="I13504" s="88"/>
      <c r="N13504" s="130"/>
      <c r="P13504" s="88"/>
    </row>
    <row r="13505" spans="6:16">
      <c r="F13505" s="81"/>
      <c r="G13505" s="130"/>
      <c r="I13505" s="88"/>
      <c r="N13505" s="130"/>
      <c r="P13505" s="88"/>
    </row>
    <row r="13506" spans="6:16">
      <c r="F13506" s="81"/>
      <c r="G13506" s="130"/>
      <c r="I13506" s="88"/>
      <c r="N13506" s="130"/>
      <c r="P13506" s="88"/>
    </row>
    <row r="13507" spans="6:16">
      <c r="F13507" s="81"/>
      <c r="G13507" s="130"/>
      <c r="I13507" s="88"/>
      <c r="N13507" s="130"/>
      <c r="P13507" s="88"/>
    </row>
    <row r="13508" spans="6:16">
      <c r="F13508" s="81"/>
      <c r="G13508" s="130"/>
      <c r="I13508" s="88"/>
      <c r="N13508" s="130"/>
      <c r="P13508" s="88"/>
    </row>
    <row r="13509" spans="6:16">
      <c r="F13509" s="81"/>
      <c r="G13509" s="130"/>
      <c r="I13509" s="88"/>
      <c r="N13509" s="130"/>
      <c r="P13509" s="88"/>
    </row>
    <row r="13510" spans="6:16">
      <c r="F13510" s="81"/>
      <c r="G13510" s="130"/>
      <c r="I13510" s="88"/>
      <c r="N13510" s="130"/>
      <c r="P13510" s="88"/>
    </row>
    <row r="13511" spans="6:16">
      <c r="F13511" s="81"/>
      <c r="G13511" s="130"/>
      <c r="I13511" s="88"/>
      <c r="N13511" s="130"/>
      <c r="P13511" s="88"/>
    </row>
    <row r="13512" spans="6:16">
      <c r="F13512" s="81"/>
      <c r="G13512" s="130"/>
      <c r="I13512" s="88"/>
      <c r="N13512" s="130"/>
      <c r="P13512" s="88"/>
    </row>
    <row r="13513" spans="6:16">
      <c r="F13513" s="81"/>
      <c r="G13513" s="130"/>
      <c r="I13513" s="88"/>
      <c r="N13513" s="130"/>
      <c r="P13513" s="88"/>
    </row>
    <row r="13514" spans="6:16">
      <c r="F13514" s="81"/>
      <c r="G13514" s="130"/>
      <c r="I13514" s="88"/>
      <c r="N13514" s="130"/>
      <c r="P13514" s="88"/>
    </row>
    <row r="13515" spans="6:16">
      <c r="F13515" s="81"/>
      <c r="G13515" s="130"/>
      <c r="I13515" s="88"/>
      <c r="N13515" s="130"/>
      <c r="P13515" s="88"/>
    </row>
    <row r="13516" spans="6:16">
      <c r="F13516" s="81"/>
      <c r="G13516" s="130"/>
      <c r="I13516" s="88"/>
      <c r="N13516" s="130"/>
      <c r="P13516" s="88"/>
    </row>
    <row r="13517" spans="6:16">
      <c r="F13517" s="81"/>
      <c r="G13517" s="130"/>
      <c r="I13517" s="88"/>
      <c r="N13517" s="130"/>
      <c r="P13517" s="88"/>
    </row>
    <row r="13518" spans="6:16">
      <c r="F13518" s="81"/>
      <c r="G13518" s="130"/>
      <c r="I13518" s="88"/>
      <c r="N13518" s="130"/>
      <c r="P13518" s="88"/>
    </row>
    <row r="13519" spans="6:16">
      <c r="F13519" s="81"/>
      <c r="G13519" s="130"/>
      <c r="I13519" s="88"/>
      <c r="N13519" s="130"/>
      <c r="P13519" s="88"/>
    </row>
    <row r="13520" spans="6:16">
      <c r="F13520" s="81"/>
      <c r="G13520" s="130"/>
      <c r="I13520" s="88"/>
      <c r="N13520" s="130"/>
      <c r="P13520" s="88"/>
    </row>
    <row r="13521" spans="6:16">
      <c r="F13521" s="81"/>
      <c r="G13521" s="130"/>
      <c r="I13521" s="88"/>
      <c r="N13521" s="130"/>
      <c r="P13521" s="88"/>
    </row>
    <row r="13522" spans="6:16">
      <c r="F13522" s="81"/>
      <c r="G13522" s="130"/>
      <c r="I13522" s="88"/>
      <c r="N13522" s="130"/>
      <c r="P13522" s="88"/>
    </row>
    <row r="13523" spans="6:16">
      <c r="F13523" s="81"/>
      <c r="G13523" s="130"/>
      <c r="I13523" s="88"/>
      <c r="N13523" s="130"/>
      <c r="P13523" s="88"/>
    </row>
    <row r="13524" spans="6:16">
      <c r="F13524" s="81"/>
      <c r="G13524" s="130"/>
      <c r="I13524" s="88"/>
      <c r="N13524" s="130"/>
      <c r="P13524" s="88"/>
    </row>
    <row r="13525" spans="6:16">
      <c r="F13525" s="81"/>
      <c r="G13525" s="130"/>
      <c r="I13525" s="88"/>
      <c r="N13525" s="130"/>
      <c r="P13525" s="88"/>
    </row>
    <row r="13526" spans="6:16">
      <c r="F13526" s="81"/>
      <c r="G13526" s="130"/>
      <c r="I13526" s="88"/>
      <c r="N13526" s="130"/>
      <c r="P13526" s="88"/>
    </row>
    <row r="13527" spans="6:16">
      <c r="F13527" s="81"/>
      <c r="G13527" s="130"/>
      <c r="I13527" s="88"/>
      <c r="N13527" s="130"/>
      <c r="P13527" s="88"/>
    </row>
    <row r="13528" spans="6:16">
      <c r="F13528" s="81"/>
      <c r="G13528" s="130"/>
      <c r="I13528" s="88"/>
      <c r="N13528" s="130"/>
      <c r="P13528" s="88"/>
    </row>
    <row r="13529" spans="6:16">
      <c r="F13529" s="81"/>
      <c r="G13529" s="130"/>
      <c r="I13529" s="88"/>
      <c r="N13529" s="130"/>
      <c r="P13529" s="88"/>
    </row>
    <row r="13530" spans="6:16">
      <c r="F13530" s="81"/>
      <c r="G13530" s="130"/>
      <c r="I13530" s="88"/>
      <c r="N13530" s="130"/>
      <c r="P13530" s="88"/>
    </row>
    <row r="13531" spans="6:16">
      <c r="F13531" s="81"/>
      <c r="G13531" s="130"/>
      <c r="I13531" s="88"/>
      <c r="N13531" s="130"/>
      <c r="P13531" s="88"/>
    </row>
    <row r="13532" spans="6:16">
      <c r="F13532" s="81"/>
      <c r="G13532" s="130"/>
      <c r="I13532" s="88"/>
      <c r="N13532" s="130"/>
      <c r="P13532" s="88"/>
    </row>
    <row r="13533" spans="6:16">
      <c r="F13533" s="81"/>
      <c r="G13533" s="130"/>
      <c r="I13533" s="88"/>
      <c r="N13533" s="130"/>
      <c r="P13533" s="88"/>
    </row>
    <row r="13534" spans="6:16">
      <c r="F13534" s="81"/>
      <c r="G13534" s="130"/>
      <c r="I13534" s="88"/>
      <c r="N13534" s="130"/>
      <c r="P13534" s="88"/>
    </row>
    <row r="13535" spans="6:16">
      <c r="F13535" s="81"/>
      <c r="G13535" s="130"/>
      <c r="I13535" s="88"/>
      <c r="N13535" s="130"/>
      <c r="P13535" s="88"/>
    </row>
    <row r="13536" spans="6:16">
      <c r="F13536" s="81"/>
      <c r="G13536" s="130"/>
      <c r="I13536" s="88"/>
      <c r="N13536" s="130"/>
      <c r="P13536" s="88"/>
    </row>
    <row r="13537" spans="6:16">
      <c r="F13537" s="81"/>
      <c r="G13537" s="130"/>
      <c r="I13537" s="88"/>
      <c r="N13537" s="130"/>
      <c r="P13537" s="88"/>
    </row>
    <row r="13538" spans="6:16">
      <c r="F13538" s="81"/>
      <c r="G13538" s="130"/>
      <c r="I13538" s="88"/>
      <c r="N13538" s="130"/>
      <c r="P13538" s="88"/>
    </row>
    <row r="13539" spans="6:16">
      <c r="F13539" s="81"/>
      <c r="G13539" s="130"/>
      <c r="I13539" s="88"/>
      <c r="N13539" s="130"/>
      <c r="P13539" s="88"/>
    </row>
    <row r="13540" spans="6:16">
      <c r="F13540" s="81"/>
      <c r="G13540" s="130"/>
      <c r="I13540" s="88"/>
      <c r="N13540" s="130"/>
      <c r="P13540" s="88"/>
    </row>
    <row r="13541" spans="6:16">
      <c r="F13541" s="81"/>
      <c r="G13541" s="130"/>
      <c r="I13541" s="88"/>
      <c r="N13541" s="130"/>
      <c r="P13541" s="88"/>
    </row>
    <row r="13542" spans="6:16">
      <c r="F13542" s="81"/>
      <c r="G13542" s="130"/>
      <c r="I13542" s="88"/>
      <c r="N13542" s="130"/>
      <c r="P13542" s="88"/>
    </row>
    <row r="13543" spans="6:16">
      <c r="F13543" s="81"/>
      <c r="G13543" s="130"/>
      <c r="I13543" s="88"/>
      <c r="N13543" s="130"/>
      <c r="P13543" s="88"/>
    </row>
    <row r="13544" spans="6:16">
      <c r="F13544" s="81"/>
      <c r="G13544" s="130"/>
      <c r="I13544" s="88"/>
      <c r="N13544" s="130"/>
      <c r="P13544" s="88"/>
    </row>
    <row r="13545" spans="6:16">
      <c r="F13545" s="81"/>
      <c r="G13545" s="130"/>
      <c r="I13545" s="88"/>
      <c r="N13545" s="130"/>
      <c r="P13545" s="88"/>
    </row>
    <row r="13546" spans="6:16">
      <c r="F13546" s="81"/>
      <c r="G13546" s="130"/>
      <c r="I13546" s="88"/>
      <c r="N13546" s="130"/>
      <c r="P13546" s="88"/>
    </row>
    <row r="13547" spans="6:16">
      <c r="F13547" s="81"/>
      <c r="G13547" s="130"/>
      <c r="I13547" s="88"/>
      <c r="N13547" s="130"/>
      <c r="P13547" s="88"/>
    </row>
    <row r="13548" spans="6:16">
      <c r="F13548" s="81"/>
      <c r="G13548" s="130"/>
      <c r="I13548" s="88"/>
      <c r="N13548" s="130"/>
      <c r="P13548" s="88"/>
    </row>
    <row r="13549" spans="6:16">
      <c r="F13549" s="81"/>
      <c r="G13549" s="130"/>
      <c r="I13549" s="88"/>
      <c r="N13549" s="130"/>
      <c r="P13549" s="88"/>
    </row>
    <row r="13550" spans="6:16">
      <c r="F13550" s="81"/>
      <c r="G13550" s="130"/>
      <c r="I13550" s="88"/>
      <c r="N13550" s="130"/>
      <c r="P13550" s="88"/>
    </row>
    <row r="13551" spans="6:16">
      <c r="F13551" s="81"/>
      <c r="G13551" s="130"/>
      <c r="I13551" s="88"/>
      <c r="N13551" s="130"/>
      <c r="P13551" s="88"/>
    </row>
    <row r="13552" spans="6:16">
      <c r="F13552" s="81"/>
      <c r="G13552" s="130"/>
      <c r="I13552" s="88"/>
      <c r="N13552" s="130"/>
      <c r="P13552" s="88"/>
    </row>
    <row r="13553" spans="6:16">
      <c r="F13553" s="81"/>
      <c r="G13553" s="130"/>
      <c r="I13553" s="88"/>
      <c r="N13553" s="130"/>
      <c r="P13553" s="88"/>
    </row>
    <row r="13554" spans="6:16">
      <c r="F13554" s="81"/>
      <c r="G13554" s="130"/>
      <c r="I13554" s="88"/>
      <c r="N13554" s="130"/>
      <c r="P13554" s="88"/>
    </row>
    <row r="13555" spans="6:16">
      <c r="F13555" s="81"/>
      <c r="G13555" s="130"/>
      <c r="I13555" s="88"/>
      <c r="N13555" s="130"/>
      <c r="P13555" s="88"/>
    </row>
    <row r="13556" spans="6:16">
      <c r="F13556" s="81"/>
      <c r="G13556" s="130"/>
      <c r="I13556" s="88"/>
      <c r="N13556" s="130"/>
      <c r="P13556" s="88"/>
    </row>
    <row r="13557" spans="6:16">
      <c r="F13557" s="81"/>
      <c r="G13557" s="130"/>
      <c r="I13557" s="88"/>
      <c r="N13557" s="130"/>
      <c r="P13557" s="88"/>
    </row>
    <row r="13558" spans="6:16">
      <c r="F13558" s="81"/>
      <c r="G13558" s="130"/>
      <c r="I13558" s="88"/>
      <c r="N13558" s="130"/>
      <c r="P13558" s="88"/>
    </row>
    <row r="13559" spans="6:16">
      <c r="F13559" s="81"/>
      <c r="G13559" s="130"/>
      <c r="I13559" s="88"/>
      <c r="N13559" s="130"/>
      <c r="P13559" s="88"/>
    </row>
    <row r="13560" spans="6:16">
      <c r="F13560" s="81"/>
      <c r="G13560" s="130"/>
      <c r="I13560" s="88"/>
      <c r="N13560" s="130"/>
      <c r="P13560" s="88"/>
    </row>
    <row r="13561" spans="6:16">
      <c r="F13561" s="81"/>
      <c r="G13561" s="130"/>
      <c r="I13561" s="88"/>
      <c r="N13561" s="130"/>
      <c r="P13561" s="88"/>
    </row>
    <row r="13562" spans="6:16">
      <c r="F13562" s="81"/>
      <c r="G13562" s="130"/>
      <c r="I13562" s="88"/>
      <c r="N13562" s="130"/>
      <c r="P13562" s="88"/>
    </row>
    <row r="13563" spans="6:16">
      <c r="F13563" s="81"/>
      <c r="G13563" s="130"/>
      <c r="I13563" s="88"/>
      <c r="N13563" s="130"/>
      <c r="P13563" s="88"/>
    </row>
    <row r="13564" spans="6:16">
      <c r="F13564" s="81"/>
      <c r="G13564" s="130"/>
      <c r="I13564" s="88"/>
      <c r="N13564" s="130"/>
      <c r="P13564" s="88"/>
    </row>
    <row r="13565" spans="6:16">
      <c r="F13565" s="81"/>
      <c r="G13565" s="130"/>
      <c r="I13565" s="88"/>
      <c r="N13565" s="130"/>
      <c r="P13565" s="88"/>
    </row>
    <row r="13566" spans="6:16">
      <c r="F13566" s="81"/>
      <c r="G13566" s="130"/>
      <c r="I13566" s="88"/>
      <c r="N13566" s="130"/>
      <c r="P13566" s="88"/>
    </row>
    <row r="13567" spans="6:16">
      <c r="F13567" s="81"/>
      <c r="G13567" s="130"/>
      <c r="I13567" s="88"/>
      <c r="N13567" s="130"/>
      <c r="P13567" s="88"/>
    </row>
    <row r="13568" spans="6:16">
      <c r="F13568" s="81"/>
      <c r="G13568" s="130"/>
      <c r="I13568" s="88"/>
      <c r="N13568" s="130"/>
      <c r="P13568" s="88"/>
    </row>
    <row r="13569" spans="6:16">
      <c r="F13569" s="81"/>
      <c r="G13569" s="130"/>
      <c r="I13569" s="88"/>
      <c r="N13569" s="130"/>
      <c r="P13569" s="88"/>
    </row>
    <row r="13570" spans="6:16">
      <c r="F13570" s="81"/>
      <c r="G13570" s="130"/>
      <c r="I13570" s="88"/>
      <c r="N13570" s="130"/>
      <c r="P13570" s="88"/>
    </row>
    <row r="13571" spans="6:16">
      <c r="F13571" s="81"/>
      <c r="G13571" s="130"/>
      <c r="I13571" s="88"/>
      <c r="N13571" s="130"/>
      <c r="P13571" s="88"/>
    </row>
    <row r="13572" spans="6:16">
      <c r="F13572" s="81"/>
      <c r="G13572" s="130"/>
      <c r="I13572" s="88"/>
      <c r="N13572" s="130"/>
      <c r="P13572" s="88"/>
    </row>
    <row r="13573" spans="6:16">
      <c r="F13573" s="81"/>
      <c r="G13573" s="130"/>
      <c r="I13573" s="88"/>
      <c r="N13573" s="130"/>
      <c r="P13573" s="88"/>
    </row>
    <row r="13574" spans="6:16">
      <c r="F13574" s="81"/>
      <c r="G13574" s="130"/>
      <c r="I13574" s="88"/>
      <c r="N13574" s="130"/>
      <c r="P13574" s="88"/>
    </row>
    <row r="13575" spans="6:16">
      <c r="F13575" s="81"/>
      <c r="G13575" s="130"/>
      <c r="I13575" s="88"/>
      <c r="N13575" s="130"/>
      <c r="P13575" s="88"/>
    </row>
    <row r="13576" spans="6:16">
      <c r="F13576" s="81"/>
      <c r="G13576" s="130"/>
      <c r="I13576" s="88"/>
      <c r="N13576" s="130"/>
      <c r="P13576" s="88"/>
    </row>
    <row r="13577" spans="6:16">
      <c r="F13577" s="81"/>
      <c r="G13577" s="130"/>
      <c r="I13577" s="88"/>
      <c r="N13577" s="130"/>
      <c r="P13577" s="88"/>
    </row>
    <row r="13578" spans="6:16">
      <c r="F13578" s="81"/>
      <c r="G13578" s="130"/>
      <c r="I13578" s="88"/>
      <c r="N13578" s="130"/>
      <c r="P13578" s="88"/>
    </row>
    <row r="13579" spans="6:16">
      <c r="F13579" s="81"/>
      <c r="G13579" s="130"/>
      <c r="I13579" s="88"/>
      <c r="N13579" s="130"/>
      <c r="P13579" s="88"/>
    </row>
    <row r="13580" spans="6:16">
      <c r="F13580" s="81"/>
      <c r="G13580" s="130"/>
      <c r="I13580" s="88"/>
      <c r="N13580" s="130"/>
      <c r="P13580" s="88"/>
    </row>
    <row r="13581" spans="6:16">
      <c r="F13581" s="81"/>
      <c r="G13581" s="130"/>
      <c r="I13581" s="88"/>
      <c r="N13581" s="130"/>
      <c r="P13581" s="88"/>
    </row>
    <row r="13582" spans="6:16">
      <c r="F13582" s="81"/>
      <c r="G13582" s="130"/>
      <c r="I13582" s="88"/>
      <c r="N13582" s="130"/>
      <c r="P13582" s="88"/>
    </row>
    <row r="13583" spans="6:16">
      <c r="F13583" s="81"/>
      <c r="G13583" s="130"/>
      <c r="I13583" s="88"/>
      <c r="N13583" s="130"/>
      <c r="P13583" s="88"/>
    </row>
    <row r="13584" spans="6:16">
      <c r="F13584" s="81"/>
      <c r="G13584" s="130"/>
      <c r="I13584" s="88"/>
      <c r="N13584" s="130"/>
      <c r="P13584" s="88"/>
    </row>
    <row r="13585" spans="6:16">
      <c r="F13585" s="81"/>
      <c r="G13585" s="130"/>
      <c r="I13585" s="88"/>
      <c r="N13585" s="130"/>
      <c r="P13585" s="88"/>
    </row>
    <row r="13586" spans="6:16">
      <c r="F13586" s="81"/>
      <c r="G13586" s="130"/>
      <c r="I13586" s="88"/>
      <c r="N13586" s="130"/>
      <c r="P13586" s="88"/>
    </row>
    <row r="13587" spans="6:16">
      <c r="F13587" s="81"/>
      <c r="G13587" s="130"/>
      <c r="I13587" s="88"/>
      <c r="N13587" s="130"/>
      <c r="P13587" s="88"/>
    </row>
    <row r="13588" spans="6:16">
      <c r="F13588" s="81"/>
      <c r="G13588" s="130"/>
      <c r="I13588" s="88"/>
      <c r="N13588" s="130"/>
      <c r="P13588" s="88"/>
    </row>
    <row r="13589" spans="6:16">
      <c r="F13589" s="81"/>
      <c r="G13589" s="130"/>
      <c r="I13589" s="88"/>
      <c r="N13589" s="130"/>
      <c r="P13589" s="88"/>
    </row>
    <row r="13590" spans="6:16">
      <c r="F13590" s="81"/>
      <c r="G13590" s="130"/>
      <c r="I13590" s="88"/>
      <c r="N13590" s="130"/>
      <c r="P13590" s="88"/>
    </row>
    <row r="13591" spans="6:16">
      <c r="F13591" s="81"/>
      <c r="G13591" s="130"/>
      <c r="I13591" s="88"/>
      <c r="N13591" s="130"/>
      <c r="P13591" s="88"/>
    </row>
    <row r="13592" spans="6:16">
      <c r="F13592" s="81"/>
      <c r="G13592" s="130"/>
      <c r="I13592" s="88"/>
      <c r="N13592" s="130"/>
      <c r="P13592" s="88"/>
    </row>
    <row r="13593" spans="6:16">
      <c r="F13593" s="81"/>
      <c r="G13593" s="130"/>
      <c r="I13593" s="88"/>
      <c r="N13593" s="130"/>
      <c r="P13593" s="88"/>
    </row>
    <row r="13594" spans="6:16">
      <c r="F13594" s="81"/>
      <c r="G13594" s="130"/>
      <c r="I13594" s="88"/>
      <c r="N13594" s="130"/>
      <c r="P13594" s="88"/>
    </row>
    <row r="13595" spans="6:16">
      <c r="F13595" s="81"/>
      <c r="G13595" s="130"/>
      <c r="I13595" s="88"/>
      <c r="N13595" s="130"/>
      <c r="P13595" s="88"/>
    </row>
    <row r="13596" spans="6:16">
      <c r="F13596" s="81"/>
      <c r="G13596" s="130"/>
      <c r="I13596" s="88"/>
      <c r="N13596" s="130"/>
      <c r="P13596" s="88"/>
    </row>
    <row r="13597" spans="6:16">
      <c r="F13597" s="81"/>
      <c r="G13597" s="130"/>
      <c r="I13597" s="88"/>
      <c r="N13597" s="130"/>
      <c r="P13597" s="88"/>
    </row>
    <row r="13598" spans="6:16">
      <c r="F13598" s="81"/>
      <c r="G13598" s="130"/>
      <c r="I13598" s="88"/>
      <c r="N13598" s="130"/>
      <c r="P13598" s="88"/>
    </row>
    <row r="13599" spans="6:16">
      <c r="F13599" s="81"/>
      <c r="G13599" s="130"/>
      <c r="I13599" s="88"/>
      <c r="N13599" s="130"/>
      <c r="P13599" s="88"/>
    </row>
    <row r="13600" spans="6:16">
      <c r="F13600" s="81"/>
      <c r="G13600" s="130"/>
      <c r="I13600" s="88"/>
      <c r="N13600" s="130"/>
      <c r="P13600" s="88"/>
    </row>
    <row r="13601" spans="6:16">
      <c r="F13601" s="81"/>
      <c r="G13601" s="130"/>
      <c r="I13601" s="88"/>
      <c r="N13601" s="130"/>
      <c r="P13601" s="88"/>
    </row>
    <row r="13602" spans="6:16">
      <c r="F13602" s="81"/>
      <c r="G13602" s="130"/>
      <c r="I13602" s="88"/>
      <c r="N13602" s="130"/>
      <c r="P13602" s="88"/>
    </row>
    <row r="13603" spans="6:16">
      <c r="F13603" s="81"/>
      <c r="G13603" s="130"/>
      <c r="I13603" s="88"/>
      <c r="N13603" s="130"/>
      <c r="P13603" s="88"/>
    </row>
    <row r="13604" spans="6:16">
      <c r="F13604" s="81"/>
      <c r="G13604" s="130"/>
      <c r="I13604" s="88"/>
      <c r="N13604" s="130"/>
      <c r="P13604" s="88"/>
    </row>
    <row r="13605" spans="6:16">
      <c r="F13605" s="81"/>
      <c r="G13605" s="130"/>
      <c r="I13605" s="88"/>
      <c r="N13605" s="130"/>
      <c r="P13605" s="88"/>
    </row>
    <row r="13606" spans="6:16">
      <c r="F13606" s="81"/>
      <c r="G13606" s="130"/>
      <c r="I13606" s="88"/>
      <c r="N13606" s="130"/>
      <c r="P13606" s="88"/>
    </row>
    <row r="13607" spans="6:16">
      <c r="F13607" s="81"/>
      <c r="G13607" s="130"/>
      <c r="I13607" s="88"/>
      <c r="N13607" s="130"/>
      <c r="P13607" s="88"/>
    </row>
    <row r="13608" spans="6:16">
      <c r="F13608" s="81"/>
      <c r="G13608" s="130"/>
      <c r="I13608" s="88"/>
      <c r="N13608" s="130"/>
      <c r="P13608" s="88"/>
    </row>
    <row r="13609" spans="6:16">
      <c r="F13609" s="81"/>
      <c r="G13609" s="130"/>
      <c r="I13609" s="88"/>
      <c r="N13609" s="130"/>
      <c r="P13609" s="88"/>
    </row>
    <row r="13610" spans="6:16">
      <c r="F13610" s="81"/>
      <c r="G13610" s="130"/>
      <c r="I13610" s="88"/>
      <c r="N13610" s="130"/>
      <c r="P13610" s="88"/>
    </row>
    <row r="13611" spans="6:16">
      <c r="F13611" s="81"/>
      <c r="G13611" s="130"/>
      <c r="I13611" s="88"/>
      <c r="N13611" s="130"/>
      <c r="P13611" s="88"/>
    </row>
    <row r="13612" spans="6:16">
      <c r="F13612" s="81"/>
      <c r="G13612" s="130"/>
      <c r="I13612" s="88"/>
      <c r="N13612" s="130"/>
      <c r="P13612" s="88"/>
    </row>
    <row r="13613" spans="6:16">
      <c r="F13613" s="81"/>
      <c r="G13613" s="130"/>
      <c r="I13613" s="88"/>
      <c r="N13613" s="130"/>
      <c r="P13613" s="88"/>
    </row>
    <row r="13614" spans="6:16">
      <c r="F13614" s="81"/>
      <c r="G13614" s="130"/>
      <c r="I13614" s="88"/>
      <c r="N13614" s="130"/>
      <c r="P13614" s="88"/>
    </row>
    <row r="13615" spans="6:16">
      <c r="F13615" s="81"/>
      <c r="G13615" s="130"/>
      <c r="I13615" s="88"/>
      <c r="N13615" s="130"/>
      <c r="P13615" s="88"/>
    </row>
    <row r="13616" spans="6:16">
      <c r="F13616" s="81"/>
      <c r="G13616" s="130"/>
      <c r="I13616" s="88"/>
      <c r="N13616" s="130"/>
      <c r="P13616" s="88"/>
    </row>
    <row r="13617" spans="6:16">
      <c r="F13617" s="81"/>
      <c r="G13617" s="130"/>
      <c r="I13617" s="88"/>
      <c r="N13617" s="130"/>
      <c r="P13617" s="88"/>
    </row>
    <row r="13618" spans="6:16">
      <c r="F13618" s="81"/>
      <c r="G13618" s="130"/>
      <c r="I13618" s="88"/>
      <c r="N13618" s="130"/>
      <c r="P13618" s="88"/>
    </row>
    <row r="13619" spans="6:16">
      <c r="F13619" s="81"/>
      <c r="G13619" s="130"/>
      <c r="I13619" s="88"/>
      <c r="N13619" s="130"/>
      <c r="P13619" s="88"/>
    </row>
    <row r="13620" spans="6:16">
      <c r="F13620" s="81"/>
      <c r="G13620" s="130"/>
      <c r="I13620" s="88"/>
      <c r="N13620" s="130"/>
      <c r="P13620" s="88"/>
    </row>
    <row r="13621" spans="6:16">
      <c r="F13621" s="81"/>
      <c r="G13621" s="130"/>
      <c r="I13621" s="88"/>
      <c r="N13621" s="130"/>
      <c r="P13621" s="88"/>
    </row>
    <row r="13622" spans="6:16">
      <c r="F13622" s="81"/>
      <c r="G13622" s="130"/>
      <c r="I13622" s="88"/>
      <c r="N13622" s="130"/>
      <c r="P13622" s="88"/>
    </row>
    <row r="13623" spans="6:16">
      <c r="F13623" s="81"/>
      <c r="G13623" s="130"/>
      <c r="I13623" s="88"/>
      <c r="N13623" s="130"/>
      <c r="P13623" s="88"/>
    </row>
    <row r="13624" spans="6:16">
      <c r="F13624" s="81"/>
      <c r="G13624" s="130"/>
      <c r="I13624" s="88"/>
      <c r="N13624" s="130"/>
      <c r="P13624" s="88"/>
    </row>
    <row r="13625" spans="6:16">
      <c r="F13625" s="81"/>
      <c r="G13625" s="130"/>
      <c r="I13625" s="88"/>
      <c r="N13625" s="130"/>
      <c r="P13625" s="88"/>
    </row>
    <row r="13626" spans="6:16">
      <c r="F13626" s="81"/>
      <c r="G13626" s="130"/>
      <c r="I13626" s="88"/>
      <c r="N13626" s="130"/>
      <c r="P13626" s="88"/>
    </row>
    <row r="13627" spans="6:16">
      <c r="F13627" s="81"/>
      <c r="G13627" s="130"/>
      <c r="I13627" s="88"/>
      <c r="N13627" s="130"/>
      <c r="P13627" s="88"/>
    </row>
    <row r="13628" spans="6:16">
      <c r="F13628" s="81"/>
      <c r="G13628" s="130"/>
      <c r="I13628" s="88"/>
      <c r="N13628" s="130"/>
      <c r="P13628" s="88"/>
    </row>
    <row r="13629" spans="6:16">
      <c r="F13629" s="81"/>
      <c r="G13629" s="130"/>
      <c r="I13629" s="88"/>
      <c r="N13629" s="130"/>
      <c r="P13629" s="88"/>
    </row>
    <row r="13630" spans="6:16">
      <c r="F13630" s="81"/>
      <c r="G13630" s="130"/>
      <c r="I13630" s="88"/>
      <c r="N13630" s="130"/>
      <c r="P13630" s="88"/>
    </row>
    <row r="13631" spans="6:16">
      <c r="F13631" s="81"/>
      <c r="G13631" s="130"/>
      <c r="I13631" s="88"/>
      <c r="N13631" s="130"/>
      <c r="P13631" s="88"/>
    </row>
    <row r="13632" spans="6:16">
      <c r="F13632" s="81"/>
      <c r="G13632" s="130"/>
      <c r="I13632" s="88"/>
      <c r="N13632" s="130"/>
      <c r="P13632" s="88"/>
    </row>
    <row r="13633" spans="6:16">
      <c r="F13633" s="81"/>
      <c r="G13633" s="130"/>
      <c r="I13633" s="88"/>
      <c r="N13633" s="130"/>
      <c r="P13633" s="88"/>
    </row>
    <row r="13634" spans="6:16">
      <c r="F13634" s="81"/>
      <c r="G13634" s="130"/>
      <c r="I13634" s="88"/>
      <c r="N13634" s="130"/>
      <c r="P13634" s="88"/>
    </row>
    <row r="13635" spans="6:16">
      <c r="F13635" s="81"/>
      <c r="G13635" s="130"/>
      <c r="I13635" s="88"/>
      <c r="N13635" s="130"/>
      <c r="P13635" s="88"/>
    </row>
    <row r="13636" spans="6:16">
      <c r="F13636" s="81"/>
      <c r="G13636" s="130"/>
      <c r="I13636" s="88"/>
      <c r="N13636" s="130"/>
      <c r="P13636" s="88"/>
    </row>
    <row r="13637" spans="6:16">
      <c r="F13637" s="81"/>
      <c r="G13637" s="130"/>
      <c r="I13637" s="88"/>
      <c r="N13637" s="130"/>
      <c r="P13637" s="88"/>
    </row>
    <row r="13638" spans="6:16">
      <c r="F13638" s="81"/>
      <c r="G13638" s="130"/>
      <c r="I13638" s="88"/>
      <c r="N13638" s="130"/>
      <c r="P13638" s="88"/>
    </row>
    <row r="13639" spans="6:16">
      <c r="F13639" s="81"/>
      <c r="G13639" s="130"/>
      <c r="I13639" s="88"/>
      <c r="N13639" s="130"/>
      <c r="P13639" s="88"/>
    </row>
    <row r="13640" spans="6:16">
      <c r="F13640" s="81"/>
      <c r="G13640" s="130"/>
      <c r="I13640" s="88"/>
      <c r="N13640" s="130"/>
      <c r="P13640" s="88"/>
    </row>
    <row r="13641" spans="6:16">
      <c r="F13641" s="81"/>
      <c r="G13641" s="130"/>
      <c r="I13641" s="88"/>
      <c r="N13641" s="130"/>
      <c r="P13641" s="88"/>
    </row>
    <row r="13642" spans="6:16">
      <c r="F13642" s="81"/>
      <c r="G13642" s="130"/>
      <c r="I13642" s="88"/>
      <c r="N13642" s="130"/>
      <c r="P13642" s="88"/>
    </row>
    <row r="13643" spans="6:16">
      <c r="F13643" s="81"/>
      <c r="G13643" s="130"/>
      <c r="I13643" s="88"/>
      <c r="N13643" s="130"/>
      <c r="P13643" s="88"/>
    </row>
    <row r="13644" spans="6:16">
      <c r="F13644" s="81"/>
      <c r="G13644" s="130"/>
      <c r="I13644" s="88"/>
      <c r="N13644" s="130"/>
      <c r="P13644" s="88"/>
    </row>
    <row r="13645" spans="6:16">
      <c r="F13645" s="81"/>
      <c r="G13645" s="130"/>
      <c r="I13645" s="88"/>
      <c r="N13645" s="130"/>
      <c r="P13645" s="88"/>
    </row>
    <row r="13646" spans="6:16">
      <c r="F13646" s="81"/>
      <c r="G13646" s="130"/>
      <c r="I13646" s="88"/>
      <c r="N13646" s="130"/>
      <c r="P13646" s="88"/>
    </row>
    <row r="13647" spans="6:16">
      <c r="F13647" s="81"/>
      <c r="G13647" s="130"/>
      <c r="I13647" s="88"/>
      <c r="N13647" s="130"/>
      <c r="P13647" s="88"/>
    </row>
    <row r="13648" spans="6:16">
      <c r="F13648" s="81"/>
      <c r="G13648" s="130"/>
      <c r="I13648" s="88"/>
      <c r="N13648" s="130"/>
      <c r="P13648" s="88"/>
    </row>
    <row r="13649" spans="6:16">
      <c r="F13649" s="81"/>
      <c r="G13649" s="130"/>
      <c r="I13649" s="88"/>
      <c r="N13649" s="130"/>
      <c r="P13649" s="88"/>
    </row>
    <row r="13650" spans="6:16">
      <c r="F13650" s="81"/>
      <c r="G13650" s="130"/>
      <c r="I13650" s="88"/>
      <c r="N13650" s="130"/>
      <c r="P13650" s="88"/>
    </row>
    <row r="13651" spans="6:16">
      <c r="F13651" s="81"/>
      <c r="G13651" s="130"/>
      <c r="I13651" s="88"/>
      <c r="N13651" s="130"/>
      <c r="P13651" s="88"/>
    </row>
    <row r="13652" spans="6:16">
      <c r="F13652" s="81"/>
      <c r="G13652" s="130"/>
      <c r="I13652" s="88"/>
      <c r="N13652" s="130"/>
      <c r="P13652" s="88"/>
    </row>
    <row r="13653" spans="6:16">
      <c r="F13653" s="81"/>
      <c r="G13653" s="130"/>
      <c r="I13653" s="88"/>
      <c r="N13653" s="130"/>
      <c r="P13653" s="88"/>
    </row>
    <row r="13654" spans="6:16">
      <c r="F13654" s="81"/>
      <c r="G13654" s="130"/>
      <c r="I13654" s="88"/>
      <c r="N13654" s="130"/>
      <c r="P13654" s="88"/>
    </row>
    <row r="13655" spans="6:16">
      <c r="F13655" s="81"/>
      <c r="G13655" s="130"/>
      <c r="I13655" s="88"/>
      <c r="N13655" s="130"/>
      <c r="P13655" s="88"/>
    </row>
    <row r="13656" spans="6:16">
      <c r="F13656" s="81"/>
      <c r="G13656" s="130"/>
      <c r="I13656" s="88"/>
      <c r="N13656" s="130"/>
      <c r="P13656" s="88"/>
    </row>
    <row r="13657" spans="6:16">
      <c r="F13657" s="81"/>
      <c r="G13657" s="130"/>
      <c r="I13657" s="88"/>
      <c r="N13657" s="130"/>
      <c r="P13657" s="88"/>
    </row>
    <row r="13658" spans="6:16">
      <c r="F13658" s="81"/>
      <c r="G13658" s="130"/>
      <c r="I13658" s="88"/>
      <c r="N13658" s="130"/>
      <c r="P13658" s="88"/>
    </row>
    <row r="13659" spans="6:16">
      <c r="F13659" s="81"/>
      <c r="G13659" s="130"/>
      <c r="I13659" s="88"/>
      <c r="N13659" s="130"/>
      <c r="P13659" s="88"/>
    </row>
    <row r="13660" spans="6:16">
      <c r="F13660" s="81"/>
      <c r="G13660" s="130"/>
      <c r="I13660" s="88"/>
      <c r="N13660" s="130"/>
      <c r="P13660" s="88"/>
    </row>
    <row r="13661" spans="6:16">
      <c r="F13661" s="81"/>
      <c r="G13661" s="130"/>
      <c r="I13661" s="88"/>
      <c r="N13661" s="130"/>
      <c r="P13661" s="88"/>
    </row>
    <row r="13662" spans="6:16">
      <c r="F13662" s="81"/>
      <c r="G13662" s="130"/>
      <c r="I13662" s="88"/>
      <c r="N13662" s="130"/>
      <c r="P13662" s="88"/>
    </row>
    <row r="13663" spans="6:16">
      <c r="F13663" s="81"/>
      <c r="G13663" s="130"/>
      <c r="I13663" s="88"/>
      <c r="N13663" s="130"/>
      <c r="P13663" s="88"/>
    </row>
    <row r="13664" spans="6:16">
      <c r="F13664" s="81"/>
      <c r="G13664" s="130"/>
      <c r="I13664" s="88"/>
      <c r="N13664" s="130"/>
      <c r="P13664" s="88"/>
    </row>
    <row r="13665" spans="6:16">
      <c r="F13665" s="81"/>
      <c r="G13665" s="130"/>
      <c r="I13665" s="88"/>
      <c r="N13665" s="130"/>
      <c r="P13665" s="88"/>
    </row>
    <row r="13666" spans="6:16">
      <c r="F13666" s="81"/>
      <c r="G13666" s="130"/>
      <c r="I13666" s="88"/>
      <c r="N13666" s="130"/>
      <c r="P13666" s="88"/>
    </row>
    <row r="13667" spans="6:16">
      <c r="F13667" s="81"/>
      <c r="G13667" s="130"/>
      <c r="I13667" s="88"/>
      <c r="N13667" s="130"/>
      <c r="P13667" s="88"/>
    </row>
    <row r="13668" spans="6:16">
      <c r="F13668" s="81"/>
      <c r="G13668" s="130"/>
      <c r="I13668" s="88"/>
      <c r="N13668" s="130"/>
      <c r="P13668" s="88"/>
    </row>
    <row r="13669" spans="6:16">
      <c r="F13669" s="81"/>
      <c r="G13669" s="130"/>
      <c r="I13669" s="88"/>
      <c r="N13669" s="130"/>
      <c r="P13669" s="88"/>
    </row>
    <row r="13670" spans="6:16">
      <c r="F13670" s="81"/>
      <c r="G13670" s="130"/>
      <c r="I13670" s="88"/>
      <c r="N13670" s="130"/>
      <c r="P13670" s="88"/>
    </row>
    <row r="13671" spans="6:16">
      <c r="F13671" s="81"/>
      <c r="G13671" s="130"/>
      <c r="I13671" s="88"/>
      <c r="N13671" s="130"/>
      <c r="P13671" s="88"/>
    </row>
    <row r="13672" spans="6:16">
      <c r="F13672" s="81"/>
      <c r="G13672" s="130"/>
      <c r="I13672" s="88"/>
      <c r="N13672" s="130"/>
      <c r="P13672" s="88"/>
    </row>
    <row r="13673" spans="6:16">
      <c r="F13673" s="81"/>
      <c r="G13673" s="130"/>
      <c r="I13673" s="88"/>
      <c r="N13673" s="130"/>
      <c r="P13673" s="88"/>
    </row>
    <row r="13674" spans="6:16">
      <c r="F13674" s="81"/>
      <c r="G13674" s="130"/>
      <c r="I13674" s="88"/>
      <c r="N13674" s="130"/>
      <c r="P13674" s="88"/>
    </row>
    <row r="13675" spans="6:16">
      <c r="F13675" s="81"/>
      <c r="G13675" s="130"/>
      <c r="I13675" s="88"/>
      <c r="N13675" s="130"/>
      <c r="P13675" s="88"/>
    </row>
    <row r="13676" spans="6:16">
      <c r="F13676" s="81"/>
      <c r="G13676" s="130"/>
      <c r="I13676" s="88"/>
      <c r="N13676" s="130"/>
      <c r="P13676" s="88"/>
    </row>
    <row r="13677" spans="6:16">
      <c r="F13677" s="81"/>
      <c r="G13677" s="130"/>
      <c r="I13677" s="88"/>
      <c r="N13677" s="130"/>
      <c r="P13677" s="88"/>
    </row>
    <row r="13678" spans="6:16">
      <c r="F13678" s="81"/>
      <c r="G13678" s="130"/>
      <c r="I13678" s="88"/>
      <c r="N13678" s="130"/>
      <c r="P13678" s="88"/>
    </row>
    <row r="13679" spans="6:16">
      <c r="F13679" s="81"/>
      <c r="G13679" s="130"/>
      <c r="I13679" s="88"/>
      <c r="N13679" s="130"/>
      <c r="P13679" s="88"/>
    </row>
    <row r="13680" spans="6:16">
      <c r="F13680" s="81"/>
      <c r="G13680" s="130"/>
      <c r="I13680" s="88"/>
      <c r="N13680" s="130"/>
      <c r="P13680" s="88"/>
    </row>
    <row r="13681" spans="6:16">
      <c r="F13681" s="81"/>
      <c r="G13681" s="130"/>
      <c r="I13681" s="88"/>
      <c r="N13681" s="130"/>
      <c r="P13681" s="88"/>
    </row>
    <row r="13682" spans="6:16">
      <c r="F13682" s="81"/>
      <c r="G13682" s="130"/>
      <c r="I13682" s="88"/>
      <c r="N13682" s="130"/>
      <c r="P13682" s="88"/>
    </row>
    <row r="13683" spans="6:16">
      <c r="F13683" s="81"/>
      <c r="G13683" s="130"/>
      <c r="I13683" s="88"/>
      <c r="N13683" s="130"/>
      <c r="P13683" s="88"/>
    </row>
    <row r="13684" spans="6:16">
      <c r="F13684" s="81"/>
      <c r="G13684" s="130"/>
      <c r="I13684" s="88"/>
      <c r="N13684" s="130"/>
      <c r="P13684" s="88"/>
    </row>
    <row r="13685" spans="6:16">
      <c r="F13685" s="81"/>
      <c r="G13685" s="130"/>
      <c r="I13685" s="88"/>
      <c r="N13685" s="130"/>
      <c r="P13685" s="88"/>
    </row>
    <row r="13686" spans="6:16">
      <c r="F13686" s="81"/>
      <c r="G13686" s="130"/>
      <c r="I13686" s="88"/>
      <c r="N13686" s="130"/>
      <c r="P13686" s="88"/>
    </row>
    <row r="13687" spans="6:16">
      <c r="F13687" s="81"/>
      <c r="G13687" s="130"/>
      <c r="I13687" s="88"/>
      <c r="N13687" s="130"/>
      <c r="P13687" s="88"/>
    </row>
    <row r="13688" spans="6:16">
      <c r="F13688" s="81"/>
      <c r="G13688" s="130"/>
      <c r="I13688" s="88"/>
      <c r="N13688" s="130"/>
      <c r="P13688" s="88"/>
    </row>
    <row r="13689" spans="6:16">
      <c r="F13689" s="81"/>
      <c r="G13689" s="130"/>
      <c r="I13689" s="88"/>
      <c r="N13689" s="130"/>
      <c r="P13689" s="88"/>
    </row>
    <row r="13690" spans="6:16">
      <c r="F13690" s="81"/>
      <c r="G13690" s="130"/>
      <c r="I13690" s="88"/>
      <c r="N13690" s="130"/>
      <c r="P13690" s="88"/>
    </row>
    <row r="13691" spans="6:16">
      <c r="F13691" s="81"/>
      <c r="G13691" s="130"/>
      <c r="I13691" s="88"/>
      <c r="N13691" s="130"/>
      <c r="P13691" s="88"/>
    </row>
    <row r="13692" spans="6:16">
      <c r="F13692" s="81"/>
      <c r="G13692" s="130"/>
      <c r="I13692" s="88"/>
      <c r="N13692" s="130"/>
      <c r="P13692" s="88"/>
    </row>
    <row r="13693" spans="6:16">
      <c r="F13693" s="81"/>
      <c r="G13693" s="130"/>
      <c r="I13693" s="88"/>
      <c r="N13693" s="130"/>
      <c r="P13693" s="88"/>
    </row>
    <row r="13694" spans="6:16">
      <c r="F13694" s="81"/>
      <c r="G13694" s="130"/>
      <c r="I13694" s="88"/>
      <c r="N13694" s="130"/>
      <c r="P13694" s="88"/>
    </row>
    <row r="13695" spans="6:16">
      <c r="F13695" s="81"/>
      <c r="G13695" s="130"/>
      <c r="I13695" s="88"/>
      <c r="N13695" s="130"/>
      <c r="P13695" s="88"/>
    </row>
    <row r="13696" spans="6:16">
      <c r="F13696" s="81"/>
      <c r="G13696" s="130"/>
      <c r="I13696" s="88"/>
      <c r="N13696" s="130"/>
      <c r="P13696" s="88"/>
    </row>
    <row r="13697" spans="6:16">
      <c r="F13697" s="81"/>
      <c r="G13697" s="130"/>
      <c r="I13697" s="88"/>
      <c r="N13697" s="130"/>
      <c r="P13697" s="88"/>
    </row>
    <row r="13698" spans="6:16">
      <c r="F13698" s="81"/>
      <c r="G13698" s="130"/>
      <c r="I13698" s="88"/>
      <c r="N13698" s="130"/>
      <c r="P13698" s="88"/>
    </row>
    <row r="13699" spans="6:16">
      <c r="F13699" s="81"/>
      <c r="G13699" s="130"/>
      <c r="I13699" s="88"/>
      <c r="N13699" s="130"/>
      <c r="P13699" s="88"/>
    </row>
    <row r="13700" spans="6:16">
      <c r="F13700" s="81"/>
      <c r="G13700" s="130"/>
      <c r="I13700" s="88"/>
      <c r="N13700" s="130"/>
      <c r="P13700" s="88"/>
    </row>
    <row r="13701" spans="6:16">
      <c r="F13701" s="81"/>
      <c r="G13701" s="130"/>
      <c r="I13701" s="88"/>
      <c r="N13701" s="130"/>
      <c r="P13701" s="88"/>
    </row>
    <row r="13702" spans="6:16">
      <c r="F13702" s="81"/>
      <c r="G13702" s="130"/>
      <c r="I13702" s="88"/>
      <c r="N13702" s="130"/>
      <c r="P13702" s="88"/>
    </row>
    <row r="13703" spans="6:16">
      <c r="F13703" s="81"/>
      <c r="G13703" s="130"/>
      <c r="I13703" s="88"/>
      <c r="N13703" s="130"/>
      <c r="P13703" s="88"/>
    </row>
    <row r="13704" spans="6:16">
      <c r="F13704" s="81"/>
      <c r="G13704" s="130"/>
      <c r="I13704" s="88"/>
      <c r="N13704" s="130"/>
      <c r="P13704" s="88"/>
    </row>
    <row r="13705" spans="6:16">
      <c r="F13705" s="81"/>
      <c r="G13705" s="130"/>
      <c r="I13705" s="88"/>
      <c r="N13705" s="130"/>
      <c r="P13705" s="88"/>
    </row>
    <row r="13706" spans="6:16">
      <c r="F13706" s="81"/>
      <c r="G13706" s="130"/>
      <c r="I13706" s="88"/>
      <c r="N13706" s="130"/>
      <c r="P13706" s="88"/>
    </row>
    <row r="13707" spans="6:16">
      <c r="F13707" s="81"/>
      <c r="G13707" s="130"/>
      <c r="I13707" s="88"/>
      <c r="N13707" s="130"/>
      <c r="P13707" s="88"/>
    </row>
    <row r="13708" spans="6:16">
      <c r="F13708" s="81"/>
      <c r="G13708" s="130"/>
      <c r="I13708" s="88"/>
      <c r="N13708" s="130"/>
      <c r="P13708" s="88"/>
    </row>
    <row r="13709" spans="6:16">
      <c r="F13709" s="81"/>
      <c r="G13709" s="130"/>
      <c r="I13709" s="88"/>
      <c r="N13709" s="130"/>
      <c r="P13709" s="88"/>
    </row>
    <row r="13710" spans="6:16">
      <c r="F13710" s="81"/>
      <c r="G13710" s="130"/>
      <c r="I13710" s="88"/>
      <c r="N13710" s="130"/>
      <c r="P13710" s="88"/>
    </row>
    <row r="13711" spans="6:16">
      <c r="F13711" s="81"/>
      <c r="G13711" s="130"/>
      <c r="I13711" s="88"/>
      <c r="N13711" s="130"/>
      <c r="P13711" s="88"/>
    </row>
    <row r="13712" spans="6:16">
      <c r="F13712" s="81"/>
      <c r="G13712" s="130"/>
      <c r="I13712" s="88"/>
      <c r="N13712" s="130"/>
      <c r="P13712" s="88"/>
    </row>
    <row r="13713" spans="6:16">
      <c r="F13713" s="81"/>
      <c r="G13713" s="130"/>
      <c r="I13713" s="88"/>
      <c r="N13713" s="130"/>
      <c r="P13713" s="88"/>
    </row>
    <row r="13714" spans="6:16">
      <c r="F13714" s="81"/>
      <c r="G13714" s="130"/>
      <c r="I13714" s="88"/>
      <c r="N13714" s="130"/>
      <c r="P13714" s="88"/>
    </row>
    <row r="13715" spans="6:16">
      <c r="F13715" s="81"/>
      <c r="G13715" s="130"/>
      <c r="I13715" s="88"/>
      <c r="N13715" s="130"/>
      <c r="P13715" s="88"/>
    </row>
    <row r="13716" spans="6:16">
      <c r="F13716" s="81"/>
      <c r="G13716" s="130"/>
      <c r="I13716" s="88"/>
      <c r="N13716" s="130"/>
      <c r="P13716" s="88"/>
    </row>
    <row r="13717" spans="6:16">
      <c r="F13717" s="81"/>
      <c r="G13717" s="130"/>
      <c r="I13717" s="88"/>
      <c r="N13717" s="130"/>
      <c r="P13717" s="88"/>
    </row>
    <row r="13718" spans="6:16">
      <c r="F13718" s="81"/>
      <c r="G13718" s="130"/>
      <c r="I13718" s="88"/>
      <c r="N13718" s="130"/>
      <c r="P13718" s="88"/>
    </row>
    <row r="13719" spans="6:16">
      <c r="F13719" s="81"/>
      <c r="G13719" s="130"/>
      <c r="I13719" s="88"/>
      <c r="N13719" s="130"/>
      <c r="P13719" s="88"/>
    </row>
    <row r="13720" spans="6:16">
      <c r="F13720" s="81"/>
      <c r="G13720" s="130"/>
      <c r="I13720" s="88"/>
      <c r="N13720" s="130"/>
      <c r="P13720" s="88"/>
    </row>
    <row r="13721" spans="6:16">
      <c r="F13721" s="81"/>
      <c r="G13721" s="130"/>
      <c r="I13721" s="88"/>
      <c r="N13721" s="130"/>
      <c r="P13721" s="88"/>
    </row>
    <row r="13722" spans="6:16">
      <c r="F13722" s="81"/>
      <c r="G13722" s="130"/>
      <c r="I13722" s="88"/>
      <c r="N13722" s="130"/>
      <c r="P13722" s="88"/>
    </row>
    <row r="13723" spans="6:16">
      <c r="F13723" s="81"/>
      <c r="G13723" s="130"/>
      <c r="I13723" s="88"/>
      <c r="N13723" s="130"/>
      <c r="P13723" s="88"/>
    </row>
    <row r="13724" spans="6:16">
      <c r="F13724" s="81"/>
      <c r="G13724" s="130"/>
      <c r="I13724" s="88"/>
      <c r="N13724" s="130"/>
      <c r="P13724" s="88"/>
    </row>
    <row r="13725" spans="6:16">
      <c r="F13725" s="81"/>
      <c r="G13725" s="130"/>
      <c r="I13725" s="88"/>
      <c r="N13725" s="130"/>
      <c r="P13725" s="88"/>
    </row>
    <row r="13726" spans="6:16">
      <c r="F13726" s="81"/>
      <c r="G13726" s="130"/>
      <c r="I13726" s="88"/>
      <c r="N13726" s="130"/>
      <c r="P13726" s="88"/>
    </row>
    <row r="13727" spans="6:16">
      <c r="F13727" s="81"/>
      <c r="G13727" s="130"/>
      <c r="I13727" s="88"/>
      <c r="N13727" s="130"/>
      <c r="P13727" s="88"/>
    </row>
    <row r="13728" spans="6:16">
      <c r="F13728" s="81"/>
      <c r="G13728" s="130"/>
      <c r="I13728" s="88"/>
      <c r="N13728" s="130"/>
      <c r="P13728" s="88"/>
    </row>
    <row r="13729" spans="6:16">
      <c r="F13729" s="81"/>
      <c r="G13729" s="130"/>
      <c r="I13729" s="88"/>
      <c r="N13729" s="130"/>
      <c r="P13729" s="88"/>
    </row>
    <row r="13730" spans="6:16">
      <c r="F13730" s="81"/>
      <c r="G13730" s="130"/>
      <c r="I13730" s="88"/>
      <c r="N13730" s="130"/>
      <c r="P13730" s="88"/>
    </row>
    <row r="13731" spans="6:16">
      <c r="F13731" s="81"/>
      <c r="G13731" s="130"/>
      <c r="I13731" s="88"/>
      <c r="N13731" s="130"/>
      <c r="P13731" s="88"/>
    </row>
    <row r="13732" spans="6:16">
      <c r="F13732" s="81"/>
      <c r="G13732" s="130"/>
      <c r="I13732" s="88"/>
      <c r="N13732" s="130"/>
      <c r="P13732" s="88"/>
    </row>
    <row r="13733" spans="6:16">
      <c r="F13733" s="81"/>
      <c r="G13733" s="130"/>
      <c r="I13733" s="88"/>
      <c r="N13733" s="130"/>
      <c r="P13733" s="88"/>
    </row>
    <row r="13734" spans="6:16">
      <c r="F13734" s="81"/>
      <c r="G13734" s="130"/>
      <c r="I13734" s="88"/>
      <c r="N13734" s="130"/>
      <c r="P13734" s="88"/>
    </row>
    <row r="13735" spans="6:16">
      <c r="F13735" s="81"/>
      <c r="G13735" s="130"/>
      <c r="I13735" s="88"/>
      <c r="N13735" s="130"/>
      <c r="P13735" s="88"/>
    </row>
    <row r="13736" spans="6:16">
      <c r="F13736" s="81"/>
      <c r="G13736" s="130"/>
      <c r="I13736" s="88"/>
      <c r="N13736" s="130"/>
      <c r="P13736" s="88"/>
    </row>
    <row r="13737" spans="6:16">
      <c r="F13737" s="81"/>
      <c r="G13737" s="130"/>
      <c r="I13737" s="88"/>
      <c r="N13737" s="130"/>
      <c r="P13737" s="88"/>
    </row>
    <row r="13738" spans="6:16">
      <c r="F13738" s="81"/>
      <c r="G13738" s="130"/>
      <c r="I13738" s="88"/>
      <c r="N13738" s="130"/>
      <c r="P13738" s="88"/>
    </row>
    <row r="13739" spans="6:16">
      <c r="F13739" s="81"/>
      <c r="G13739" s="130"/>
      <c r="I13739" s="88"/>
      <c r="N13739" s="130"/>
      <c r="P13739" s="88"/>
    </row>
    <row r="13740" spans="6:16">
      <c r="F13740" s="81"/>
      <c r="G13740" s="130"/>
      <c r="I13740" s="88"/>
      <c r="N13740" s="130"/>
      <c r="P13740" s="88"/>
    </row>
    <row r="13741" spans="6:16">
      <c r="F13741" s="81"/>
      <c r="G13741" s="130"/>
      <c r="I13741" s="88"/>
      <c r="N13741" s="130"/>
      <c r="P13741" s="88"/>
    </row>
    <row r="13742" spans="6:16">
      <c r="F13742" s="81"/>
      <c r="G13742" s="130"/>
      <c r="I13742" s="88"/>
      <c r="N13742" s="130"/>
      <c r="P13742" s="88"/>
    </row>
    <row r="13743" spans="6:16">
      <c r="F13743" s="81"/>
      <c r="G13743" s="130"/>
      <c r="I13743" s="88"/>
      <c r="N13743" s="130"/>
      <c r="P13743" s="88"/>
    </row>
    <row r="13744" spans="6:16">
      <c r="F13744" s="81"/>
      <c r="G13744" s="130"/>
      <c r="I13744" s="88"/>
      <c r="N13744" s="130"/>
      <c r="P13744" s="88"/>
    </row>
    <row r="13745" spans="6:16">
      <c r="F13745" s="81"/>
      <c r="G13745" s="130"/>
      <c r="I13745" s="88"/>
      <c r="N13745" s="130"/>
      <c r="P13745" s="88"/>
    </row>
    <row r="13746" spans="6:16">
      <c r="F13746" s="81"/>
      <c r="G13746" s="130"/>
      <c r="I13746" s="88"/>
      <c r="N13746" s="130"/>
      <c r="P13746" s="88"/>
    </row>
    <row r="13747" spans="6:16">
      <c r="F13747" s="81"/>
      <c r="G13747" s="130"/>
      <c r="I13747" s="88"/>
      <c r="N13747" s="130"/>
      <c r="P13747" s="88"/>
    </row>
    <row r="13748" spans="6:16">
      <c r="F13748" s="81"/>
      <c r="G13748" s="130"/>
      <c r="I13748" s="88"/>
      <c r="N13748" s="130"/>
      <c r="P13748" s="88"/>
    </row>
    <row r="13749" spans="6:16">
      <c r="F13749" s="81"/>
      <c r="G13749" s="130"/>
      <c r="I13749" s="88"/>
      <c r="N13749" s="130"/>
      <c r="P13749" s="88"/>
    </row>
    <row r="13750" spans="6:16">
      <c r="F13750" s="81"/>
      <c r="G13750" s="130"/>
      <c r="I13750" s="88"/>
      <c r="N13750" s="130"/>
      <c r="P13750" s="88"/>
    </row>
    <row r="13751" spans="6:16">
      <c r="F13751" s="81"/>
      <c r="G13751" s="130"/>
      <c r="I13751" s="88"/>
      <c r="N13751" s="130"/>
      <c r="P13751" s="88"/>
    </row>
    <row r="13752" spans="6:16">
      <c r="F13752" s="81"/>
      <c r="G13752" s="130"/>
      <c r="I13752" s="88"/>
      <c r="N13752" s="130"/>
      <c r="P13752" s="88"/>
    </row>
    <row r="13753" spans="6:16">
      <c r="F13753" s="81"/>
      <c r="G13753" s="130"/>
      <c r="I13753" s="88"/>
      <c r="N13753" s="130"/>
      <c r="P13753" s="88"/>
    </row>
    <row r="13754" spans="6:16">
      <c r="F13754" s="81"/>
      <c r="G13754" s="130"/>
      <c r="I13754" s="88"/>
      <c r="N13754" s="130"/>
      <c r="P13754" s="88"/>
    </row>
    <row r="13755" spans="6:16">
      <c r="F13755" s="81"/>
      <c r="G13755" s="130"/>
      <c r="I13755" s="88"/>
      <c r="N13755" s="130"/>
      <c r="P13755" s="88"/>
    </row>
    <row r="13756" spans="6:16">
      <c r="F13756" s="81"/>
      <c r="G13756" s="130"/>
      <c r="I13756" s="88"/>
      <c r="N13756" s="130"/>
      <c r="P13756" s="88"/>
    </row>
    <row r="13757" spans="6:16">
      <c r="F13757" s="81"/>
      <c r="G13757" s="130"/>
      <c r="I13757" s="88"/>
      <c r="N13757" s="130"/>
      <c r="P13757" s="88"/>
    </row>
    <row r="13758" spans="6:16">
      <c r="F13758" s="81"/>
      <c r="G13758" s="130"/>
      <c r="I13758" s="88"/>
      <c r="N13758" s="130"/>
      <c r="P13758" s="88"/>
    </row>
    <row r="13759" spans="6:16">
      <c r="F13759" s="81"/>
      <c r="G13759" s="130"/>
      <c r="I13759" s="88"/>
      <c r="N13759" s="130"/>
      <c r="P13759" s="88"/>
    </row>
    <row r="13760" spans="6:16">
      <c r="F13760" s="81"/>
      <c r="G13760" s="130"/>
      <c r="I13760" s="88"/>
      <c r="N13760" s="130"/>
      <c r="P13760" s="88"/>
    </row>
    <row r="13761" spans="6:16">
      <c r="F13761" s="81"/>
      <c r="G13761" s="130"/>
      <c r="I13761" s="88"/>
      <c r="N13761" s="130"/>
      <c r="P13761" s="88"/>
    </row>
    <row r="13762" spans="6:16">
      <c r="F13762" s="81"/>
      <c r="G13762" s="130"/>
      <c r="I13762" s="88"/>
      <c r="N13762" s="130"/>
      <c r="P13762" s="88"/>
    </row>
    <row r="13763" spans="6:16">
      <c r="F13763" s="81"/>
      <c r="G13763" s="130"/>
      <c r="I13763" s="88"/>
      <c r="N13763" s="130"/>
      <c r="P13763" s="88"/>
    </row>
    <row r="13764" spans="6:16">
      <c r="F13764" s="81"/>
      <c r="G13764" s="130"/>
      <c r="I13764" s="88"/>
      <c r="N13764" s="130"/>
      <c r="P13764" s="88"/>
    </row>
    <row r="13765" spans="6:16">
      <c r="F13765" s="81"/>
      <c r="G13765" s="130"/>
      <c r="I13765" s="88"/>
      <c r="N13765" s="130"/>
      <c r="P13765" s="88"/>
    </row>
    <row r="13766" spans="6:16">
      <c r="F13766" s="81"/>
      <c r="G13766" s="130"/>
      <c r="I13766" s="88"/>
      <c r="N13766" s="130"/>
      <c r="P13766" s="88"/>
    </row>
    <row r="13767" spans="6:16">
      <c r="F13767" s="81"/>
      <c r="G13767" s="130"/>
      <c r="I13767" s="88"/>
      <c r="N13767" s="130"/>
      <c r="P13767" s="88"/>
    </row>
    <row r="13768" spans="6:16">
      <c r="F13768" s="81"/>
      <c r="G13768" s="130"/>
      <c r="I13768" s="88"/>
      <c r="N13768" s="130"/>
      <c r="P13768" s="88"/>
    </row>
    <row r="13769" spans="6:16">
      <c r="F13769" s="81"/>
      <c r="G13769" s="130"/>
      <c r="I13769" s="88"/>
      <c r="N13769" s="130"/>
      <c r="P13769" s="88"/>
    </row>
    <row r="13770" spans="6:16">
      <c r="F13770" s="81"/>
      <c r="G13770" s="130"/>
      <c r="I13770" s="88"/>
      <c r="N13770" s="130"/>
      <c r="P13770" s="88"/>
    </row>
    <row r="13771" spans="6:16">
      <c r="F13771" s="81"/>
      <c r="G13771" s="130"/>
      <c r="I13771" s="88"/>
      <c r="N13771" s="130"/>
      <c r="P13771" s="88"/>
    </row>
    <row r="13772" spans="6:16">
      <c r="F13772" s="81"/>
      <c r="G13772" s="130"/>
      <c r="I13772" s="88"/>
      <c r="N13772" s="130"/>
      <c r="P13772" s="88"/>
    </row>
    <row r="13773" spans="6:16">
      <c r="F13773" s="81"/>
      <c r="G13773" s="130"/>
      <c r="I13773" s="88"/>
      <c r="N13773" s="130"/>
      <c r="P13773" s="88"/>
    </row>
    <row r="13774" spans="6:16">
      <c r="F13774" s="81"/>
      <c r="G13774" s="130"/>
      <c r="I13774" s="88"/>
      <c r="N13774" s="130"/>
      <c r="P13774" s="88"/>
    </row>
    <row r="13775" spans="6:16">
      <c r="F13775" s="81"/>
      <c r="G13775" s="130"/>
      <c r="I13775" s="88"/>
      <c r="N13775" s="130"/>
      <c r="P13775" s="88"/>
    </row>
    <row r="13776" spans="6:16">
      <c r="F13776" s="81"/>
      <c r="G13776" s="130"/>
      <c r="I13776" s="88"/>
      <c r="N13776" s="130"/>
      <c r="P13776" s="88"/>
    </row>
    <row r="13777" spans="6:16">
      <c r="F13777" s="81"/>
      <c r="G13777" s="130"/>
      <c r="I13777" s="88"/>
      <c r="N13777" s="130"/>
      <c r="P13777" s="88"/>
    </row>
    <row r="13778" spans="6:16">
      <c r="F13778" s="81"/>
      <c r="G13778" s="130"/>
      <c r="I13778" s="88"/>
      <c r="N13778" s="130"/>
      <c r="P13778" s="88"/>
    </row>
    <row r="13779" spans="6:16">
      <c r="F13779" s="81"/>
      <c r="G13779" s="130"/>
      <c r="I13779" s="88"/>
      <c r="N13779" s="130"/>
      <c r="P13779" s="88"/>
    </row>
    <row r="13780" spans="6:16">
      <c r="F13780" s="81"/>
      <c r="G13780" s="130"/>
      <c r="I13780" s="88"/>
      <c r="N13780" s="130"/>
      <c r="P13780" s="88"/>
    </row>
    <row r="13781" spans="6:16">
      <c r="F13781" s="81"/>
      <c r="G13781" s="130"/>
      <c r="I13781" s="88"/>
      <c r="N13781" s="130"/>
      <c r="P13781" s="88"/>
    </row>
    <row r="13782" spans="6:16">
      <c r="F13782" s="81"/>
      <c r="G13782" s="130"/>
      <c r="I13782" s="88"/>
      <c r="N13782" s="130"/>
      <c r="P13782" s="88"/>
    </row>
    <row r="13783" spans="6:16">
      <c r="F13783" s="81"/>
      <c r="G13783" s="130"/>
      <c r="I13783" s="88"/>
      <c r="N13783" s="130"/>
      <c r="P13783" s="88"/>
    </row>
    <row r="13784" spans="6:16">
      <c r="F13784" s="81"/>
      <c r="G13784" s="130"/>
      <c r="I13784" s="88"/>
      <c r="N13784" s="130"/>
      <c r="P13784" s="88"/>
    </row>
    <row r="13785" spans="6:16">
      <c r="F13785" s="81"/>
      <c r="G13785" s="130"/>
      <c r="I13785" s="88"/>
      <c r="N13785" s="130"/>
      <c r="P13785" s="88"/>
    </row>
    <row r="13786" spans="6:16">
      <c r="F13786" s="81"/>
      <c r="G13786" s="130"/>
      <c r="I13786" s="88"/>
      <c r="N13786" s="130"/>
      <c r="P13786" s="88"/>
    </row>
    <row r="13787" spans="6:16">
      <c r="F13787" s="81"/>
      <c r="G13787" s="130"/>
      <c r="I13787" s="88"/>
      <c r="N13787" s="130"/>
      <c r="P13787" s="88"/>
    </row>
    <row r="13788" spans="6:16">
      <c r="F13788" s="81"/>
      <c r="G13788" s="130"/>
      <c r="I13788" s="88"/>
      <c r="N13788" s="130"/>
      <c r="P13788" s="88"/>
    </row>
    <row r="13789" spans="6:16">
      <c r="F13789" s="81"/>
      <c r="G13789" s="130"/>
      <c r="I13789" s="88"/>
      <c r="N13789" s="130"/>
      <c r="P13789" s="88"/>
    </row>
    <row r="13790" spans="6:16">
      <c r="F13790" s="81"/>
      <c r="G13790" s="130"/>
      <c r="I13790" s="88"/>
      <c r="N13790" s="130"/>
      <c r="P13790" s="88"/>
    </row>
    <row r="13791" spans="6:16">
      <c r="F13791" s="81"/>
      <c r="G13791" s="130"/>
      <c r="I13791" s="88"/>
      <c r="N13791" s="130"/>
      <c r="P13791" s="88"/>
    </row>
    <row r="13792" spans="6:16">
      <c r="F13792" s="81"/>
      <c r="G13792" s="130"/>
      <c r="I13792" s="88"/>
      <c r="N13792" s="130"/>
      <c r="P13792" s="88"/>
    </row>
    <row r="13793" spans="6:16">
      <c r="F13793" s="81"/>
      <c r="G13793" s="130"/>
      <c r="I13793" s="88"/>
      <c r="N13793" s="130"/>
      <c r="P13793" s="88"/>
    </row>
    <row r="13794" spans="6:16">
      <c r="F13794" s="81"/>
      <c r="G13794" s="130"/>
      <c r="I13794" s="88"/>
      <c r="N13794" s="130"/>
      <c r="P13794" s="88"/>
    </row>
    <row r="13795" spans="6:16">
      <c r="F13795" s="81"/>
      <c r="G13795" s="130"/>
      <c r="I13795" s="88"/>
      <c r="N13795" s="130"/>
      <c r="P13795" s="88"/>
    </row>
    <row r="13796" spans="6:16">
      <c r="F13796" s="81"/>
      <c r="G13796" s="130"/>
      <c r="I13796" s="88"/>
      <c r="N13796" s="130"/>
      <c r="P13796" s="88"/>
    </row>
    <row r="13797" spans="6:16">
      <c r="F13797" s="81"/>
      <c r="G13797" s="130"/>
      <c r="I13797" s="88"/>
      <c r="N13797" s="130"/>
      <c r="P13797" s="88"/>
    </row>
    <row r="13798" spans="6:16">
      <c r="F13798" s="81"/>
      <c r="G13798" s="130"/>
      <c r="I13798" s="88"/>
      <c r="N13798" s="130"/>
      <c r="P13798" s="88"/>
    </row>
    <row r="13799" spans="6:16">
      <c r="F13799" s="81"/>
      <c r="G13799" s="130"/>
      <c r="I13799" s="88"/>
      <c r="N13799" s="130"/>
      <c r="P13799" s="88"/>
    </row>
    <row r="13800" spans="6:16">
      <c r="F13800" s="81"/>
      <c r="G13800" s="130"/>
      <c r="I13800" s="88"/>
      <c r="N13800" s="130"/>
      <c r="P13800" s="88"/>
    </row>
    <row r="13801" spans="6:16">
      <c r="F13801" s="81"/>
      <c r="G13801" s="130"/>
      <c r="I13801" s="88"/>
      <c r="N13801" s="130"/>
      <c r="P13801" s="88"/>
    </row>
    <row r="13802" spans="6:16">
      <c r="F13802" s="81"/>
      <c r="G13802" s="130"/>
      <c r="I13802" s="88"/>
      <c r="N13802" s="130"/>
      <c r="P13802" s="88"/>
    </row>
    <row r="13803" spans="6:16">
      <c r="F13803" s="81"/>
      <c r="G13803" s="130"/>
      <c r="I13803" s="88"/>
      <c r="N13803" s="130"/>
      <c r="P13803" s="88"/>
    </row>
    <row r="13804" spans="6:16">
      <c r="F13804" s="81"/>
      <c r="G13804" s="130"/>
      <c r="I13804" s="88"/>
      <c r="N13804" s="130"/>
      <c r="P13804" s="88"/>
    </row>
    <row r="13805" spans="6:16">
      <c r="F13805" s="81"/>
      <c r="G13805" s="130"/>
      <c r="I13805" s="88"/>
      <c r="N13805" s="130"/>
      <c r="P13805" s="88"/>
    </row>
    <row r="13806" spans="6:16">
      <c r="F13806" s="81"/>
      <c r="G13806" s="130"/>
      <c r="I13806" s="88"/>
      <c r="N13806" s="130"/>
      <c r="P13806" s="88"/>
    </row>
    <row r="13807" spans="6:16">
      <c r="F13807" s="81"/>
      <c r="G13807" s="130"/>
      <c r="I13807" s="88"/>
      <c r="N13807" s="130"/>
      <c r="P13807" s="88"/>
    </row>
    <row r="13808" spans="6:16">
      <c r="F13808" s="81"/>
      <c r="G13808" s="130"/>
      <c r="I13808" s="88"/>
      <c r="N13808" s="130"/>
      <c r="P13808" s="88"/>
    </row>
    <row r="13809" spans="6:16">
      <c r="F13809" s="81"/>
      <c r="G13809" s="130"/>
      <c r="I13809" s="88"/>
      <c r="N13809" s="130"/>
      <c r="P13809" s="88"/>
    </row>
    <row r="13810" spans="6:16">
      <c r="F13810" s="81"/>
      <c r="G13810" s="130"/>
      <c r="I13810" s="88"/>
      <c r="N13810" s="130"/>
      <c r="P13810" s="88"/>
    </row>
    <row r="13811" spans="6:16">
      <c r="F13811" s="81"/>
      <c r="G13811" s="130"/>
      <c r="I13811" s="88"/>
      <c r="N13811" s="130"/>
      <c r="P13811" s="88"/>
    </row>
    <row r="13812" spans="6:16">
      <c r="F13812" s="81"/>
      <c r="G13812" s="130"/>
      <c r="I13812" s="88"/>
      <c r="N13812" s="130"/>
      <c r="P13812" s="88"/>
    </row>
    <row r="13813" spans="6:16">
      <c r="F13813" s="81"/>
      <c r="G13813" s="130"/>
      <c r="I13813" s="88"/>
      <c r="N13813" s="130"/>
      <c r="P13813" s="88"/>
    </row>
    <row r="13814" spans="6:16">
      <c r="F13814" s="81"/>
      <c r="G13814" s="130"/>
      <c r="I13814" s="88"/>
      <c r="N13814" s="130"/>
      <c r="P13814" s="88"/>
    </row>
    <row r="13815" spans="6:16">
      <c r="F13815" s="81"/>
      <c r="G13815" s="130"/>
      <c r="I13815" s="88"/>
      <c r="N13815" s="130"/>
      <c r="P13815" s="88"/>
    </row>
    <row r="13816" spans="6:16">
      <c r="F13816" s="81"/>
      <c r="G13816" s="130"/>
      <c r="I13816" s="88"/>
      <c r="N13816" s="130"/>
      <c r="P13816" s="88"/>
    </row>
    <row r="13817" spans="6:16">
      <c r="F13817" s="81"/>
      <c r="G13817" s="130"/>
      <c r="I13817" s="88"/>
      <c r="N13817" s="130"/>
      <c r="P13817" s="88"/>
    </row>
    <row r="13818" spans="6:16">
      <c r="F13818" s="81"/>
      <c r="G13818" s="130"/>
      <c r="I13818" s="88"/>
      <c r="N13818" s="130"/>
      <c r="P13818" s="88"/>
    </row>
    <row r="13819" spans="6:16">
      <c r="F13819" s="81"/>
      <c r="G13819" s="130"/>
      <c r="I13819" s="88"/>
      <c r="N13819" s="130"/>
      <c r="P13819" s="88"/>
    </row>
    <row r="13820" spans="6:16">
      <c r="F13820" s="81"/>
      <c r="G13820" s="130"/>
      <c r="I13820" s="88"/>
      <c r="N13820" s="130"/>
      <c r="P13820" s="88"/>
    </row>
    <row r="13821" spans="6:16">
      <c r="F13821" s="81"/>
      <c r="G13821" s="130"/>
      <c r="I13821" s="88"/>
      <c r="N13821" s="130"/>
      <c r="P13821" s="88"/>
    </row>
    <row r="13822" spans="6:16">
      <c r="F13822" s="81"/>
      <c r="G13822" s="130"/>
      <c r="I13822" s="88"/>
      <c r="N13822" s="130"/>
      <c r="P13822" s="88"/>
    </row>
    <row r="13823" spans="6:16">
      <c r="F13823" s="81"/>
      <c r="G13823" s="130"/>
      <c r="I13823" s="88"/>
      <c r="N13823" s="130"/>
      <c r="P13823" s="88"/>
    </row>
    <row r="13824" spans="6:16">
      <c r="F13824" s="81"/>
      <c r="G13824" s="130"/>
      <c r="I13824" s="88"/>
      <c r="N13824" s="130"/>
      <c r="P13824" s="88"/>
    </row>
    <row r="13825" spans="6:16">
      <c r="F13825" s="81"/>
      <c r="G13825" s="130"/>
      <c r="I13825" s="88"/>
      <c r="N13825" s="130"/>
      <c r="P13825" s="88"/>
    </row>
    <row r="13826" spans="6:16">
      <c r="F13826" s="81"/>
      <c r="G13826" s="130"/>
      <c r="I13826" s="88"/>
      <c r="N13826" s="130"/>
      <c r="P13826" s="88"/>
    </row>
    <row r="13827" spans="6:16">
      <c r="F13827" s="81"/>
      <c r="G13827" s="130"/>
      <c r="I13827" s="88"/>
      <c r="N13827" s="130"/>
      <c r="P13827" s="88"/>
    </row>
    <row r="13828" spans="6:16">
      <c r="F13828" s="81"/>
      <c r="G13828" s="130"/>
      <c r="I13828" s="88"/>
      <c r="N13828" s="130"/>
      <c r="P13828" s="88"/>
    </row>
    <row r="13829" spans="6:16">
      <c r="F13829" s="81"/>
      <c r="G13829" s="130"/>
      <c r="I13829" s="88"/>
      <c r="N13829" s="130"/>
      <c r="P13829" s="88"/>
    </row>
    <row r="13830" spans="6:16">
      <c r="F13830" s="81"/>
      <c r="G13830" s="130"/>
      <c r="I13830" s="88"/>
      <c r="N13830" s="130"/>
      <c r="P13830" s="88"/>
    </row>
    <row r="13831" spans="6:16">
      <c r="F13831" s="81"/>
      <c r="G13831" s="130"/>
      <c r="I13831" s="88"/>
      <c r="N13831" s="130"/>
      <c r="P13831" s="88"/>
    </row>
    <row r="13832" spans="6:16">
      <c r="F13832" s="81"/>
      <c r="G13832" s="130"/>
      <c r="I13832" s="88"/>
      <c r="N13832" s="130"/>
      <c r="P13832" s="88"/>
    </row>
    <row r="13833" spans="6:16">
      <c r="F13833" s="81"/>
      <c r="G13833" s="130"/>
      <c r="I13833" s="88"/>
      <c r="N13833" s="130"/>
      <c r="P13833" s="88"/>
    </row>
    <row r="13834" spans="6:16">
      <c r="F13834" s="81"/>
      <c r="G13834" s="130"/>
      <c r="I13834" s="88"/>
      <c r="N13834" s="130"/>
      <c r="P13834" s="88"/>
    </row>
    <row r="13835" spans="6:16">
      <c r="F13835" s="81"/>
      <c r="G13835" s="130"/>
      <c r="I13835" s="88"/>
      <c r="N13835" s="130"/>
      <c r="P13835" s="88"/>
    </row>
    <row r="13836" spans="6:16">
      <c r="F13836" s="81"/>
      <c r="G13836" s="130"/>
      <c r="I13836" s="88"/>
      <c r="N13836" s="130"/>
      <c r="P13836" s="88"/>
    </row>
    <row r="13837" spans="6:16">
      <c r="F13837" s="81"/>
      <c r="G13837" s="130"/>
      <c r="I13837" s="88"/>
      <c r="N13837" s="130"/>
      <c r="P13837" s="88"/>
    </row>
    <row r="13838" spans="6:16">
      <c r="F13838" s="81"/>
      <c r="G13838" s="130"/>
      <c r="I13838" s="88"/>
      <c r="N13838" s="130"/>
      <c r="P13838" s="88"/>
    </row>
    <row r="13839" spans="6:16">
      <c r="F13839" s="81"/>
      <c r="G13839" s="130"/>
      <c r="I13839" s="88"/>
      <c r="N13839" s="130"/>
      <c r="P13839" s="88"/>
    </row>
    <row r="13840" spans="6:16">
      <c r="F13840" s="81"/>
      <c r="G13840" s="130"/>
      <c r="I13840" s="88"/>
      <c r="N13840" s="130"/>
      <c r="P13840" s="88"/>
    </row>
    <row r="13841" spans="6:16">
      <c r="F13841" s="81"/>
      <c r="G13841" s="130"/>
      <c r="I13841" s="88"/>
      <c r="N13841" s="130"/>
      <c r="P13841" s="88"/>
    </row>
    <row r="13842" spans="6:16">
      <c r="F13842" s="81"/>
      <c r="G13842" s="130"/>
      <c r="I13842" s="88"/>
      <c r="N13842" s="130"/>
      <c r="P13842" s="88"/>
    </row>
    <row r="13843" spans="6:16">
      <c r="F13843" s="81"/>
      <c r="G13843" s="130"/>
      <c r="I13843" s="88"/>
      <c r="N13843" s="130"/>
      <c r="P13843" s="88"/>
    </row>
    <row r="13844" spans="6:16">
      <c r="F13844" s="81"/>
      <c r="G13844" s="130"/>
      <c r="I13844" s="88"/>
      <c r="N13844" s="130"/>
      <c r="P13844" s="88"/>
    </row>
    <row r="13845" spans="6:16">
      <c r="F13845" s="81"/>
      <c r="G13845" s="130"/>
      <c r="I13845" s="88"/>
      <c r="N13845" s="130"/>
      <c r="P13845" s="88"/>
    </row>
    <row r="13846" spans="6:16">
      <c r="F13846" s="81"/>
      <c r="G13846" s="130"/>
      <c r="I13846" s="88"/>
      <c r="N13846" s="130"/>
      <c r="P13846" s="88"/>
    </row>
    <row r="13847" spans="6:16">
      <c r="F13847" s="81"/>
      <c r="G13847" s="130"/>
      <c r="I13847" s="88"/>
      <c r="N13847" s="130"/>
      <c r="P13847" s="88"/>
    </row>
    <row r="13848" spans="6:16">
      <c r="F13848" s="81"/>
      <c r="G13848" s="130"/>
      <c r="I13848" s="88"/>
      <c r="N13848" s="130"/>
      <c r="P13848" s="88"/>
    </row>
    <row r="13849" spans="6:16">
      <c r="F13849" s="81"/>
      <c r="G13849" s="130"/>
      <c r="I13849" s="88"/>
      <c r="N13849" s="130"/>
      <c r="P13849" s="88"/>
    </row>
    <row r="13850" spans="6:16">
      <c r="F13850" s="81"/>
      <c r="G13850" s="130"/>
      <c r="I13850" s="88"/>
      <c r="N13850" s="130"/>
      <c r="P13850" s="88"/>
    </row>
    <row r="13851" spans="6:16">
      <c r="F13851" s="81"/>
      <c r="G13851" s="130"/>
      <c r="I13851" s="88"/>
      <c r="N13851" s="130"/>
      <c r="P13851" s="88"/>
    </row>
    <row r="13852" spans="6:16">
      <c r="F13852" s="81"/>
      <c r="G13852" s="130"/>
      <c r="I13852" s="88"/>
      <c r="N13852" s="130"/>
      <c r="P13852" s="88"/>
    </row>
    <row r="13853" spans="6:16">
      <c r="F13853" s="81"/>
      <c r="G13853" s="130"/>
      <c r="I13853" s="88"/>
      <c r="N13853" s="130"/>
      <c r="P13853" s="88"/>
    </row>
    <row r="13854" spans="6:16">
      <c r="F13854" s="81"/>
      <c r="G13854" s="130"/>
      <c r="I13854" s="88"/>
      <c r="N13854" s="130"/>
      <c r="P13854" s="88"/>
    </row>
    <row r="13855" spans="6:16">
      <c r="F13855" s="81"/>
      <c r="G13855" s="130"/>
      <c r="I13855" s="88"/>
      <c r="N13855" s="130"/>
      <c r="P13855" s="88"/>
    </row>
    <row r="13856" spans="6:16">
      <c r="F13856" s="81"/>
      <c r="G13856" s="130"/>
      <c r="I13856" s="88"/>
      <c r="N13856" s="130"/>
      <c r="P13856" s="88"/>
    </row>
    <row r="13857" spans="6:16">
      <c r="F13857" s="81"/>
      <c r="G13857" s="130"/>
      <c r="I13857" s="88"/>
      <c r="N13857" s="130"/>
      <c r="P13857" s="88"/>
    </row>
    <row r="13858" spans="6:16">
      <c r="F13858" s="81"/>
      <c r="G13858" s="130"/>
      <c r="I13858" s="88"/>
      <c r="N13858" s="130"/>
      <c r="P13858" s="88"/>
    </row>
    <row r="13859" spans="6:16">
      <c r="F13859" s="81"/>
      <c r="G13859" s="130"/>
      <c r="I13859" s="88"/>
      <c r="N13859" s="130"/>
      <c r="P13859" s="88"/>
    </row>
    <row r="13860" spans="6:16">
      <c r="F13860" s="81"/>
      <c r="G13860" s="130"/>
      <c r="I13860" s="88"/>
      <c r="N13860" s="130"/>
      <c r="P13860" s="88"/>
    </row>
    <row r="13861" spans="6:16">
      <c r="F13861" s="81"/>
      <c r="G13861" s="130"/>
      <c r="I13861" s="88"/>
      <c r="N13861" s="130"/>
      <c r="P13861" s="88"/>
    </row>
    <row r="13862" spans="6:16">
      <c r="F13862" s="81"/>
      <c r="G13862" s="130"/>
      <c r="I13862" s="88"/>
      <c r="N13862" s="130"/>
      <c r="P13862" s="88"/>
    </row>
    <row r="13863" spans="6:16">
      <c r="F13863" s="81"/>
      <c r="G13863" s="130"/>
      <c r="I13863" s="88"/>
      <c r="N13863" s="130"/>
      <c r="P13863" s="88"/>
    </row>
    <row r="13864" spans="6:16">
      <c r="F13864" s="81"/>
      <c r="G13864" s="130"/>
      <c r="I13864" s="88"/>
      <c r="N13864" s="130"/>
      <c r="P13864" s="88"/>
    </row>
    <row r="13865" spans="6:16">
      <c r="F13865" s="81"/>
      <c r="G13865" s="130"/>
      <c r="I13865" s="88"/>
      <c r="N13865" s="130"/>
      <c r="P13865" s="88"/>
    </row>
    <row r="13866" spans="6:16">
      <c r="F13866" s="81"/>
      <c r="G13866" s="130"/>
      <c r="I13866" s="88"/>
      <c r="N13866" s="130"/>
      <c r="P13866" s="88"/>
    </row>
    <row r="13867" spans="6:16">
      <c r="F13867" s="81"/>
      <c r="G13867" s="130"/>
      <c r="I13867" s="88"/>
      <c r="N13867" s="130"/>
      <c r="P13867" s="88"/>
    </row>
    <row r="13868" spans="6:16">
      <c r="F13868" s="81"/>
      <c r="G13868" s="130"/>
      <c r="I13868" s="88"/>
      <c r="N13868" s="130"/>
      <c r="P13868" s="88"/>
    </row>
    <row r="13869" spans="6:16">
      <c r="F13869" s="81"/>
      <c r="G13869" s="130"/>
      <c r="I13869" s="88"/>
      <c r="N13869" s="130"/>
      <c r="P13869" s="88"/>
    </row>
    <row r="13870" spans="6:16">
      <c r="F13870" s="81"/>
      <c r="G13870" s="130"/>
      <c r="I13870" s="88"/>
      <c r="N13870" s="130"/>
      <c r="P13870" s="88"/>
    </row>
    <row r="13871" spans="6:16">
      <c r="F13871" s="81"/>
      <c r="G13871" s="130"/>
      <c r="I13871" s="88"/>
      <c r="N13871" s="130"/>
      <c r="P13871" s="88"/>
    </row>
    <row r="13872" spans="6:16">
      <c r="F13872" s="81"/>
      <c r="G13872" s="130"/>
      <c r="I13872" s="88"/>
      <c r="N13872" s="130"/>
      <c r="P13872" s="88"/>
    </row>
    <row r="13873" spans="6:16">
      <c r="F13873" s="81"/>
      <c r="G13873" s="130"/>
      <c r="I13873" s="88"/>
      <c r="N13873" s="130"/>
      <c r="P13873" s="88"/>
    </row>
    <row r="13874" spans="6:16">
      <c r="F13874" s="81"/>
      <c r="G13874" s="130"/>
      <c r="I13874" s="88"/>
      <c r="N13874" s="130"/>
      <c r="P13874" s="88"/>
    </row>
    <row r="13875" spans="6:16">
      <c r="F13875" s="81"/>
      <c r="G13875" s="130"/>
      <c r="I13875" s="88"/>
      <c r="N13875" s="130"/>
      <c r="P13875" s="88"/>
    </row>
    <row r="13876" spans="6:16">
      <c r="F13876" s="81"/>
      <c r="G13876" s="130"/>
      <c r="I13876" s="88"/>
      <c r="N13876" s="130"/>
      <c r="P13876" s="88"/>
    </row>
    <row r="13877" spans="6:16">
      <c r="F13877" s="81"/>
      <c r="G13877" s="130"/>
      <c r="I13877" s="88"/>
      <c r="N13877" s="130"/>
      <c r="P13877" s="88"/>
    </row>
    <row r="13878" spans="6:16">
      <c r="F13878" s="81"/>
      <c r="G13878" s="130"/>
      <c r="I13878" s="88"/>
      <c r="N13878" s="130"/>
      <c r="P13878" s="88"/>
    </row>
    <row r="13879" spans="6:16">
      <c r="F13879" s="81"/>
      <c r="G13879" s="130"/>
      <c r="I13879" s="88"/>
      <c r="N13879" s="130"/>
      <c r="P13879" s="88"/>
    </row>
    <row r="13880" spans="6:16">
      <c r="F13880" s="81"/>
      <c r="G13880" s="130"/>
      <c r="I13880" s="88"/>
      <c r="N13880" s="130"/>
      <c r="P13880" s="88"/>
    </row>
    <row r="13881" spans="6:16">
      <c r="F13881" s="81"/>
      <c r="G13881" s="130"/>
      <c r="I13881" s="88"/>
      <c r="N13881" s="130"/>
      <c r="P13881" s="88"/>
    </row>
    <row r="13882" spans="6:16">
      <c r="F13882" s="81"/>
      <c r="G13882" s="130"/>
      <c r="I13882" s="88"/>
      <c r="N13882" s="130"/>
      <c r="P13882" s="88"/>
    </row>
    <row r="13883" spans="6:16">
      <c r="F13883" s="81"/>
      <c r="G13883" s="130"/>
      <c r="I13883" s="88"/>
      <c r="N13883" s="130"/>
      <c r="P13883" s="88"/>
    </row>
    <row r="13884" spans="6:16">
      <c r="F13884" s="81"/>
      <c r="G13884" s="130"/>
      <c r="I13884" s="88"/>
      <c r="N13884" s="130"/>
      <c r="P13884" s="88"/>
    </row>
    <row r="13885" spans="6:16">
      <c r="F13885" s="81"/>
      <c r="G13885" s="130"/>
      <c r="I13885" s="88"/>
      <c r="N13885" s="130"/>
      <c r="P13885" s="88"/>
    </row>
    <row r="13886" spans="6:16">
      <c r="F13886" s="81"/>
      <c r="G13886" s="130"/>
      <c r="I13886" s="88"/>
      <c r="N13886" s="130"/>
      <c r="P13886" s="88"/>
    </row>
    <row r="13887" spans="6:16">
      <c r="F13887" s="81"/>
      <c r="G13887" s="130"/>
      <c r="I13887" s="88"/>
      <c r="N13887" s="130"/>
      <c r="P13887" s="88"/>
    </row>
    <row r="13888" spans="6:16">
      <c r="F13888" s="81"/>
      <c r="G13888" s="130"/>
      <c r="I13888" s="88"/>
      <c r="N13888" s="130"/>
      <c r="P13888" s="88"/>
    </row>
    <row r="13889" spans="6:16">
      <c r="F13889" s="81"/>
      <c r="G13889" s="130"/>
      <c r="I13889" s="88"/>
      <c r="N13889" s="130"/>
      <c r="P13889" s="88"/>
    </row>
    <row r="13890" spans="6:16">
      <c r="F13890" s="81"/>
      <c r="G13890" s="130"/>
      <c r="I13890" s="88"/>
      <c r="N13890" s="130"/>
      <c r="P13890" s="88"/>
    </row>
    <row r="13891" spans="6:16">
      <c r="F13891" s="81"/>
      <c r="G13891" s="130"/>
      <c r="I13891" s="88"/>
      <c r="N13891" s="130"/>
      <c r="P13891" s="88"/>
    </row>
    <row r="13892" spans="6:16">
      <c r="F13892" s="81"/>
      <c r="G13892" s="130"/>
      <c r="I13892" s="88"/>
      <c r="N13892" s="130"/>
      <c r="P13892" s="88"/>
    </row>
    <row r="13893" spans="6:16">
      <c r="F13893" s="81"/>
      <c r="G13893" s="130"/>
      <c r="I13893" s="88"/>
      <c r="N13893" s="130"/>
      <c r="P13893" s="88"/>
    </row>
    <row r="13894" spans="6:16">
      <c r="F13894" s="81"/>
      <c r="G13894" s="130"/>
      <c r="I13894" s="88"/>
      <c r="N13894" s="130"/>
      <c r="P13894" s="88"/>
    </row>
    <row r="13895" spans="6:16">
      <c r="F13895" s="81"/>
      <c r="G13895" s="130"/>
      <c r="I13895" s="88"/>
      <c r="N13895" s="130"/>
      <c r="P13895" s="88"/>
    </row>
    <row r="13896" spans="6:16">
      <c r="F13896" s="81"/>
      <c r="G13896" s="130"/>
      <c r="I13896" s="88"/>
      <c r="N13896" s="130"/>
      <c r="P13896" s="88"/>
    </row>
    <row r="13897" spans="6:16">
      <c r="F13897" s="81"/>
      <c r="G13897" s="130"/>
      <c r="I13897" s="88"/>
      <c r="N13897" s="130"/>
      <c r="P13897" s="88"/>
    </row>
    <row r="13898" spans="6:16">
      <c r="F13898" s="81"/>
      <c r="G13898" s="130"/>
      <c r="I13898" s="88"/>
      <c r="N13898" s="130"/>
      <c r="P13898" s="88"/>
    </row>
    <row r="13899" spans="6:16">
      <c r="F13899" s="81"/>
      <c r="G13899" s="130"/>
      <c r="I13899" s="88"/>
      <c r="N13899" s="130"/>
      <c r="P13899" s="88"/>
    </row>
    <row r="13900" spans="6:16">
      <c r="F13900" s="81"/>
      <c r="G13900" s="130"/>
      <c r="I13900" s="88"/>
      <c r="N13900" s="130"/>
      <c r="P13900" s="88"/>
    </row>
    <row r="13901" spans="6:16">
      <c r="F13901" s="81"/>
      <c r="G13901" s="130"/>
      <c r="I13901" s="88"/>
      <c r="N13901" s="130"/>
      <c r="P13901" s="88"/>
    </row>
    <row r="13902" spans="6:16">
      <c r="F13902" s="81"/>
      <c r="G13902" s="130"/>
      <c r="I13902" s="88"/>
      <c r="N13902" s="130"/>
      <c r="P13902" s="88"/>
    </row>
    <row r="13903" spans="6:16">
      <c r="F13903" s="81"/>
      <c r="G13903" s="130"/>
      <c r="I13903" s="88"/>
      <c r="N13903" s="130"/>
      <c r="P13903" s="88"/>
    </row>
    <row r="13904" spans="6:16">
      <c r="F13904" s="81"/>
      <c r="G13904" s="130"/>
      <c r="I13904" s="88"/>
      <c r="N13904" s="130"/>
      <c r="P13904" s="88"/>
    </row>
    <row r="13905" spans="6:16">
      <c r="F13905" s="81"/>
      <c r="G13905" s="130"/>
      <c r="I13905" s="88"/>
      <c r="N13905" s="130"/>
      <c r="P13905" s="88"/>
    </row>
    <row r="13906" spans="6:16">
      <c r="F13906" s="81"/>
      <c r="G13906" s="130"/>
      <c r="I13906" s="88"/>
      <c r="N13906" s="130"/>
      <c r="P13906" s="88"/>
    </row>
    <row r="13907" spans="6:16">
      <c r="F13907" s="81"/>
      <c r="G13907" s="130"/>
      <c r="I13907" s="88"/>
      <c r="N13907" s="130"/>
      <c r="P13907" s="88"/>
    </row>
    <row r="13908" spans="6:16">
      <c r="F13908" s="81"/>
      <c r="G13908" s="130"/>
      <c r="I13908" s="88"/>
      <c r="N13908" s="130"/>
      <c r="P13908" s="88"/>
    </row>
    <row r="13909" spans="6:16">
      <c r="F13909" s="81"/>
      <c r="G13909" s="130"/>
      <c r="I13909" s="88"/>
      <c r="N13909" s="130"/>
      <c r="P13909" s="88"/>
    </row>
    <row r="13910" spans="6:16">
      <c r="F13910" s="81"/>
      <c r="G13910" s="130"/>
      <c r="I13910" s="88"/>
      <c r="N13910" s="130"/>
      <c r="P13910" s="88"/>
    </row>
    <row r="13911" spans="6:16">
      <c r="F13911" s="81"/>
      <c r="G13911" s="130"/>
      <c r="I13911" s="88"/>
      <c r="N13911" s="130"/>
      <c r="P13911" s="88"/>
    </row>
    <row r="13912" spans="6:16">
      <c r="F13912" s="81"/>
      <c r="G13912" s="130"/>
      <c r="I13912" s="88"/>
      <c r="N13912" s="130"/>
      <c r="P13912" s="88"/>
    </row>
    <row r="13913" spans="6:16">
      <c r="F13913" s="81"/>
      <c r="G13913" s="130"/>
      <c r="I13913" s="88"/>
      <c r="N13913" s="130"/>
      <c r="P13913" s="88"/>
    </row>
    <row r="13914" spans="6:16">
      <c r="F13914" s="81"/>
      <c r="G13914" s="130"/>
      <c r="I13914" s="88"/>
      <c r="N13914" s="130"/>
      <c r="P13914" s="88"/>
    </row>
    <row r="13915" spans="6:16">
      <c r="F13915" s="81"/>
      <c r="G13915" s="130"/>
      <c r="I13915" s="88"/>
      <c r="N13915" s="130"/>
      <c r="P13915" s="88"/>
    </row>
    <row r="13916" spans="6:16">
      <c r="F13916" s="81"/>
      <c r="G13916" s="130"/>
      <c r="I13916" s="88"/>
      <c r="N13916" s="130"/>
      <c r="P13916" s="88"/>
    </row>
    <row r="13917" spans="6:16">
      <c r="F13917" s="81"/>
      <c r="G13917" s="130"/>
      <c r="I13917" s="88"/>
      <c r="N13917" s="130"/>
      <c r="P13917" s="88"/>
    </row>
    <row r="13918" spans="6:16">
      <c r="F13918" s="81"/>
      <c r="G13918" s="130"/>
      <c r="I13918" s="88"/>
      <c r="N13918" s="130"/>
      <c r="P13918" s="88"/>
    </row>
    <row r="13919" spans="6:16">
      <c r="F13919" s="81"/>
      <c r="G13919" s="130"/>
      <c r="I13919" s="88"/>
      <c r="N13919" s="130"/>
      <c r="P13919" s="88"/>
    </row>
    <row r="13920" spans="6:16">
      <c r="F13920" s="81"/>
      <c r="G13920" s="130"/>
      <c r="I13920" s="88"/>
      <c r="N13920" s="130"/>
      <c r="P13920" s="88"/>
    </row>
    <row r="13921" spans="6:16">
      <c r="F13921" s="81"/>
      <c r="G13921" s="130"/>
      <c r="I13921" s="88"/>
      <c r="N13921" s="130"/>
      <c r="P13921" s="88"/>
    </row>
    <row r="13922" spans="6:16">
      <c r="F13922" s="81"/>
      <c r="G13922" s="130"/>
      <c r="I13922" s="88"/>
      <c r="N13922" s="130"/>
      <c r="P13922" s="88"/>
    </row>
    <row r="13923" spans="6:16">
      <c r="F13923" s="81"/>
      <c r="G13923" s="130"/>
      <c r="I13923" s="88"/>
      <c r="N13923" s="130"/>
      <c r="P13923" s="88"/>
    </row>
    <row r="13924" spans="6:16">
      <c r="F13924" s="81"/>
      <c r="G13924" s="130"/>
      <c r="I13924" s="88"/>
      <c r="N13924" s="130"/>
      <c r="P13924" s="88"/>
    </row>
    <row r="13925" spans="6:16">
      <c r="F13925" s="81"/>
      <c r="G13925" s="130"/>
      <c r="I13925" s="88"/>
      <c r="N13925" s="130"/>
      <c r="P13925" s="88"/>
    </row>
    <row r="13926" spans="6:16">
      <c r="F13926" s="81"/>
      <c r="G13926" s="130"/>
      <c r="I13926" s="88"/>
      <c r="N13926" s="130"/>
      <c r="P13926" s="88"/>
    </row>
    <row r="13927" spans="6:16">
      <c r="F13927" s="81"/>
      <c r="G13927" s="130"/>
      <c r="I13927" s="88"/>
      <c r="N13927" s="130"/>
      <c r="P13927" s="88"/>
    </row>
    <row r="13928" spans="6:16">
      <c r="F13928" s="81"/>
      <c r="G13928" s="130"/>
      <c r="I13928" s="88"/>
      <c r="N13928" s="130"/>
      <c r="P13928" s="88"/>
    </row>
    <row r="13929" spans="6:16">
      <c r="F13929" s="81"/>
      <c r="G13929" s="130"/>
      <c r="I13929" s="88"/>
      <c r="N13929" s="130"/>
      <c r="P13929" s="88"/>
    </row>
    <row r="13930" spans="6:16">
      <c r="F13930" s="81"/>
      <c r="G13930" s="130"/>
      <c r="I13930" s="88"/>
      <c r="N13930" s="130"/>
      <c r="P13930" s="88"/>
    </row>
    <row r="13931" spans="6:16">
      <c r="F13931" s="81"/>
      <c r="G13931" s="130"/>
      <c r="I13931" s="88"/>
      <c r="N13931" s="130"/>
      <c r="P13931" s="88"/>
    </row>
    <row r="13932" spans="6:16">
      <c r="F13932" s="81"/>
      <c r="G13932" s="130"/>
      <c r="I13932" s="88"/>
      <c r="N13932" s="130"/>
      <c r="P13932" s="88"/>
    </row>
    <row r="13933" spans="6:16">
      <c r="F13933" s="81"/>
      <c r="G13933" s="130"/>
      <c r="I13933" s="88"/>
      <c r="N13933" s="130"/>
      <c r="P13933" s="88"/>
    </row>
    <row r="13934" spans="6:16">
      <c r="F13934" s="81"/>
      <c r="G13934" s="130"/>
      <c r="I13934" s="88"/>
      <c r="N13934" s="130"/>
      <c r="P13934" s="88"/>
    </row>
    <row r="13935" spans="6:16">
      <c r="F13935" s="81"/>
      <c r="G13935" s="130"/>
      <c r="I13935" s="88"/>
      <c r="N13935" s="130"/>
      <c r="P13935" s="88"/>
    </row>
    <row r="13936" spans="6:16">
      <c r="F13936" s="81"/>
      <c r="G13936" s="130"/>
      <c r="I13936" s="88"/>
      <c r="N13936" s="130"/>
      <c r="P13936" s="88"/>
    </row>
    <row r="13937" spans="6:16">
      <c r="F13937" s="81"/>
      <c r="G13937" s="130"/>
      <c r="I13937" s="88"/>
      <c r="N13937" s="130"/>
      <c r="P13937" s="88"/>
    </row>
    <row r="13938" spans="6:16">
      <c r="F13938" s="81"/>
      <c r="G13938" s="130"/>
      <c r="I13938" s="88"/>
      <c r="N13938" s="130"/>
      <c r="P13938" s="88"/>
    </row>
    <row r="13939" spans="6:16">
      <c r="F13939" s="81"/>
      <c r="G13939" s="130"/>
      <c r="I13939" s="88"/>
      <c r="N13939" s="130"/>
      <c r="P13939" s="88"/>
    </row>
    <row r="13940" spans="6:16">
      <c r="F13940" s="81"/>
      <c r="G13940" s="130"/>
      <c r="I13940" s="88"/>
      <c r="N13940" s="130"/>
      <c r="P13940" s="88"/>
    </row>
    <row r="13941" spans="6:16">
      <c r="F13941" s="81"/>
      <c r="G13941" s="130"/>
      <c r="I13941" s="88"/>
      <c r="N13941" s="130"/>
      <c r="P13941" s="88"/>
    </row>
    <row r="13942" spans="6:16">
      <c r="F13942" s="81"/>
      <c r="G13942" s="130"/>
      <c r="I13942" s="88"/>
      <c r="N13942" s="130"/>
      <c r="P13942" s="88"/>
    </row>
    <row r="13943" spans="6:16">
      <c r="F13943" s="81"/>
      <c r="G13943" s="130"/>
      <c r="I13943" s="88"/>
      <c r="N13943" s="130"/>
      <c r="P13943" s="88"/>
    </row>
    <row r="13944" spans="6:16">
      <c r="F13944" s="81"/>
      <c r="G13944" s="130"/>
      <c r="I13944" s="88"/>
      <c r="N13944" s="130"/>
      <c r="P13944" s="88"/>
    </row>
    <row r="13945" spans="6:16">
      <c r="F13945" s="81"/>
      <c r="G13945" s="130"/>
      <c r="I13945" s="88"/>
      <c r="N13945" s="130"/>
      <c r="P13945" s="88"/>
    </row>
    <row r="13946" spans="6:16">
      <c r="F13946" s="81"/>
      <c r="G13946" s="130"/>
      <c r="I13946" s="88"/>
      <c r="N13946" s="130"/>
      <c r="P13946" s="88"/>
    </row>
    <row r="13947" spans="6:16">
      <c r="F13947" s="81"/>
      <c r="G13947" s="130"/>
      <c r="I13947" s="88"/>
      <c r="N13947" s="130"/>
      <c r="P13947" s="88"/>
    </row>
    <row r="13948" spans="6:16">
      <c r="F13948" s="81"/>
      <c r="G13948" s="130"/>
      <c r="I13948" s="88"/>
      <c r="N13948" s="130"/>
      <c r="P13948" s="88"/>
    </row>
    <row r="13949" spans="6:16">
      <c r="F13949" s="81"/>
      <c r="G13949" s="130"/>
      <c r="I13949" s="88"/>
      <c r="N13949" s="130"/>
      <c r="P13949" s="88"/>
    </row>
    <row r="13950" spans="6:16">
      <c r="F13950" s="81"/>
      <c r="G13950" s="130"/>
      <c r="I13950" s="88"/>
      <c r="N13950" s="130"/>
      <c r="P13950" s="88"/>
    </row>
    <row r="13951" spans="6:16">
      <c r="F13951" s="81"/>
      <c r="G13951" s="130"/>
      <c r="I13951" s="88"/>
      <c r="N13951" s="130"/>
      <c r="P13951" s="88"/>
    </row>
    <row r="13952" spans="6:16">
      <c r="F13952" s="81"/>
      <c r="G13952" s="130"/>
      <c r="I13952" s="88"/>
      <c r="N13952" s="130"/>
      <c r="P13952" s="88"/>
    </row>
    <row r="13953" spans="6:16">
      <c r="F13953" s="81"/>
      <c r="G13953" s="130"/>
      <c r="I13953" s="88"/>
      <c r="N13953" s="130"/>
      <c r="P13953" s="88"/>
    </row>
    <row r="13954" spans="6:16">
      <c r="F13954" s="81"/>
      <c r="G13954" s="130"/>
      <c r="I13954" s="88"/>
      <c r="N13954" s="130"/>
      <c r="P13954" s="88"/>
    </row>
    <row r="13955" spans="6:16">
      <c r="F13955" s="81"/>
      <c r="G13955" s="130"/>
      <c r="I13955" s="88"/>
      <c r="N13955" s="130"/>
      <c r="P13955" s="88"/>
    </row>
    <row r="13956" spans="6:16">
      <c r="F13956" s="81"/>
      <c r="G13956" s="130"/>
      <c r="I13956" s="88"/>
      <c r="N13956" s="130"/>
      <c r="P13956" s="88"/>
    </row>
    <row r="13957" spans="6:16">
      <c r="F13957" s="81"/>
      <c r="G13957" s="130"/>
      <c r="I13957" s="88"/>
      <c r="N13957" s="130"/>
      <c r="P13957" s="88"/>
    </row>
    <row r="13958" spans="6:16">
      <c r="F13958" s="81"/>
      <c r="G13958" s="130"/>
      <c r="I13958" s="88"/>
      <c r="N13958" s="130"/>
      <c r="P13958" s="88"/>
    </row>
    <row r="13959" spans="6:16">
      <c r="F13959" s="81"/>
      <c r="G13959" s="130"/>
      <c r="I13959" s="88"/>
      <c r="N13959" s="130"/>
      <c r="P13959" s="88"/>
    </row>
    <row r="13960" spans="6:16">
      <c r="F13960" s="81"/>
      <c r="G13960" s="130"/>
      <c r="I13960" s="88"/>
      <c r="N13960" s="130"/>
      <c r="P13960" s="88"/>
    </row>
    <row r="13961" spans="6:16">
      <c r="F13961" s="81"/>
      <c r="G13961" s="130"/>
      <c r="I13961" s="88"/>
      <c r="N13961" s="130"/>
      <c r="P13961" s="88"/>
    </row>
    <row r="13962" spans="6:16">
      <c r="F13962" s="81"/>
      <c r="G13962" s="130"/>
      <c r="I13962" s="88"/>
      <c r="N13962" s="130"/>
      <c r="P13962" s="88"/>
    </row>
    <row r="13963" spans="6:16">
      <c r="F13963" s="81"/>
      <c r="G13963" s="130"/>
      <c r="I13963" s="88"/>
      <c r="N13963" s="130"/>
      <c r="P13963" s="88"/>
    </row>
    <row r="13964" spans="6:16">
      <c r="F13964" s="81"/>
      <c r="G13964" s="130"/>
      <c r="I13964" s="88"/>
      <c r="N13964" s="130"/>
      <c r="P13964" s="88"/>
    </row>
    <row r="13965" spans="6:16">
      <c r="F13965" s="81"/>
      <c r="G13965" s="130"/>
      <c r="I13965" s="88"/>
      <c r="N13965" s="130"/>
      <c r="P13965" s="88"/>
    </row>
    <row r="13966" spans="6:16">
      <c r="F13966" s="81"/>
      <c r="G13966" s="130"/>
      <c r="I13966" s="88"/>
      <c r="N13966" s="130"/>
      <c r="P13966" s="88"/>
    </row>
    <row r="13967" spans="6:16">
      <c r="F13967" s="81"/>
      <c r="G13967" s="130"/>
      <c r="I13967" s="88"/>
      <c r="N13967" s="130"/>
      <c r="P13967" s="88"/>
    </row>
    <row r="13968" spans="6:16">
      <c r="F13968" s="81"/>
      <c r="G13968" s="130"/>
      <c r="I13968" s="88"/>
      <c r="N13968" s="130"/>
      <c r="P13968" s="88"/>
    </row>
    <row r="13969" spans="6:16">
      <c r="F13969" s="81"/>
      <c r="G13969" s="130"/>
      <c r="I13969" s="88"/>
      <c r="N13969" s="130"/>
      <c r="P13969" s="88"/>
    </row>
    <row r="13970" spans="6:16">
      <c r="F13970" s="81"/>
      <c r="G13970" s="130"/>
      <c r="I13970" s="88"/>
      <c r="N13970" s="130"/>
      <c r="P13970" s="88"/>
    </row>
    <row r="13971" spans="6:16">
      <c r="F13971" s="81"/>
      <c r="G13971" s="130"/>
      <c r="I13971" s="88"/>
      <c r="N13971" s="130"/>
      <c r="P13971" s="88"/>
    </row>
    <row r="13972" spans="6:16">
      <c r="F13972" s="81"/>
      <c r="G13972" s="130"/>
      <c r="I13972" s="88"/>
      <c r="N13972" s="130"/>
      <c r="P13972" s="88"/>
    </row>
    <row r="13973" spans="6:16">
      <c r="F13973" s="81"/>
      <c r="G13973" s="130"/>
      <c r="I13973" s="88"/>
      <c r="N13973" s="130"/>
      <c r="P13973" s="88"/>
    </row>
    <row r="13974" spans="6:16">
      <c r="F13974" s="81"/>
      <c r="G13974" s="130"/>
      <c r="I13974" s="88"/>
      <c r="N13974" s="130"/>
      <c r="P13974" s="88"/>
    </row>
    <row r="13975" spans="6:16">
      <c r="F13975" s="81"/>
      <c r="G13975" s="130"/>
      <c r="I13975" s="88"/>
      <c r="N13975" s="130"/>
      <c r="P13975" s="88"/>
    </row>
    <row r="13976" spans="6:16">
      <c r="F13976" s="81"/>
      <c r="G13976" s="130"/>
      <c r="I13976" s="88"/>
      <c r="N13976" s="130"/>
      <c r="P13976" s="88"/>
    </row>
    <row r="13977" spans="6:16">
      <c r="F13977" s="81"/>
      <c r="G13977" s="130"/>
      <c r="I13977" s="88"/>
      <c r="N13977" s="130"/>
      <c r="P13977" s="88"/>
    </row>
    <row r="13978" spans="6:16">
      <c r="F13978" s="81"/>
      <c r="G13978" s="130"/>
      <c r="I13978" s="88"/>
      <c r="N13978" s="130"/>
      <c r="P13978" s="88"/>
    </row>
    <row r="13979" spans="6:16">
      <c r="F13979" s="81"/>
      <c r="G13979" s="130"/>
      <c r="I13979" s="88"/>
      <c r="N13979" s="130"/>
      <c r="P13979" s="88"/>
    </row>
    <row r="13980" spans="6:16">
      <c r="F13980" s="81"/>
      <c r="G13980" s="130"/>
      <c r="I13980" s="88"/>
      <c r="N13980" s="130"/>
      <c r="P13980" s="88"/>
    </row>
    <row r="13981" spans="6:16">
      <c r="F13981" s="81"/>
      <c r="G13981" s="130"/>
      <c r="I13981" s="88"/>
      <c r="N13981" s="130"/>
      <c r="P13981" s="88"/>
    </row>
    <row r="13982" spans="6:16">
      <c r="F13982" s="81"/>
      <c r="G13982" s="130"/>
      <c r="I13982" s="88"/>
      <c r="N13982" s="130"/>
      <c r="P13982" s="88"/>
    </row>
    <row r="13983" spans="6:16">
      <c r="F13983" s="81"/>
      <c r="G13983" s="130"/>
      <c r="I13983" s="88"/>
      <c r="N13983" s="130"/>
      <c r="P13983" s="88"/>
    </row>
    <row r="13984" spans="6:16">
      <c r="F13984" s="81"/>
      <c r="G13984" s="130"/>
      <c r="I13984" s="88"/>
      <c r="N13984" s="130"/>
      <c r="P13984" s="88"/>
    </row>
    <row r="13985" spans="6:16">
      <c r="F13985" s="81"/>
      <c r="G13985" s="130"/>
      <c r="I13985" s="88"/>
      <c r="N13985" s="130"/>
      <c r="P13985" s="88"/>
    </row>
    <row r="13986" spans="6:16">
      <c r="F13986" s="81"/>
      <c r="G13986" s="130"/>
      <c r="I13986" s="88"/>
      <c r="N13986" s="130"/>
      <c r="P13986" s="88"/>
    </row>
    <row r="13987" spans="6:16">
      <c r="F13987" s="81"/>
      <c r="G13987" s="130"/>
      <c r="I13987" s="88"/>
      <c r="N13987" s="130"/>
      <c r="P13987" s="88"/>
    </row>
    <row r="13988" spans="6:16">
      <c r="F13988" s="81"/>
      <c r="G13988" s="130"/>
      <c r="I13988" s="88"/>
      <c r="N13988" s="130"/>
      <c r="P13988" s="88"/>
    </row>
    <row r="13989" spans="6:16">
      <c r="F13989" s="81"/>
      <c r="G13989" s="130"/>
      <c r="I13989" s="88"/>
      <c r="N13989" s="130"/>
      <c r="P13989" s="88"/>
    </row>
    <row r="13990" spans="6:16">
      <c r="F13990" s="81"/>
      <c r="G13990" s="130"/>
      <c r="I13990" s="88"/>
      <c r="N13990" s="130"/>
      <c r="P13990" s="88"/>
    </row>
    <row r="13991" spans="6:16">
      <c r="F13991" s="81"/>
      <c r="G13991" s="130"/>
      <c r="I13991" s="88"/>
      <c r="N13991" s="130"/>
      <c r="P13991" s="88"/>
    </row>
    <row r="13992" spans="6:16">
      <c r="F13992" s="81"/>
      <c r="G13992" s="130"/>
      <c r="I13992" s="88"/>
      <c r="N13992" s="130"/>
      <c r="P13992" s="88"/>
    </row>
    <row r="13993" spans="6:16">
      <c r="F13993" s="81"/>
      <c r="G13993" s="130"/>
      <c r="I13993" s="88"/>
      <c r="N13993" s="130"/>
      <c r="P13993" s="88"/>
    </row>
    <row r="13994" spans="6:16">
      <c r="F13994" s="81"/>
      <c r="G13994" s="130"/>
      <c r="I13994" s="88"/>
      <c r="N13994" s="130"/>
      <c r="P13994" s="88"/>
    </row>
    <row r="13995" spans="6:16">
      <c r="F13995" s="81"/>
      <c r="G13995" s="130"/>
      <c r="I13995" s="88"/>
      <c r="N13995" s="130"/>
      <c r="P13995" s="88"/>
    </row>
    <row r="13996" spans="6:16">
      <c r="F13996" s="81"/>
      <c r="G13996" s="130"/>
      <c r="I13996" s="88"/>
      <c r="N13996" s="130"/>
      <c r="P13996" s="88"/>
    </row>
    <row r="13997" spans="6:16">
      <c r="F13997" s="81"/>
      <c r="G13997" s="130"/>
      <c r="I13997" s="88"/>
      <c r="N13997" s="130"/>
      <c r="P13997" s="88"/>
    </row>
    <row r="13998" spans="6:16">
      <c r="F13998" s="81"/>
      <c r="G13998" s="130"/>
      <c r="I13998" s="88"/>
      <c r="N13998" s="130"/>
      <c r="P13998" s="88"/>
    </row>
    <row r="13999" spans="6:16">
      <c r="F13999" s="81"/>
      <c r="G13999" s="130"/>
      <c r="I13999" s="88"/>
      <c r="N13999" s="130"/>
      <c r="P13999" s="88"/>
    </row>
    <row r="14000" spans="6:16">
      <c r="F14000" s="81"/>
      <c r="G14000" s="130"/>
      <c r="I14000" s="88"/>
      <c r="N14000" s="130"/>
      <c r="P14000" s="88"/>
    </row>
    <row r="14001" spans="6:16">
      <c r="F14001" s="81"/>
      <c r="G14001" s="130"/>
      <c r="I14001" s="88"/>
      <c r="N14001" s="130"/>
      <c r="P14001" s="88"/>
    </row>
    <row r="14002" spans="6:16">
      <c r="F14002" s="81"/>
      <c r="G14002" s="130"/>
      <c r="I14002" s="88"/>
      <c r="N14002" s="130"/>
      <c r="P14002" s="88"/>
    </row>
    <row r="14003" spans="6:16">
      <c r="F14003" s="81"/>
      <c r="G14003" s="130"/>
      <c r="I14003" s="88"/>
      <c r="N14003" s="130"/>
      <c r="P14003" s="88"/>
    </row>
    <row r="14004" spans="6:16">
      <c r="F14004" s="81"/>
      <c r="G14004" s="130"/>
      <c r="I14004" s="88"/>
      <c r="N14004" s="130"/>
      <c r="P14004" s="88"/>
    </row>
    <row r="14005" spans="6:16">
      <c r="F14005" s="81"/>
      <c r="G14005" s="130"/>
      <c r="I14005" s="88"/>
      <c r="N14005" s="130"/>
      <c r="P14005" s="88"/>
    </row>
    <row r="14006" spans="6:16">
      <c r="F14006" s="81"/>
      <c r="G14006" s="130"/>
      <c r="I14006" s="88"/>
      <c r="N14006" s="130"/>
      <c r="P14006" s="88"/>
    </row>
    <row r="14007" spans="6:16">
      <c r="F14007" s="81"/>
      <c r="G14007" s="130"/>
      <c r="I14007" s="88"/>
      <c r="N14007" s="130"/>
      <c r="P14007" s="88"/>
    </row>
    <row r="14008" spans="6:16">
      <c r="F14008" s="81"/>
      <c r="G14008" s="130"/>
      <c r="I14008" s="88"/>
      <c r="N14008" s="130"/>
      <c r="P14008" s="88"/>
    </row>
    <row r="14009" spans="6:16">
      <c r="F14009" s="81"/>
      <c r="G14009" s="130"/>
      <c r="I14009" s="88"/>
      <c r="N14009" s="130"/>
      <c r="P14009" s="88"/>
    </row>
    <row r="14010" spans="6:16">
      <c r="F14010" s="81"/>
      <c r="G14010" s="130"/>
      <c r="I14010" s="88"/>
      <c r="N14010" s="130"/>
      <c r="P14010" s="88"/>
    </row>
    <row r="14011" spans="6:16">
      <c r="F14011" s="81"/>
      <c r="G14011" s="130"/>
      <c r="I14011" s="88"/>
      <c r="N14011" s="130"/>
      <c r="P14011" s="88"/>
    </row>
    <row r="14012" spans="6:16">
      <c r="F14012" s="81"/>
      <c r="G14012" s="130"/>
      <c r="I14012" s="88"/>
      <c r="N14012" s="130"/>
      <c r="P14012" s="88"/>
    </row>
    <row r="14013" spans="6:16">
      <c r="F14013" s="81"/>
      <c r="G14013" s="130"/>
      <c r="I14013" s="88"/>
      <c r="N14013" s="130"/>
      <c r="P14013" s="88"/>
    </row>
    <row r="14014" spans="6:16">
      <c r="F14014" s="81"/>
      <c r="G14014" s="130"/>
      <c r="I14014" s="88"/>
      <c r="N14014" s="130"/>
      <c r="P14014" s="88"/>
    </row>
    <row r="14015" spans="6:16">
      <c r="F14015" s="81"/>
      <c r="G14015" s="130"/>
      <c r="I14015" s="88"/>
      <c r="N14015" s="130"/>
      <c r="P14015" s="88"/>
    </row>
    <row r="14016" spans="6:16">
      <c r="F14016" s="81"/>
      <c r="G14016" s="130"/>
      <c r="I14016" s="88"/>
      <c r="N14016" s="130"/>
      <c r="P14016" s="88"/>
    </row>
    <row r="14017" spans="6:16">
      <c r="F14017" s="81"/>
      <c r="G14017" s="130"/>
      <c r="I14017" s="88"/>
      <c r="N14017" s="130"/>
      <c r="P14017" s="88"/>
    </row>
    <row r="14018" spans="6:16">
      <c r="F14018" s="81"/>
      <c r="G14018" s="130"/>
      <c r="I14018" s="88"/>
      <c r="N14018" s="130"/>
      <c r="P14018" s="88"/>
    </row>
    <row r="14019" spans="6:16">
      <c r="F14019" s="81"/>
      <c r="G14019" s="130"/>
      <c r="I14019" s="88"/>
      <c r="N14019" s="130"/>
      <c r="P14019" s="88"/>
    </row>
    <row r="14020" spans="6:16">
      <c r="F14020" s="81"/>
      <c r="G14020" s="130"/>
      <c r="I14020" s="88"/>
      <c r="N14020" s="130"/>
      <c r="P14020" s="88"/>
    </row>
    <row r="14021" spans="6:16">
      <c r="F14021" s="81"/>
      <c r="G14021" s="130"/>
      <c r="I14021" s="88"/>
      <c r="N14021" s="130"/>
      <c r="P14021" s="88"/>
    </row>
    <row r="14022" spans="6:16">
      <c r="F14022" s="81"/>
      <c r="G14022" s="130"/>
      <c r="I14022" s="88"/>
      <c r="N14022" s="130"/>
      <c r="P14022" s="88"/>
    </row>
    <row r="14023" spans="6:16">
      <c r="F14023" s="81"/>
      <c r="G14023" s="130"/>
      <c r="I14023" s="88"/>
      <c r="N14023" s="130"/>
      <c r="P14023" s="88"/>
    </row>
    <row r="14024" spans="6:16">
      <c r="F14024" s="81"/>
      <c r="G14024" s="130"/>
      <c r="I14024" s="88"/>
      <c r="N14024" s="130"/>
      <c r="P14024" s="88"/>
    </row>
    <row r="14025" spans="6:16">
      <c r="F14025" s="81"/>
      <c r="G14025" s="130"/>
      <c r="I14025" s="88"/>
      <c r="N14025" s="130"/>
      <c r="P14025" s="88"/>
    </row>
    <row r="14026" spans="6:16">
      <c r="F14026" s="81"/>
      <c r="G14026" s="130"/>
      <c r="I14026" s="88"/>
      <c r="N14026" s="130"/>
      <c r="P14026" s="88"/>
    </row>
    <row r="14027" spans="6:16">
      <c r="F14027" s="81"/>
      <c r="G14027" s="130"/>
      <c r="I14027" s="88"/>
      <c r="N14027" s="130"/>
      <c r="P14027" s="88"/>
    </row>
    <row r="14028" spans="6:16">
      <c r="F14028" s="81"/>
      <c r="G14028" s="130"/>
      <c r="I14028" s="88"/>
      <c r="N14028" s="130"/>
      <c r="P14028" s="88"/>
    </row>
    <row r="14029" spans="6:16">
      <c r="F14029" s="81"/>
      <c r="G14029" s="130"/>
      <c r="I14029" s="88"/>
      <c r="N14029" s="130"/>
      <c r="P14029" s="88"/>
    </row>
    <row r="14030" spans="6:16">
      <c r="F14030" s="81"/>
      <c r="G14030" s="130"/>
      <c r="I14030" s="88"/>
      <c r="N14030" s="130"/>
      <c r="P14030" s="88"/>
    </row>
    <row r="14031" spans="6:16">
      <c r="F14031" s="81"/>
      <c r="G14031" s="130"/>
      <c r="I14031" s="88"/>
      <c r="N14031" s="130"/>
      <c r="P14031" s="88"/>
    </row>
    <row r="14032" spans="6:16">
      <c r="F14032" s="81"/>
      <c r="G14032" s="130"/>
      <c r="I14032" s="88"/>
      <c r="N14032" s="130"/>
      <c r="P14032" s="88"/>
    </row>
    <row r="14033" spans="6:16">
      <c r="F14033" s="81"/>
      <c r="G14033" s="130"/>
      <c r="I14033" s="88"/>
      <c r="N14033" s="130"/>
      <c r="P14033" s="88"/>
    </row>
    <row r="14034" spans="6:16">
      <c r="F14034" s="81"/>
      <c r="G14034" s="130"/>
      <c r="I14034" s="88"/>
      <c r="N14034" s="130"/>
      <c r="P14034" s="88"/>
    </row>
    <row r="14035" spans="6:16">
      <c r="F14035" s="81"/>
      <c r="G14035" s="130"/>
      <c r="I14035" s="88"/>
      <c r="N14035" s="130"/>
      <c r="P14035" s="88"/>
    </row>
    <row r="14036" spans="6:16">
      <c r="F14036" s="81"/>
      <c r="G14036" s="130"/>
      <c r="I14036" s="88"/>
      <c r="N14036" s="130"/>
      <c r="P14036" s="88"/>
    </row>
    <row r="14037" spans="6:16">
      <c r="F14037" s="81"/>
      <c r="G14037" s="130"/>
      <c r="I14037" s="88"/>
      <c r="N14037" s="130"/>
      <c r="P14037" s="88"/>
    </row>
    <row r="14038" spans="6:16">
      <c r="F14038" s="81"/>
      <c r="G14038" s="130"/>
      <c r="I14038" s="88"/>
      <c r="N14038" s="130"/>
      <c r="P14038" s="88"/>
    </row>
    <row r="14039" spans="6:16">
      <c r="F14039" s="81"/>
      <c r="G14039" s="130"/>
      <c r="I14039" s="88"/>
      <c r="N14039" s="130"/>
      <c r="P14039" s="88"/>
    </row>
    <row r="14040" spans="6:16">
      <c r="F14040" s="81"/>
      <c r="G14040" s="130"/>
      <c r="I14040" s="88"/>
      <c r="N14040" s="130"/>
      <c r="P14040" s="88"/>
    </row>
    <row r="14041" spans="6:16">
      <c r="F14041" s="81"/>
      <c r="G14041" s="130"/>
      <c r="I14041" s="88"/>
      <c r="N14041" s="130"/>
      <c r="P14041" s="88"/>
    </row>
    <row r="14042" spans="6:16">
      <c r="F14042" s="81"/>
      <c r="G14042" s="130"/>
      <c r="I14042" s="88"/>
      <c r="N14042" s="130"/>
      <c r="P14042" s="88"/>
    </row>
    <row r="14043" spans="6:16">
      <c r="F14043" s="81"/>
      <c r="G14043" s="130"/>
      <c r="I14043" s="88"/>
      <c r="N14043" s="130"/>
      <c r="P14043" s="88"/>
    </row>
    <row r="14044" spans="6:16">
      <c r="F14044" s="81"/>
      <c r="G14044" s="130"/>
      <c r="I14044" s="88"/>
      <c r="N14044" s="130"/>
      <c r="P14044" s="88"/>
    </row>
    <row r="14045" spans="6:16">
      <c r="F14045" s="81"/>
      <c r="G14045" s="130"/>
      <c r="I14045" s="88"/>
      <c r="N14045" s="130"/>
      <c r="P14045" s="88"/>
    </row>
    <row r="14046" spans="6:16">
      <c r="F14046" s="81"/>
      <c r="G14046" s="130"/>
      <c r="I14046" s="88"/>
      <c r="N14046" s="130"/>
      <c r="P14046" s="88"/>
    </row>
    <row r="14047" spans="6:16">
      <c r="F14047" s="81"/>
      <c r="G14047" s="130"/>
      <c r="I14047" s="88"/>
      <c r="N14047" s="130"/>
      <c r="P14047" s="88"/>
    </row>
    <row r="14048" spans="6:16">
      <c r="F14048" s="81"/>
      <c r="G14048" s="130"/>
      <c r="I14048" s="88"/>
      <c r="N14048" s="130"/>
      <c r="P14048" s="88"/>
    </row>
    <row r="14049" spans="6:16">
      <c r="F14049" s="81"/>
      <c r="G14049" s="130"/>
      <c r="I14049" s="88"/>
      <c r="N14049" s="130"/>
      <c r="P14049" s="88"/>
    </row>
    <row r="14050" spans="6:16">
      <c r="F14050" s="81"/>
      <c r="G14050" s="130"/>
      <c r="I14050" s="88"/>
      <c r="N14050" s="130"/>
      <c r="P14050" s="88"/>
    </row>
    <row r="14051" spans="6:16">
      <c r="F14051" s="81"/>
      <c r="G14051" s="130"/>
      <c r="I14051" s="88"/>
      <c r="N14051" s="130"/>
      <c r="P14051" s="88"/>
    </row>
    <row r="14052" spans="6:16">
      <c r="F14052" s="81"/>
      <c r="G14052" s="130"/>
      <c r="I14052" s="88"/>
      <c r="N14052" s="130"/>
      <c r="P14052" s="88"/>
    </row>
    <row r="14053" spans="6:16">
      <c r="F14053" s="81"/>
      <c r="G14053" s="130"/>
      <c r="I14053" s="88"/>
      <c r="N14053" s="130"/>
      <c r="P14053" s="88"/>
    </row>
    <row r="14054" spans="6:16">
      <c r="F14054" s="81"/>
      <c r="G14054" s="130"/>
      <c r="I14054" s="88"/>
      <c r="N14054" s="130"/>
      <c r="P14054" s="88"/>
    </row>
    <row r="14055" spans="6:16">
      <c r="F14055" s="81"/>
      <c r="G14055" s="130"/>
      <c r="I14055" s="88"/>
      <c r="N14055" s="130"/>
      <c r="P14055" s="88"/>
    </row>
    <row r="14056" spans="6:16">
      <c r="F14056" s="81"/>
      <c r="G14056" s="130"/>
      <c r="I14056" s="88"/>
      <c r="N14056" s="130"/>
      <c r="P14056" s="88"/>
    </row>
    <row r="14057" spans="6:16">
      <c r="F14057" s="81"/>
      <c r="G14057" s="130"/>
      <c r="I14057" s="88"/>
      <c r="N14057" s="130"/>
      <c r="P14057" s="88"/>
    </row>
    <row r="14058" spans="6:16">
      <c r="F14058" s="81"/>
      <c r="G14058" s="130"/>
      <c r="I14058" s="88"/>
      <c r="N14058" s="130"/>
      <c r="P14058" s="88"/>
    </row>
    <row r="14059" spans="6:16">
      <c r="F14059" s="81"/>
      <c r="G14059" s="130"/>
      <c r="I14059" s="88"/>
      <c r="N14059" s="130"/>
      <c r="P14059" s="88"/>
    </row>
    <row r="14060" spans="6:16">
      <c r="F14060" s="81"/>
      <c r="G14060" s="130"/>
      <c r="I14060" s="88"/>
      <c r="N14060" s="130"/>
      <c r="P14060" s="88"/>
    </row>
    <row r="14061" spans="6:16">
      <c r="F14061" s="81"/>
      <c r="G14061" s="130"/>
      <c r="I14061" s="88"/>
      <c r="N14061" s="130"/>
      <c r="P14061" s="88"/>
    </row>
    <row r="14062" spans="6:16">
      <c r="F14062" s="81"/>
      <c r="G14062" s="130"/>
      <c r="I14062" s="88"/>
      <c r="N14062" s="130"/>
      <c r="P14062" s="88"/>
    </row>
    <row r="14063" spans="6:16">
      <c r="F14063" s="81"/>
      <c r="G14063" s="130"/>
      <c r="I14063" s="88"/>
      <c r="N14063" s="130"/>
      <c r="P14063" s="88"/>
    </row>
    <row r="14064" spans="6:16">
      <c r="F14064" s="81"/>
      <c r="G14064" s="130"/>
      <c r="I14064" s="88"/>
      <c r="N14064" s="130"/>
      <c r="P14064" s="88"/>
    </row>
    <row r="14065" spans="6:16">
      <c r="F14065" s="81"/>
      <c r="G14065" s="130"/>
      <c r="I14065" s="88"/>
      <c r="N14065" s="130"/>
      <c r="P14065" s="88"/>
    </row>
    <row r="14066" spans="6:16">
      <c r="F14066" s="81"/>
      <c r="G14066" s="130"/>
      <c r="I14066" s="88"/>
      <c r="N14066" s="130"/>
      <c r="P14066" s="88"/>
    </row>
    <row r="14067" spans="6:16">
      <c r="F14067" s="81"/>
      <c r="G14067" s="130"/>
      <c r="I14067" s="88"/>
      <c r="N14067" s="130"/>
      <c r="P14067" s="88"/>
    </row>
    <row r="14068" spans="6:16">
      <c r="F14068" s="81"/>
      <c r="G14068" s="130"/>
      <c r="I14068" s="88"/>
      <c r="N14068" s="130"/>
      <c r="P14068" s="88"/>
    </row>
    <row r="14069" spans="6:16">
      <c r="F14069" s="81"/>
      <c r="G14069" s="130"/>
      <c r="I14069" s="88"/>
      <c r="N14069" s="130"/>
      <c r="P14069" s="88"/>
    </row>
    <row r="14070" spans="6:16">
      <c r="F14070" s="81"/>
      <c r="G14070" s="130"/>
      <c r="I14070" s="88"/>
      <c r="N14070" s="130"/>
      <c r="P14070" s="88"/>
    </row>
    <row r="14071" spans="6:16">
      <c r="F14071" s="81"/>
      <c r="G14071" s="130"/>
      <c r="I14071" s="88"/>
      <c r="N14071" s="130"/>
      <c r="P14071" s="88"/>
    </row>
    <row r="14072" spans="6:16">
      <c r="F14072" s="81"/>
      <c r="G14072" s="130"/>
      <c r="I14072" s="88"/>
      <c r="N14072" s="130"/>
      <c r="P14072" s="88"/>
    </row>
    <row r="14073" spans="6:16">
      <c r="F14073" s="81"/>
      <c r="G14073" s="130"/>
      <c r="I14073" s="88"/>
      <c r="N14073" s="130"/>
      <c r="P14073" s="88"/>
    </row>
    <row r="14074" spans="6:16">
      <c r="F14074" s="81"/>
      <c r="G14074" s="130"/>
      <c r="I14074" s="88"/>
      <c r="N14074" s="130"/>
      <c r="P14074" s="88"/>
    </row>
    <row r="14075" spans="6:16">
      <c r="F14075" s="81"/>
      <c r="G14075" s="130"/>
      <c r="I14075" s="88"/>
      <c r="N14075" s="130"/>
      <c r="P14075" s="88"/>
    </row>
    <row r="14076" spans="6:16">
      <c r="F14076" s="81"/>
      <c r="G14076" s="130"/>
      <c r="I14076" s="88"/>
      <c r="N14076" s="130"/>
      <c r="P14076" s="88"/>
    </row>
    <row r="14077" spans="6:16">
      <c r="F14077" s="81"/>
      <c r="G14077" s="130"/>
      <c r="I14077" s="88"/>
      <c r="N14077" s="130"/>
      <c r="P14077" s="88"/>
    </row>
    <row r="14078" spans="6:16">
      <c r="F14078" s="81"/>
      <c r="G14078" s="130"/>
      <c r="I14078" s="88"/>
      <c r="N14078" s="130"/>
      <c r="P14078" s="88"/>
    </row>
    <row r="14079" spans="6:16">
      <c r="F14079" s="81"/>
      <c r="G14079" s="130"/>
      <c r="I14079" s="88"/>
      <c r="N14079" s="130"/>
      <c r="P14079" s="88"/>
    </row>
    <row r="14080" spans="6:16">
      <c r="F14080" s="81"/>
      <c r="G14080" s="130"/>
      <c r="I14080" s="88"/>
      <c r="N14080" s="130"/>
      <c r="P14080" s="88"/>
    </row>
    <row r="14081" spans="6:16">
      <c r="F14081" s="81"/>
      <c r="G14081" s="130"/>
      <c r="I14081" s="88"/>
      <c r="N14081" s="130"/>
      <c r="P14081" s="88"/>
    </row>
    <row r="14082" spans="6:16">
      <c r="F14082" s="81"/>
      <c r="G14082" s="130"/>
      <c r="I14082" s="88"/>
      <c r="N14082" s="130"/>
      <c r="P14082" s="88"/>
    </row>
    <row r="14083" spans="6:16">
      <c r="F14083" s="81"/>
      <c r="G14083" s="130"/>
      <c r="I14083" s="88"/>
      <c r="N14083" s="130"/>
      <c r="P14083" s="88"/>
    </row>
    <row r="14084" spans="6:16">
      <c r="F14084" s="81"/>
      <c r="G14084" s="130"/>
      <c r="I14084" s="88"/>
      <c r="N14084" s="130"/>
      <c r="P14084" s="88"/>
    </row>
    <row r="14085" spans="6:16">
      <c r="F14085" s="81"/>
      <c r="G14085" s="130"/>
      <c r="I14085" s="88"/>
      <c r="N14085" s="130"/>
      <c r="P14085" s="88"/>
    </row>
    <row r="14086" spans="6:16">
      <c r="F14086" s="81"/>
      <c r="G14086" s="130"/>
      <c r="I14086" s="88"/>
      <c r="N14086" s="130"/>
      <c r="P14086" s="88"/>
    </row>
    <row r="14087" spans="6:16">
      <c r="F14087" s="81"/>
      <c r="G14087" s="130"/>
      <c r="I14087" s="88"/>
      <c r="N14087" s="130"/>
      <c r="P14087" s="88"/>
    </row>
    <row r="14088" spans="6:16">
      <c r="F14088" s="81"/>
      <c r="G14088" s="130"/>
      <c r="I14088" s="88"/>
      <c r="N14088" s="130"/>
      <c r="P14088" s="88"/>
    </row>
    <row r="14089" spans="6:16">
      <c r="F14089" s="81"/>
      <c r="G14089" s="130"/>
      <c r="I14089" s="88"/>
      <c r="N14089" s="130"/>
      <c r="P14089" s="88"/>
    </row>
    <row r="14090" spans="6:16">
      <c r="F14090" s="81"/>
      <c r="G14090" s="130"/>
      <c r="I14090" s="88"/>
      <c r="N14090" s="130"/>
      <c r="P14090" s="88"/>
    </row>
    <row r="14091" spans="6:16">
      <c r="F14091" s="81"/>
      <c r="G14091" s="130"/>
      <c r="I14091" s="88"/>
      <c r="N14091" s="130"/>
      <c r="P14091" s="88"/>
    </row>
    <row r="14092" spans="6:16">
      <c r="F14092" s="81"/>
      <c r="G14092" s="130"/>
      <c r="I14092" s="88"/>
      <c r="N14092" s="130"/>
      <c r="P14092" s="88"/>
    </row>
    <row r="14093" spans="6:16">
      <c r="F14093" s="81"/>
      <c r="G14093" s="130"/>
      <c r="I14093" s="88"/>
      <c r="N14093" s="130"/>
      <c r="P14093" s="88"/>
    </row>
    <row r="14094" spans="6:16">
      <c r="F14094" s="81"/>
      <c r="G14094" s="130"/>
      <c r="I14094" s="88"/>
      <c r="N14094" s="130"/>
      <c r="P14094" s="88"/>
    </row>
    <row r="14095" spans="6:16">
      <c r="F14095" s="81"/>
      <c r="G14095" s="130"/>
      <c r="I14095" s="88"/>
      <c r="N14095" s="130"/>
      <c r="P14095" s="88"/>
    </row>
    <row r="14096" spans="6:16">
      <c r="F14096" s="81"/>
      <c r="G14096" s="130"/>
      <c r="I14096" s="88"/>
      <c r="N14096" s="130"/>
      <c r="P14096" s="88"/>
    </row>
    <row r="14097" spans="6:16">
      <c r="F14097" s="81"/>
      <c r="G14097" s="130"/>
      <c r="I14097" s="88"/>
      <c r="N14097" s="130"/>
      <c r="P14097" s="88"/>
    </row>
    <row r="14098" spans="6:16">
      <c r="F14098" s="81"/>
      <c r="G14098" s="130"/>
      <c r="I14098" s="88"/>
      <c r="N14098" s="130"/>
      <c r="P14098" s="88"/>
    </row>
    <row r="14099" spans="6:16">
      <c r="F14099" s="81"/>
      <c r="G14099" s="130"/>
      <c r="I14099" s="88"/>
      <c r="N14099" s="130"/>
      <c r="P14099" s="88"/>
    </row>
    <row r="14100" spans="6:16">
      <c r="F14100" s="81"/>
      <c r="G14100" s="130"/>
      <c r="I14100" s="88"/>
      <c r="N14100" s="130"/>
      <c r="P14100" s="88"/>
    </row>
    <row r="14101" spans="6:16">
      <c r="F14101" s="81"/>
      <c r="G14101" s="130"/>
      <c r="I14101" s="88"/>
      <c r="N14101" s="130"/>
      <c r="P14101" s="88"/>
    </row>
    <row r="14102" spans="6:16">
      <c r="F14102" s="81"/>
      <c r="G14102" s="130"/>
      <c r="I14102" s="88"/>
      <c r="N14102" s="130"/>
      <c r="P14102" s="88"/>
    </row>
    <row r="14103" spans="6:16">
      <c r="F14103" s="81"/>
      <c r="G14103" s="130"/>
      <c r="I14103" s="88"/>
      <c r="N14103" s="130"/>
      <c r="P14103" s="88"/>
    </row>
    <row r="14104" spans="6:16">
      <c r="F14104" s="81"/>
      <c r="G14104" s="130"/>
      <c r="I14104" s="88"/>
      <c r="N14104" s="130"/>
      <c r="P14104" s="88"/>
    </row>
    <row r="14105" spans="6:16">
      <c r="F14105" s="81"/>
      <c r="G14105" s="130"/>
      <c r="I14105" s="88"/>
      <c r="N14105" s="130"/>
      <c r="P14105" s="88"/>
    </row>
    <row r="14106" spans="6:16">
      <c r="F14106" s="81"/>
      <c r="G14106" s="130"/>
      <c r="I14106" s="88"/>
      <c r="N14106" s="130"/>
      <c r="P14106" s="88"/>
    </row>
    <row r="14107" spans="6:16">
      <c r="F14107" s="81"/>
      <c r="G14107" s="130"/>
      <c r="I14107" s="88"/>
      <c r="N14107" s="130"/>
      <c r="P14107" s="88"/>
    </row>
    <row r="14108" spans="6:16">
      <c r="F14108" s="81"/>
      <c r="G14108" s="130"/>
      <c r="I14108" s="88"/>
      <c r="N14108" s="130"/>
      <c r="P14108" s="88"/>
    </row>
    <row r="14109" spans="6:16">
      <c r="F14109" s="81"/>
      <c r="G14109" s="130"/>
      <c r="I14109" s="88"/>
      <c r="N14109" s="130"/>
      <c r="P14109" s="88"/>
    </row>
    <row r="14110" spans="6:16">
      <c r="F14110" s="81"/>
      <c r="G14110" s="130"/>
      <c r="I14110" s="88"/>
      <c r="N14110" s="130"/>
      <c r="P14110" s="88"/>
    </row>
    <row r="14111" spans="6:16">
      <c r="F14111" s="81"/>
      <c r="G14111" s="130"/>
      <c r="I14111" s="88"/>
      <c r="N14111" s="130"/>
      <c r="P14111" s="88"/>
    </row>
    <row r="14112" spans="6:16">
      <c r="F14112" s="81"/>
      <c r="G14112" s="130"/>
      <c r="I14112" s="88"/>
      <c r="N14112" s="130"/>
      <c r="P14112" s="88"/>
    </row>
    <row r="14113" spans="6:16">
      <c r="F14113" s="81"/>
      <c r="G14113" s="130"/>
      <c r="I14113" s="88"/>
      <c r="N14113" s="130"/>
      <c r="P14113" s="88"/>
    </row>
    <row r="14114" spans="6:16">
      <c r="F14114" s="81"/>
      <c r="G14114" s="130"/>
      <c r="I14114" s="88"/>
      <c r="N14114" s="130"/>
      <c r="P14114" s="88"/>
    </row>
    <row r="14115" spans="6:16">
      <c r="F14115" s="81"/>
      <c r="G14115" s="130"/>
      <c r="I14115" s="88"/>
      <c r="N14115" s="130"/>
      <c r="P14115" s="88"/>
    </row>
    <row r="14116" spans="6:16">
      <c r="F14116" s="81"/>
      <c r="G14116" s="130"/>
      <c r="I14116" s="88"/>
      <c r="N14116" s="130"/>
      <c r="P14116" s="88"/>
    </row>
    <row r="14117" spans="6:16">
      <c r="F14117" s="81"/>
      <c r="G14117" s="130"/>
      <c r="I14117" s="88"/>
      <c r="N14117" s="130"/>
      <c r="P14117" s="88"/>
    </row>
    <row r="14118" spans="6:16">
      <c r="F14118" s="81"/>
      <c r="G14118" s="130"/>
      <c r="I14118" s="88"/>
      <c r="N14118" s="130"/>
      <c r="P14118" s="88"/>
    </row>
    <row r="14119" spans="6:16">
      <c r="F14119" s="81"/>
      <c r="G14119" s="130"/>
      <c r="I14119" s="88"/>
      <c r="N14119" s="130"/>
      <c r="P14119" s="88"/>
    </row>
    <row r="14120" spans="6:16">
      <c r="F14120" s="81"/>
      <c r="G14120" s="130"/>
      <c r="I14120" s="88"/>
      <c r="N14120" s="130"/>
      <c r="P14120" s="88"/>
    </row>
    <row r="14121" spans="6:16">
      <c r="F14121" s="81"/>
      <c r="G14121" s="130"/>
      <c r="I14121" s="88"/>
      <c r="N14121" s="130"/>
      <c r="P14121" s="88"/>
    </row>
    <row r="14122" spans="6:16">
      <c r="F14122" s="81"/>
      <c r="G14122" s="130"/>
      <c r="I14122" s="88"/>
      <c r="N14122" s="130"/>
      <c r="P14122" s="88"/>
    </row>
    <row r="14123" spans="6:16">
      <c r="F14123" s="81"/>
      <c r="G14123" s="130"/>
      <c r="I14123" s="88"/>
      <c r="N14123" s="130"/>
      <c r="P14123" s="88"/>
    </row>
    <row r="14124" spans="6:16">
      <c r="F14124" s="81"/>
      <c r="G14124" s="130"/>
      <c r="I14124" s="88"/>
      <c r="N14124" s="130"/>
      <c r="P14124" s="88"/>
    </row>
    <row r="14125" spans="6:16">
      <c r="F14125" s="81"/>
      <c r="G14125" s="130"/>
      <c r="I14125" s="88"/>
      <c r="N14125" s="130"/>
      <c r="P14125" s="88"/>
    </row>
    <row r="14126" spans="6:16">
      <c r="F14126" s="81"/>
      <c r="G14126" s="130"/>
      <c r="I14126" s="88"/>
      <c r="N14126" s="130"/>
      <c r="P14126" s="88"/>
    </row>
    <row r="14127" spans="6:16">
      <c r="F14127" s="81"/>
      <c r="G14127" s="130"/>
      <c r="I14127" s="88"/>
      <c r="N14127" s="130"/>
      <c r="P14127" s="88"/>
    </row>
    <row r="14128" spans="6:16">
      <c r="F14128" s="81"/>
      <c r="G14128" s="130"/>
      <c r="I14128" s="88"/>
      <c r="N14128" s="130"/>
      <c r="P14128" s="88"/>
    </row>
    <row r="14129" spans="6:16">
      <c r="F14129" s="81"/>
      <c r="G14129" s="130"/>
      <c r="I14129" s="88"/>
      <c r="N14129" s="130"/>
      <c r="P14129" s="88"/>
    </row>
    <row r="14130" spans="6:16">
      <c r="F14130" s="81"/>
      <c r="G14130" s="130"/>
      <c r="I14130" s="88"/>
      <c r="N14130" s="130"/>
      <c r="P14130" s="88"/>
    </row>
    <row r="14131" spans="6:16">
      <c r="F14131" s="81"/>
      <c r="G14131" s="130"/>
      <c r="I14131" s="88"/>
      <c r="N14131" s="130"/>
      <c r="P14131" s="88"/>
    </row>
    <row r="14132" spans="6:16">
      <c r="F14132" s="81"/>
      <c r="G14132" s="130"/>
      <c r="I14132" s="88"/>
      <c r="N14132" s="130"/>
      <c r="P14132" s="88"/>
    </row>
    <row r="14133" spans="6:16">
      <c r="F14133" s="81"/>
      <c r="G14133" s="130"/>
      <c r="I14133" s="88"/>
      <c r="N14133" s="130"/>
      <c r="P14133" s="88"/>
    </row>
    <row r="14134" spans="6:16">
      <c r="F14134" s="81"/>
      <c r="G14134" s="130"/>
      <c r="I14134" s="88"/>
      <c r="N14134" s="130"/>
      <c r="P14134" s="88"/>
    </row>
    <row r="14135" spans="6:16">
      <c r="F14135" s="81"/>
      <c r="G14135" s="130"/>
      <c r="I14135" s="88"/>
      <c r="N14135" s="130"/>
      <c r="P14135" s="88"/>
    </row>
    <row r="14136" spans="6:16">
      <c r="F14136" s="81"/>
      <c r="G14136" s="130"/>
      <c r="I14136" s="88"/>
      <c r="N14136" s="130"/>
      <c r="P14136" s="88"/>
    </row>
    <row r="14137" spans="6:16">
      <c r="F14137" s="81"/>
      <c r="G14137" s="130"/>
      <c r="I14137" s="88"/>
      <c r="N14137" s="130"/>
      <c r="P14137" s="88"/>
    </row>
    <row r="14138" spans="6:16">
      <c r="F14138" s="81"/>
      <c r="G14138" s="130"/>
      <c r="I14138" s="88"/>
      <c r="N14138" s="130"/>
      <c r="P14138" s="88"/>
    </row>
    <row r="14139" spans="6:16">
      <c r="F14139" s="81"/>
      <c r="G14139" s="130"/>
      <c r="I14139" s="88"/>
      <c r="N14139" s="130"/>
      <c r="P14139" s="88"/>
    </row>
    <row r="14140" spans="6:16">
      <c r="F14140" s="81"/>
      <c r="G14140" s="130"/>
      <c r="I14140" s="88"/>
      <c r="N14140" s="130"/>
      <c r="P14140" s="88"/>
    </row>
    <row r="14141" spans="6:16">
      <c r="F14141" s="81"/>
      <c r="G14141" s="130"/>
      <c r="I14141" s="88"/>
      <c r="N14141" s="130"/>
      <c r="P14141" s="88"/>
    </row>
    <row r="14142" spans="6:16">
      <c r="F14142" s="81"/>
      <c r="G14142" s="130"/>
      <c r="I14142" s="88"/>
      <c r="N14142" s="130"/>
      <c r="P14142" s="88"/>
    </row>
    <row r="14143" spans="6:16">
      <c r="F14143" s="81"/>
      <c r="G14143" s="130"/>
      <c r="I14143" s="88"/>
      <c r="N14143" s="130"/>
      <c r="P14143" s="88"/>
    </row>
    <row r="14144" spans="6:16">
      <c r="F14144" s="81"/>
      <c r="G14144" s="130"/>
      <c r="I14144" s="88"/>
      <c r="N14144" s="130"/>
      <c r="P14144" s="88"/>
    </row>
    <row r="14145" spans="6:16">
      <c r="F14145" s="81"/>
      <c r="G14145" s="130"/>
      <c r="I14145" s="88"/>
      <c r="N14145" s="130"/>
      <c r="P14145" s="88"/>
    </row>
    <row r="14146" spans="6:16">
      <c r="F14146" s="81"/>
      <c r="G14146" s="130"/>
      <c r="I14146" s="88"/>
      <c r="N14146" s="130"/>
      <c r="P14146" s="88"/>
    </row>
    <row r="14147" spans="6:16">
      <c r="F14147" s="81"/>
      <c r="G14147" s="130"/>
      <c r="I14147" s="88"/>
      <c r="N14147" s="130"/>
      <c r="P14147" s="88"/>
    </row>
    <row r="14148" spans="6:16">
      <c r="F14148" s="81"/>
      <c r="G14148" s="130"/>
      <c r="I14148" s="88"/>
      <c r="N14148" s="130"/>
      <c r="P14148" s="88"/>
    </row>
    <row r="14149" spans="6:16">
      <c r="F14149" s="81"/>
      <c r="G14149" s="130"/>
      <c r="I14149" s="88"/>
      <c r="N14149" s="130"/>
      <c r="P14149" s="88"/>
    </row>
    <row r="14150" spans="6:16">
      <c r="F14150" s="81"/>
      <c r="G14150" s="130"/>
      <c r="I14150" s="88"/>
      <c r="N14150" s="130"/>
      <c r="P14150" s="88"/>
    </row>
    <row r="14151" spans="6:16">
      <c r="F14151" s="81"/>
      <c r="G14151" s="130"/>
      <c r="I14151" s="88"/>
      <c r="N14151" s="130"/>
      <c r="P14151" s="88"/>
    </row>
    <row r="14152" spans="6:16">
      <c r="F14152" s="81"/>
      <c r="G14152" s="130"/>
      <c r="I14152" s="88"/>
      <c r="N14152" s="130"/>
      <c r="P14152" s="88"/>
    </row>
    <row r="14153" spans="6:16">
      <c r="F14153" s="81"/>
      <c r="G14153" s="130"/>
      <c r="I14153" s="88"/>
      <c r="N14153" s="130"/>
      <c r="P14153" s="88"/>
    </row>
    <row r="14154" spans="6:16">
      <c r="F14154" s="81"/>
      <c r="G14154" s="130"/>
      <c r="I14154" s="88"/>
      <c r="N14154" s="130"/>
      <c r="P14154" s="88"/>
    </row>
    <row r="14155" spans="6:16">
      <c r="F14155" s="81"/>
      <c r="G14155" s="130"/>
      <c r="I14155" s="88"/>
      <c r="N14155" s="130"/>
      <c r="P14155" s="88"/>
    </row>
    <row r="14156" spans="6:16">
      <c r="F14156" s="81"/>
      <c r="G14156" s="130"/>
      <c r="I14156" s="88"/>
      <c r="N14156" s="130"/>
      <c r="P14156" s="88"/>
    </row>
    <row r="14157" spans="6:16">
      <c r="F14157" s="81"/>
      <c r="G14157" s="130"/>
      <c r="I14157" s="88"/>
      <c r="N14157" s="130"/>
      <c r="P14157" s="88"/>
    </row>
    <row r="14158" spans="6:16">
      <c r="F14158" s="81"/>
      <c r="G14158" s="130"/>
      <c r="I14158" s="88"/>
      <c r="N14158" s="130"/>
      <c r="P14158" s="88"/>
    </row>
    <row r="14159" spans="6:16">
      <c r="F14159" s="81"/>
      <c r="G14159" s="130"/>
      <c r="I14159" s="88"/>
      <c r="N14159" s="130"/>
      <c r="P14159" s="88"/>
    </row>
    <row r="14160" spans="6:16">
      <c r="F14160" s="81"/>
      <c r="G14160" s="130"/>
      <c r="I14160" s="88"/>
      <c r="N14160" s="130"/>
      <c r="P14160" s="88"/>
    </row>
    <row r="14161" spans="6:16">
      <c r="F14161" s="81"/>
      <c r="G14161" s="130"/>
      <c r="I14161" s="88"/>
      <c r="N14161" s="130"/>
      <c r="P14161" s="88"/>
    </row>
    <row r="14162" spans="6:16">
      <c r="F14162" s="81"/>
      <c r="G14162" s="130"/>
      <c r="I14162" s="88"/>
      <c r="N14162" s="130"/>
      <c r="P14162" s="88"/>
    </row>
    <row r="14163" spans="6:16">
      <c r="F14163" s="81"/>
      <c r="G14163" s="130"/>
      <c r="I14163" s="88"/>
      <c r="N14163" s="130"/>
      <c r="P14163" s="88"/>
    </row>
    <row r="14164" spans="6:16">
      <c r="F14164" s="81"/>
      <c r="G14164" s="130"/>
      <c r="I14164" s="88"/>
      <c r="N14164" s="130"/>
      <c r="P14164" s="88"/>
    </row>
    <row r="14165" spans="6:16">
      <c r="F14165" s="81"/>
      <c r="G14165" s="130"/>
      <c r="I14165" s="88"/>
      <c r="N14165" s="130"/>
      <c r="P14165" s="88"/>
    </row>
    <row r="14166" spans="6:16">
      <c r="F14166" s="81"/>
      <c r="G14166" s="130"/>
      <c r="I14166" s="88"/>
      <c r="N14166" s="130"/>
      <c r="P14166" s="88"/>
    </row>
    <row r="14167" spans="6:16">
      <c r="F14167" s="81"/>
      <c r="G14167" s="130"/>
      <c r="I14167" s="88"/>
      <c r="N14167" s="130"/>
      <c r="P14167" s="88"/>
    </row>
    <row r="14168" spans="6:16">
      <c r="F14168" s="81"/>
      <c r="G14168" s="130"/>
      <c r="I14168" s="88"/>
      <c r="N14168" s="130"/>
      <c r="P14168" s="88"/>
    </row>
    <row r="14169" spans="6:16">
      <c r="F14169" s="81"/>
      <c r="G14169" s="130"/>
      <c r="I14169" s="88"/>
      <c r="N14169" s="130"/>
      <c r="P14169" s="88"/>
    </row>
    <row r="14170" spans="6:16">
      <c r="F14170" s="81"/>
      <c r="G14170" s="130"/>
      <c r="I14170" s="88"/>
      <c r="N14170" s="130"/>
      <c r="P14170" s="88"/>
    </row>
    <row r="14171" spans="6:16">
      <c r="F14171" s="81"/>
      <c r="G14171" s="130"/>
      <c r="I14171" s="88"/>
      <c r="N14171" s="130"/>
      <c r="P14171" s="88"/>
    </row>
    <row r="14172" spans="6:16">
      <c r="F14172" s="81"/>
      <c r="G14172" s="130"/>
      <c r="I14172" s="88"/>
      <c r="N14172" s="130"/>
      <c r="P14172" s="88"/>
    </row>
    <row r="14173" spans="6:16">
      <c r="F14173" s="81"/>
      <c r="G14173" s="130"/>
      <c r="I14173" s="88"/>
      <c r="N14173" s="130"/>
      <c r="P14173" s="88"/>
    </row>
    <row r="14174" spans="6:16">
      <c r="F14174" s="81"/>
      <c r="G14174" s="130"/>
      <c r="I14174" s="88"/>
      <c r="N14174" s="130"/>
      <c r="P14174" s="88"/>
    </row>
    <row r="14175" spans="6:16">
      <c r="F14175" s="81"/>
      <c r="G14175" s="130"/>
      <c r="I14175" s="88"/>
      <c r="N14175" s="130"/>
      <c r="P14175" s="88"/>
    </row>
    <row r="14176" spans="6:16">
      <c r="F14176" s="81"/>
      <c r="G14176" s="130"/>
      <c r="I14176" s="88"/>
      <c r="N14176" s="130"/>
      <c r="P14176" s="88"/>
    </row>
    <row r="14177" spans="6:16">
      <c r="F14177" s="81"/>
      <c r="G14177" s="130"/>
      <c r="I14177" s="88"/>
      <c r="N14177" s="130"/>
      <c r="P14177" s="88"/>
    </row>
    <row r="14178" spans="6:16">
      <c r="F14178" s="81"/>
      <c r="G14178" s="130"/>
      <c r="I14178" s="88"/>
      <c r="N14178" s="130"/>
      <c r="P14178" s="88"/>
    </row>
    <row r="14179" spans="6:16">
      <c r="F14179" s="81"/>
      <c r="G14179" s="130"/>
      <c r="I14179" s="88"/>
      <c r="N14179" s="130"/>
      <c r="P14179" s="88"/>
    </row>
    <row r="14180" spans="6:16">
      <c r="F14180" s="81"/>
      <c r="G14180" s="130"/>
      <c r="I14180" s="88"/>
      <c r="N14180" s="130"/>
      <c r="P14180" s="88"/>
    </row>
    <row r="14181" spans="6:16">
      <c r="F14181" s="81"/>
      <c r="G14181" s="130"/>
      <c r="I14181" s="88"/>
      <c r="N14181" s="130"/>
      <c r="P14181" s="88"/>
    </row>
    <row r="14182" spans="6:16">
      <c r="F14182" s="81"/>
      <c r="G14182" s="130"/>
      <c r="I14182" s="88"/>
      <c r="N14182" s="130"/>
      <c r="P14182" s="88"/>
    </row>
    <row r="14183" spans="6:16">
      <c r="F14183" s="81"/>
      <c r="G14183" s="130"/>
      <c r="I14183" s="88"/>
      <c r="N14183" s="130"/>
      <c r="P14183" s="88"/>
    </row>
    <row r="14184" spans="6:16">
      <c r="F14184" s="81"/>
      <c r="G14184" s="130"/>
      <c r="I14184" s="88"/>
      <c r="N14184" s="130"/>
      <c r="P14184" s="88"/>
    </row>
    <row r="14185" spans="6:16">
      <c r="F14185" s="81"/>
      <c r="G14185" s="130"/>
      <c r="I14185" s="88"/>
      <c r="N14185" s="130"/>
      <c r="P14185" s="88"/>
    </row>
    <row r="14186" spans="6:16">
      <c r="F14186" s="81"/>
      <c r="G14186" s="130"/>
      <c r="I14186" s="88"/>
      <c r="N14186" s="130"/>
      <c r="P14186" s="88"/>
    </row>
    <row r="14187" spans="6:16">
      <c r="F14187" s="81"/>
      <c r="G14187" s="130"/>
      <c r="I14187" s="88"/>
      <c r="N14187" s="130"/>
      <c r="P14187" s="88"/>
    </row>
    <row r="14188" spans="6:16">
      <c r="F14188" s="81"/>
      <c r="G14188" s="130"/>
      <c r="I14188" s="88"/>
      <c r="N14188" s="130"/>
      <c r="P14188" s="88"/>
    </row>
    <row r="14189" spans="6:16">
      <c r="F14189" s="81"/>
      <c r="G14189" s="130"/>
      <c r="I14189" s="88"/>
      <c r="N14189" s="130"/>
      <c r="P14189" s="88"/>
    </row>
    <row r="14190" spans="6:16">
      <c r="F14190" s="81"/>
      <c r="G14190" s="130"/>
      <c r="I14190" s="88"/>
      <c r="N14190" s="130"/>
      <c r="P14190" s="88"/>
    </row>
    <row r="14191" spans="6:16">
      <c r="F14191" s="81"/>
      <c r="G14191" s="130"/>
      <c r="I14191" s="88"/>
      <c r="N14191" s="130"/>
      <c r="P14191" s="88"/>
    </row>
    <row r="14192" spans="6:16">
      <c r="F14192" s="81"/>
      <c r="G14192" s="130"/>
      <c r="I14192" s="88"/>
      <c r="N14192" s="130"/>
      <c r="P14192" s="88"/>
    </row>
    <row r="14193" spans="6:16">
      <c r="F14193" s="81"/>
      <c r="G14193" s="130"/>
      <c r="I14193" s="88"/>
      <c r="N14193" s="130"/>
      <c r="P14193" s="88"/>
    </row>
    <row r="14194" spans="6:16">
      <c r="F14194" s="81"/>
      <c r="G14194" s="130"/>
      <c r="I14194" s="88"/>
      <c r="N14194" s="130"/>
      <c r="P14194" s="88"/>
    </row>
    <row r="14195" spans="6:16">
      <c r="F14195" s="81"/>
      <c r="G14195" s="130"/>
      <c r="I14195" s="88"/>
      <c r="N14195" s="130"/>
      <c r="P14195" s="88"/>
    </row>
    <row r="14196" spans="6:16">
      <c r="F14196" s="81"/>
      <c r="G14196" s="130"/>
      <c r="I14196" s="88"/>
      <c r="N14196" s="130"/>
      <c r="P14196" s="88"/>
    </row>
    <row r="14197" spans="6:16">
      <c r="F14197" s="81"/>
      <c r="G14197" s="130"/>
      <c r="I14197" s="88"/>
      <c r="N14197" s="130"/>
      <c r="P14197" s="88"/>
    </row>
    <row r="14198" spans="6:16">
      <c r="F14198" s="81"/>
      <c r="G14198" s="130"/>
      <c r="I14198" s="88"/>
      <c r="N14198" s="130"/>
      <c r="P14198" s="88"/>
    </row>
    <row r="14199" spans="6:16">
      <c r="F14199" s="81"/>
      <c r="G14199" s="130"/>
      <c r="I14199" s="88"/>
      <c r="N14199" s="130"/>
      <c r="P14199" s="88"/>
    </row>
    <row r="14200" spans="6:16">
      <c r="F14200" s="81"/>
      <c r="G14200" s="130"/>
      <c r="I14200" s="88"/>
      <c r="N14200" s="130"/>
      <c r="P14200" s="88"/>
    </row>
    <row r="14201" spans="6:16">
      <c r="F14201" s="81"/>
      <c r="G14201" s="130"/>
      <c r="I14201" s="88"/>
      <c r="N14201" s="130"/>
      <c r="P14201" s="88"/>
    </row>
    <row r="14202" spans="6:16">
      <c r="F14202" s="81"/>
      <c r="G14202" s="130"/>
      <c r="I14202" s="88"/>
      <c r="N14202" s="130"/>
      <c r="P14202" s="88"/>
    </row>
    <row r="14203" spans="6:16">
      <c r="F14203" s="81"/>
      <c r="G14203" s="130"/>
      <c r="I14203" s="88"/>
      <c r="N14203" s="130"/>
      <c r="P14203" s="88"/>
    </row>
    <row r="14204" spans="6:16">
      <c r="F14204" s="81"/>
      <c r="G14204" s="130"/>
      <c r="I14204" s="88"/>
      <c r="N14204" s="130"/>
      <c r="P14204" s="88"/>
    </row>
    <row r="14205" spans="6:16">
      <c r="F14205" s="81"/>
      <c r="G14205" s="130"/>
      <c r="I14205" s="88"/>
      <c r="N14205" s="130"/>
      <c r="P14205" s="88"/>
    </row>
    <row r="14206" spans="6:16">
      <c r="F14206" s="81"/>
      <c r="G14206" s="130"/>
      <c r="I14206" s="88"/>
      <c r="N14206" s="130"/>
      <c r="P14206" s="88"/>
    </row>
    <row r="14207" spans="6:16">
      <c r="F14207" s="81"/>
      <c r="G14207" s="130"/>
      <c r="I14207" s="88"/>
      <c r="N14207" s="130"/>
      <c r="P14207" s="88"/>
    </row>
    <row r="14208" spans="6:16">
      <c r="F14208" s="81"/>
      <c r="G14208" s="130"/>
      <c r="I14208" s="88"/>
      <c r="N14208" s="130"/>
      <c r="P14208" s="88"/>
    </row>
    <row r="14209" spans="6:16">
      <c r="F14209" s="81"/>
      <c r="G14209" s="130"/>
      <c r="I14209" s="88"/>
      <c r="N14209" s="130"/>
      <c r="P14209" s="88"/>
    </row>
    <row r="14210" spans="6:16">
      <c r="F14210" s="81"/>
      <c r="G14210" s="130"/>
      <c r="I14210" s="88"/>
      <c r="N14210" s="130"/>
      <c r="P14210" s="88"/>
    </row>
    <row r="14211" spans="6:16">
      <c r="F14211" s="81"/>
      <c r="G14211" s="130"/>
      <c r="I14211" s="88"/>
      <c r="N14211" s="130"/>
      <c r="P14211" s="88"/>
    </row>
    <row r="14212" spans="6:16">
      <c r="F14212" s="81"/>
      <c r="G14212" s="130"/>
      <c r="I14212" s="88"/>
      <c r="N14212" s="130"/>
      <c r="P14212" s="88"/>
    </row>
    <row r="14213" spans="6:16">
      <c r="F14213" s="81"/>
      <c r="G14213" s="130"/>
      <c r="I14213" s="88"/>
      <c r="N14213" s="130"/>
      <c r="P14213" s="88"/>
    </row>
    <row r="14214" spans="6:16">
      <c r="F14214" s="81"/>
      <c r="G14214" s="130"/>
      <c r="I14214" s="88"/>
      <c r="N14214" s="130"/>
      <c r="P14214" s="88"/>
    </row>
    <row r="14215" spans="6:16">
      <c r="F14215" s="81"/>
      <c r="G14215" s="130"/>
      <c r="I14215" s="88"/>
      <c r="N14215" s="130"/>
      <c r="P14215" s="88"/>
    </row>
    <row r="14216" spans="6:16">
      <c r="F14216" s="81"/>
      <c r="G14216" s="130"/>
      <c r="I14216" s="88"/>
      <c r="N14216" s="130"/>
      <c r="P14216" s="88"/>
    </row>
    <row r="14217" spans="6:16">
      <c r="F14217" s="81"/>
      <c r="G14217" s="130"/>
      <c r="I14217" s="88"/>
      <c r="N14217" s="130"/>
      <c r="P14217" s="88"/>
    </row>
    <row r="14218" spans="6:16">
      <c r="F14218" s="81"/>
      <c r="G14218" s="130"/>
      <c r="I14218" s="88"/>
      <c r="N14218" s="130"/>
      <c r="P14218" s="88"/>
    </row>
    <row r="14219" spans="6:16">
      <c r="F14219" s="81"/>
      <c r="G14219" s="130"/>
      <c r="I14219" s="88"/>
      <c r="N14219" s="130"/>
      <c r="P14219" s="88"/>
    </row>
    <row r="14220" spans="6:16">
      <c r="F14220" s="81"/>
      <c r="G14220" s="130"/>
      <c r="I14220" s="88"/>
      <c r="N14220" s="130"/>
      <c r="P14220" s="88"/>
    </row>
    <row r="14221" spans="6:16">
      <c r="F14221" s="81"/>
      <c r="G14221" s="130"/>
      <c r="I14221" s="88"/>
      <c r="N14221" s="130"/>
      <c r="P14221" s="88"/>
    </row>
    <row r="14222" spans="6:16">
      <c r="F14222" s="81"/>
      <c r="G14222" s="130"/>
      <c r="I14222" s="88"/>
      <c r="N14222" s="130"/>
      <c r="P14222" s="88"/>
    </row>
    <row r="14223" spans="6:16">
      <c r="F14223" s="81"/>
      <c r="G14223" s="130"/>
      <c r="I14223" s="88"/>
      <c r="N14223" s="130"/>
      <c r="P14223" s="88"/>
    </row>
    <row r="14224" spans="6:16">
      <c r="F14224" s="81"/>
      <c r="G14224" s="130"/>
      <c r="I14224" s="88"/>
      <c r="N14224" s="130"/>
      <c r="P14224" s="88"/>
    </row>
    <row r="14225" spans="6:16">
      <c r="F14225" s="81"/>
      <c r="G14225" s="130"/>
      <c r="I14225" s="88"/>
      <c r="N14225" s="130"/>
      <c r="P14225" s="88"/>
    </row>
    <row r="14226" spans="6:16">
      <c r="F14226" s="81"/>
      <c r="G14226" s="130"/>
      <c r="I14226" s="88"/>
      <c r="N14226" s="130"/>
      <c r="P14226" s="88"/>
    </row>
    <row r="14227" spans="6:16">
      <c r="F14227" s="81"/>
      <c r="G14227" s="130"/>
      <c r="I14227" s="88"/>
      <c r="N14227" s="130"/>
      <c r="P14227" s="88"/>
    </row>
    <row r="14228" spans="6:16">
      <c r="F14228" s="81"/>
      <c r="G14228" s="130"/>
      <c r="I14228" s="88"/>
      <c r="N14228" s="130"/>
      <c r="P14228" s="88"/>
    </row>
    <row r="14229" spans="6:16">
      <c r="F14229" s="81"/>
      <c r="G14229" s="130"/>
      <c r="I14229" s="88"/>
      <c r="N14229" s="130"/>
      <c r="P14229" s="88"/>
    </row>
    <row r="14230" spans="6:16">
      <c r="F14230" s="81"/>
      <c r="G14230" s="130"/>
      <c r="I14230" s="88"/>
      <c r="N14230" s="130"/>
      <c r="P14230" s="88"/>
    </row>
    <row r="14231" spans="6:16">
      <c r="F14231" s="81"/>
      <c r="G14231" s="130"/>
      <c r="I14231" s="88"/>
      <c r="N14231" s="130"/>
      <c r="P14231" s="88"/>
    </row>
    <row r="14232" spans="6:16">
      <c r="F14232" s="81"/>
      <c r="G14232" s="130"/>
      <c r="I14232" s="88"/>
      <c r="N14232" s="130"/>
      <c r="P14232" s="88"/>
    </row>
    <row r="14233" spans="6:16">
      <c r="F14233" s="81"/>
      <c r="G14233" s="130"/>
      <c r="I14233" s="88"/>
      <c r="N14233" s="130"/>
      <c r="P14233" s="88"/>
    </row>
    <row r="14234" spans="6:16">
      <c r="F14234" s="81"/>
      <c r="G14234" s="130"/>
      <c r="I14234" s="88"/>
      <c r="N14234" s="130"/>
      <c r="P14234" s="88"/>
    </row>
    <row r="14235" spans="6:16">
      <c r="F14235" s="81"/>
      <c r="G14235" s="130"/>
      <c r="I14235" s="88"/>
      <c r="N14235" s="130"/>
      <c r="P14235" s="88"/>
    </row>
    <row r="14236" spans="6:16">
      <c r="F14236" s="81"/>
      <c r="G14236" s="130"/>
      <c r="I14236" s="88"/>
      <c r="N14236" s="130"/>
      <c r="P14236" s="88"/>
    </row>
    <row r="14237" spans="6:16">
      <c r="F14237" s="81"/>
      <c r="G14237" s="130"/>
      <c r="I14237" s="88"/>
      <c r="N14237" s="130"/>
      <c r="P14237" s="88"/>
    </row>
    <row r="14238" spans="6:16">
      <c r="F14238" s="81"/>
      <c r="G14238" s="130"/>
      <c r="I14238" s="88"/>
      <c r="N14238" s="130"/>
      <c r="P14238" s="88"/>
    </row>
    <row r="14239" spans="6:16">
      <c r="F14239" s="81"/>
      <c r="G14239" s="130"/>
      <c r="I14239" s="88"/>
      <c r="N14239" s="130"/>
      <c r="P14239" s="88"/>
    </row>
    <row r="14240" spans="6:16">
      <c r="F14240" s="81"/>
      <c r="G14240" s="130"/>
      <c r="I14240" s="88"/>
      <c r="N14240" s="130"/>
      <c r="P14240" s="88"/>
    </row>
    <row r="14241" spans="6:16">
      <c r="F14241" s="81"/>
      <c r="G14241" s="130"/>
      <c r="I14241" s="88"/>
      <c r="N14241" s="130"/>
      <c r="P14241" s="88"/>
    </row>
    <row r="14242" spans="6:16">
      <c r="F14242" s="81"/>
      <c r="G14242" s="130"/>
      <c r="I14242" s="88"/>
      <c r="N14242" s="130"/>
      <c r="P14242" s="88"/>
    </row>
    <row r="14243" spans="6:16">
      <c r="F14243" s="81"/>
      <c r="G14243" s="130"/>
      <c r="I14243" s="88"/>
      <c r="N14243" s="130"/>
      <c r="P14243" s="88"/>
    </row>
    <row r="14244" spans="6:16">
      <c r="F14244" s="81"/>
      <c r="G14244" s="130"/>
      <c r="I14244" s="88"/>
      <c r="N14244" s="130"/>
      <c r="P14244" s="88"/>
    </row>
    <row r="14245" spans="6:16">
      <c r="F14245" s="81"/>
      <c r="G14245" s="130"/>
      <c r="I14245" s="88"/>
      <c r="N14245" s="130"/>
      <c r="P14245" s="88"/>
    </row>
    <row r="14246" spans="6:16">
      <c r="F14246" s="81"/>
      <c r="G14246" s="130"/>
      <c r="I14246" s="88"/>
      <c r="N14246" s="130"/>
      <c r="P14246" s="88"/>
    </row>
    <row r="14247" spans="6:16">
      <c r="F14247" s="81"/>
      <c r="G14247" s="130"/>
      <c r="I14247" s="88"/>
      <c r="N14247" s="130"/>
      <c r="P14247" s="88"/>
    </row>
    <row r="14248" spans="6:16">
      <c r="F14248" s="81"/>
      <c r="G14248" s="130"/>
      <c r="I14248" s="88"/>
      <c r="N14248" s="130"/>
      <c r="P14248" s="88"/>
    </row>
    <row r="14249" spans="6:16">
      <c r="F14249" s="81"/>
      <c r="G14249" s="130"/>
      <c r="I14249" s="88"/>
      <c r="N14249" s="130"/>
      <c r="P14249" s="88"/>
    </row>
    <row r="14250" spans="6:16">
      <c r="F14250" s="81"/>
      <c r="G14250" s="130"/>
      <c r="I14250" s="88"/>
      <c r="N14250" s="130"/>
      <c r="P14250" s="88"/>
    </row>
    <row r="14251" spans="6:16">
      <c r="F14251" s="81"/>
      <c r="G14251" s="130"/>
      <c r="I14251" s="88"/>
      <c r="N14251" s="130"/>
      <c r="P14251" s="88"/>
    </row>
    <row r="14252" spans="6:16">
      <c r="F14252" s="81"/>
      <c r="G14252" s="130"/>
      <c r="I14252" s="88"/>
      <c r="N14252" s="130"/>
      <c r="P14252" s="88"/>
    </row>
    <row r="14253" spans="6:16">
      <c r="F14253" s="81"/>
      <c r="G14253" s="130"/>
      <c r="I14253" s="88"/>
      <c r="N14253" s="130"/>
      <c r="P14253" s="88"/>
    </row>
    <row r="14254" spans="6:16">
      <c r="F14254" s="81"/>
      <c r="G14254" s="130"/>
      <c r="I14254" s="88"/>
      <c r="N14254" s="130"/>
      <c r="P14254" s="88"/>
    </row>
    <row r="14255" spans="6:16">
      <c r="F14255" s="81"/>
      <c r="G14255" s="130"/>
      <c r="I14255" s="88"/>
      <c r="N14255" s="130"/>
      <c r="P14255" s="88"/>
    </row>
    <row r="14256" spans="6:16">
      <c r="F14256" s="81"/>
      <c r="G14256" s="130"/>
      <c r="I14256" s="88"/>
      <c r="N14256" s="130"/>
      <c r="P14256" s="88"/>
    </row>
    <row r="14257" spans="6:16">
      <c r="F14257" s="81"/>
      <c r="G14257" s="130"/>
      <c r="I14257" s="88"/>
      <c r="N14257" s="130"/>
      <c r="P14257" s="88"/>
    </row>
    <row r="14258" spans="6:16">
      <c r="F14258" s="81"/>
      <c r="G14258" s="130"/>
      <c r="I14258" s="88"/>
      <c r="N14258" s="130"/>
      <c r="P14258" s="88"/>
    </row>
    <row r="14259" spans="6:16">
      <c r="F14259" s="81"/>
      <c r="G14259" s="130"/>
      <c r="I14259" s="88"/>
      <c r="N14259" s="130"/>
      <c r="P14259" s="88"/>
    </row>
    <row r="14260" spans="6:16">
      <c r="F14260" s="81"/>
      <c r="G14260" s="130"/>
      <c r="I14260" s="88"/>
      <c r="N14260" s="130"/>
      <c r="P14260" s="88"/>
    </row>
    <row r="14261" spans="6:16">
      <c r="F14261" s="81"/>
      <c r="G14261" s="130"/>
      <c r="I14261" s="88"/>
      <c r="N14261" s="130"/>
      <c r="P14261" s="88"/>
    </row>
    <row r="14262" spans="6:16">
      <c r="F14262" s="81"/>
      <c r="G14262" s="130"/>
      <c r="I14262" s="88"/>
      <c r="N14262" s="130"/>
      <c r="P14262" s="88"/>
    </row>
    <row r="14263" spans="6:16">
      <c r="F14263" s="81"/>
      <c r="G14263" s="130"/>
      <c r="I14263" s="88"/>
      <c r="N14263" s="130"/>
      <c r="P14263" s="88"/>
    </row>
    <row r="14264" spans="6:16">
      <c r="F14264" s="81"/>
      <c r="G14264" s="130"/>
      <c r="I14264" s="88"/>
      <c r="N14264" s="130"/>
      <c r="P14264" s="88"/>
    </row>
    <row r="14265" spans="6:16">
      <c r="F14265" s="81"/>
      <c r="G14265" s="130"/>
      <c r="I14265" s="88"/>
      <c r="N14265" s="130"/>
      <c r="P14265" s="88"/>
    </row>
    <row r="14266" spans="6:16">
      <c r="F14266" s="81"/>
      <c r="G14266" s="130"/>
      <c r="I14266" s="88"/>
      <c r="N14266" s="130"/>
      <c r="P14266" s="88"/>
    </row>
    <row r="14267" spans="6:16">
      <c r="F14267" s="81"/>
      <c r="G14267" s="130"/>
      <c r="I14267" s="88"/>
      <c r="N14267" s="130"/>
      <c r="P14267" s="88"/>
    </row>
    <row r="14268" spans="6:16">
      <c r="F14268" s="81"/>
      <c r="G14268" s="130"/>
      <c r="I14268" s="88"/>
      <c r="N14268" s="130"/>
      <c r="P14268" s="88"/>
    </row>
    <row r="14269" spans="6:16">
      <c r="F14269" s="81"/>
      <c r="G14269" s="130"/>
      <c r="I14269" s="88"/>
      <c r="N14269" s="130"/>
      <c r="P14269" s="88"/>
    </row>
    <row r="14270" spans="6:16">
      <c r="F14270" s="81"/>
      <c r="G14270" s="130"/>
      <c r="I14270" s="88"/>
      <c r="N14270" s="130"/>
      <c r="P14270" s="88"/>
    </row>
    <row r="14271" spans="6:16">
      <c r="F14271" s="81"/>
      <c r="G14271" s="130"/>
      <c r="I14271" s="88"/>
      <c r="N14271" s="130"/>
      <c r="P14271" s="88"/>
    </row>
    <row r="14272" spans="6:16">
      <c r="F14272" s="81"/>
      <c r="G14272" s="130"/>
      <c r="I14272" s="88"/>
      <c r="N14272" s="130"/>
      <c r="P14272" s="88"/>
    </row>
    <row r="14273" spans="6:16">
      <c r="F14273" s="81"/>
      <c r="G14273" s="130"/>
      <c r="I14273" s="88"/>
      <c r="N14273" s="130"/>
      <c r="P14273" s="88"/>
    </row>
    <row r="14274" spans="6:16">
      <c r="F14274" s="81"/>
      <c r="G14274" s="130"/>
      <c r="I14274" s="88"/>
      <c r="N14274" s="130"/>
      <c r="P14274" s="88"/>
    </row>
    <row r="14275" spans="6:16">
      <c r="F14275" s="81"/>
      <c r="G14275" s="130"/>
      <c r="I14275" s="88"/>
      <c r="N14275" s="130"/>
      <c r="P14275" s="88"/>
    </row>
    <row r="14276" spans="6:16">
      <c r="F14276" s="81"/>
      <c r="G14276" s="130"/>
      <c r="I14276" s="88"/>
      <c r="N14276" s="130"/>
      <c r="P14276" s="88"/>
    </row>
    <row r="14277" spans="6:16">
      <c r="F14277" s="81"/>
      <c r="G14277" s="130"/>
      <c r="I14277" s="88"/>
      <c r="N14277" s="130"/>
      <c r="P14277" s="88"/>
    </row>
    <row r="14278" spans="6:16">
      <c r="F14278" s="81"/>
      <c r="G14278" s="130"/>
      <c r="I14278" s="88"/>
      <c r="N14278" s="130"/>
      <c r="P14278" s="88"/>
    </row>
    <row r="14279" spans="6:16">
      <c r="F14279" s="81"/>
      <c r="G14279" s="130"/>
      <c r="I14279" s="88"/>
      <c r="N14279" s="130"/>
      <c r="P14279" s="88"/>
    </row>
    <row r="14280" spans="6:16">
      <c r="F14280" s="81"/>
      <c r="G14280" s="130"/>
      <c r="I14280" s="88"/>
      <c r="N14280" s="130"/>
      <c r="P14280" s="88"/>
    </row>
    <row r="14281" spans="6:16">
      <c r="F14281" s="81"/>
      <c r="G14281" s="130"/>
      <c r="I14281" s="88"/>
      <c r="N14281" s="130"/>
      <c r="P14281" s="88"/>
    </row>
    <row r="14282" spans="6:16">
      <c r="F14282" s="81"/>
      <c r="G14282" s="130"/>
      <c r="I14282" s="88"/>
      <c r="N14282" s="130"/>
      <c r="P14282" s="88"/>
    </row>
    <row r="14283" spans="6:16">
      <c r="F14283" s="81"/>
      <c r="G14283" s="130"/>
      <c r="I14283" s="88"/>
      <c r="N14283" s="130"/>
      <c r="P14283" s="88"/>
    </row>
    <row r="14284" spans="6:16">
      <c r="F14284" s="81"/>
      <c r="G14284" s="130"/>
      <c r="I14284" s="88"/>
      <c r="N14284" s="130"/>
      <c r="P14284" s="88"/>
    </row>
    <row r="14285" spans="6:16">
      <c r="F14285" s="81"/>
      <c r="G14285" s="130"/>
      <c r="I14285" s="88"/>
      <c r="N14285" s="130"/>
      <c r="P14285" s="88"/>
    </row>
    <row r="14286" spans="6:16">
      <c r="F14286" s="81"/>
      <c r="G14286" s="130"/>
      <c r="I14286" s="88"/>
      <c r="N14286" s="130"/>
      <c r="P14286" s="88"/>
    </row>
    <row r="14287" spans="6:16">
      <c r="F14287" s="81"/>
      <c r="G14287" s="130"/>
      <c r="I14287" s="88"/>
      <c r="N14287" s="130"/>
      <c r="P14287" s="88"/>
    </row>
    <row r="14288" spans="6:16">
      <c r="F14288" s="81"/>
      <c r="G14288" s="130"/>
      <c r="I14288" s="88"/>
      <c r="N14288" s="130"/>
      <c r="P14288" s="88"/>
    </row>
    <row r="14289" spans="6:16">
      <c r="F14289" s="81"/>
      <c r="G14289" s="130"/>
      <c r="I14289" s="88"/>
      <c r="N14289" s="130"/>
      <c r="P14289" s="88"/>
    </row>
    <row r="14290" spans="6:16">
      <c r="F14290" s="81"/>
      <c r="G14290" s="130"/>
      <c r="I14290" s="88"/>
      <c r="N14290" s="130"/>
      <c r="P14290" s="88"/>
    </row>
    <row r="14291" spans="6:16">
      <c r="F14291" s="81"/>
      <c r="G14291" s="130"/>
      <c r="I14291" s="88"/>
      <c r="N14291" s="130"/>
      <c r="P14291" s="88"/>
    </row>
    <row r="14292" spans="6:16">
      <c r="F14292" s="81"/>
      <c r="G14292" s="130"/>
      <c r="I14292" s="88"/>
      <c r="N14292" s="130"/>
      <c r="P14292" s="88"/>
    </row>
    <row r="14293" spans="6:16">
      <c r="F14293" s="81"/>
      <c r="G14293" s="130"/>
      <c r="I14293" s="88"/>
      <c r="N14293" s="130"/>
      <c r="P14293" s="88"/>
    </row>
    <row r="14294" spans="6:16">
      <c r="F14294" s="81"/>
      <c r="G14294" s="130"/>
      <c r="I14294" s="88"/>
      <c r="N14294" s="130"/>
      <c r="P14294" s="88"/>
    </row>
    <row r="14295" spans="6:16">
      <c r="F14295" s="81"/>
      <c r="G14295" s="130"/>
      <c r="I14295" s="88"/>
      <c r="N14295" s="130"/>
      <c r="P14295" s="88"/>
    </row>
    <row r="14296" spans="6:16">
      <c r="F14296" s="81"/>
      <c r="G14296" s="130"/>
      <c r="I14296" s="88"/>
      <c r="N14296" s="130"/>
      <c r="P14296" s="88"/>
    </row>
    <row r="14297" spans="6:16">
      <c r="F14297" s="81"/>
      <c r="G14297" s="130"/>
      <c r="I14297" s="88"/>
      <c r="N14297" s="130"/>
      <c r="P14297" s="88"/>
    </row>
    <row r="14298" spans="6:16">
      <c r="F14298" s="81"/>
      <c r="G14298" s="130"/>
      <c r="I14298" s="88"/>
      <c r="N14298" s="130"/>
      <c r="P14298" s="88"/>
    </row>
    <row r="14299" spans="6:16">
      <c r="F14299" s="81"/>
      <c r="G14299" s="130"/>
      <c r="I14299" s="88"/>
      <c r="N14299" s="130"/>
      <c r="P14299" s="88"/>
    </row>
    <row r="14300" spans="6:16">
      <c r="F14300" s="81"/>
      <c r="G14300" s="130"/>
      <c r="I14300" s="88"/>
      <c r="N14300" s="130"/>
      <c r="P14300" s="88"/>
    </row>
    <row r="14301" spans="6:16">
      <c r="F14301" s="81"/>
      <c r="G14301" s="130"/>
      <c r="I14301" s="88"/>
      <c r="N14301" s="130"/>
      <c r="P14301" s="88"/>
    </row>
    <row r="14302" spans="6:16">
      <c r="F14302" s="81"/>
      <c r="G14302" s="130"/>
      <c r="I14302" s="88"/>
      <c r="N14302" s="130"/>
      <c r="P14302" s="88"/>
    </row>
    <row r="14303" spans="6:16">
      <c r="F14303" s="81"/>
      <c r="G14303" s="130"/>
      <c r="I14303" s="88"/>
      <c r="N14303" s="130"/>
      <c r="P14303" s="88"/>
    </row>
    <row r="14304" spans="6:16">
      <c r="F14304" s="81"/>
      <c r="G14304" s="130"/>
      <c r="I14304" s="88"/>
      <c r="N14304" s="130"/>
      <c r="P14304" s="88"/>
    </row>
    <row r="14305" spans="6:16">
      <c r="F14305" s="81"/>
      <c r="G14305" s="130"/>
      <c r="I14305" s="88"/>
      <c r="N14305" s="130"/>
      <c r="P14305" s="88"/>
    </row>
    <row r="14306" spans="6:16">
      <c r="F14306" s="81"/>
      <c r="G14306" s="130"/>
      <c r="I14306" s="88"/>
      <c r="N14306" s="130"/>
      <c r="P14306" s="88"/>
    </row>
    <row r="14307" spans="6:16">
      <c r="F14307" s="81"/>
      <c r="G14307" s="130"/>
      <c r="I14307" s="88"/>
      <c r="N14307" s="130"/>
      <c r="P14307" s="88"/>
    </row>
    <row r="14308" spans="6:16">
      <c r="F14308" s="81"/>
      <c r="G14308" s="130"/>
      <c r="I14308" s="88"/>
      <c r="N14308" s="130"/>
      <c r="P14308" s="88"/>
    </row>
    <row r="14309" spans="6:16">
      <c r="F14309" s="81"/>
      <c r="G14309" s="130"/>
      <c r="I14309" s="88"/>
      <c r="N14309" s="130"/>
      <c r="P14309" s="88"/>
    </row>
    <row r="14310" spans="6:16">
      <c r="F14310" s="81"/>
      <c r="G14310" s="130"/>
      <c r="I14310" s="88"/>
      <c r="N14310" s="130"/>
      <c r="P14310" s="88"/>
    </row>
    <row r="14311" spans="6:16">
      <c r="F14311" s="81"/>
      <c r="G14311" s="130"/>
      <c r="I14311" s="88"/>
      <c r="N14311" s="130"/>
      <c r="P14311" s="88"/>
    </row>
    <row r="14312" spans="6:16">
      <c r="F14312" s="81"/>
      <c r="G14312" s="130"/>
      <c r="I14312" s="88"/>
      <c r="N14312" s="130"/>
      <c r="P14312" s="88"/>
    </row>
    <row r="14313" spans="6:16">
      <c r="F14313" s="81"/>
      <c r="G14313" s="130"/>
      <c r="I14313" s="88"/>
      <c r="N14313" s="130"/>
      <c r="P14313" s="88"/>
    </row>
    <row r="14314" spans="6:16">
      <c r="F14314" s="81"/>
      <c r="G14314" s="130"/>
      <c r="I14314" s="88"/>
      <c r="N14314" s="130"/>
      <c r="P14314" s="88"/>
    </row>
    <row r="14315" spans="6:16">
      <c r="F14315" s="81"/>
      <c r="G14315" s="130"/>
      <c r="I14315" s="88"/>
      <c r="N14315" s="130"/>
      <c r="P14315" s="88"/>
    </row>
    <row r="14316" spans="6:16">
      <c r="F14316" s="81"/>
      <c r="G14316" s="130"/>
      <c r="I14316" s="88"/>
      <c r="N14316" s="130"/>
      <c r="P14316" s="88"/>
    </row>
    <row r="14317" spans="6:16">
      <c r="F14317" s="81"/>
      <c r="G14317" s="130"/>
      <c r="I14317" s="88"/>
      <c r="N14317" s="130"/>
      <c r="P14317" s="88"/>
    </row>
    <row r="14318" spans="6:16">
      <c r="F14318" s="81"/>
      <c r="G14318" s="130"/>
      <c r="I14318" s="88"/>
      <c r="N14318" s="130"/>
      <c r="P14318" s="88"/>
    </row>
    <row r="14319" spans="6:16">
      <c r="F14319" s="81"/>
      <c r="G14319" s="130"/>
      <c r="I14319" s="88"/>
      <c r="N14319" s="130"/>
      <c r="P14319" s="88"/>
    </row>
    <row r="14320" spans="6:16">
      <c r="F14320" s="81"/>
      <c r="G14320" s="130"/>
      <c r="I14320" s="88"/>
      <c r="N14320" s="130"/>
      <c r="P14320" s="88"/>
    </row>
    <row r="14321" spans="6:16">
      <c r="F14321" s="81"/>
      <c r="G14321" s="130"/>
      <c r="I14321" s="88"/>
      <c r="N14321" s="130"/>
      <c r="P14321" s="88"/>
    </row>
    <row r="14322" spans="6:16">
      <c r="F14322" s="81"/>
      <c r="G14322" s="130"/>
      <c r="I14322" s="88"/>
      <c r="N14322" s="130"/>
      <c r="P14322" s="88"/>
    </row>
    <row r="14323" spans="6:16">
      <c r="F14323" s="81"/>
      <c r="G14323" s="130"/>
      <c r="I14323" s="88"/>
      <c r="N14323" s="130"/>
      <c r="P14323" s="88"/>
    </row>
    <row r="14324" spans="6:16">
      <c r="F14324" s="81"/>
      <c r="G14324" s="130"/>
      <c r="I14324" s="88"/>
      <c r="N14324" s="130"/>
      <c r="P14324" s="88"/>
    </row>
    <row r="14325" spans="6:16">
      <c r="F14325" s="81"/>
      <c r="G14325" s="130"/>
      <c r="I14325" s="88"/>
      <c r="N14325" s="130"/>
      <c r="P14325" s="88"/>
    </row>
    <row r="14326" spans="6:16">
      <c r="F14326" s="81"/>
      <c r="G14326" s="130"/>
      <c r="I14326" s="88"/>
      <c r="N14326" s="130"/>
      <c r="P14326" s="88"/>
    </row>
    <row r="14327" spans="6:16">
      <c r="F14327" s="81"/>
      <c r="G14327" s="130"/>
      <c r="I14327" s="88"/>
      <c r="N14327" s="130"/>
      <c r="P14327" s="88"/>
    </row>
    <row r="14328" spans="6:16">
      <c r="F14328" s="81"/>
      <c r="G14328" s="130"/>
      <c r="I14328" s="88"/>
      <c r="N14328" s="130"/>
      <c r="P14328" s="88"/>
    </row>
    <row r="14329" spans="6:16">
      <c r="F14329" s="81"/>
      <c r="G14329" s="130"/>
      <c r="I14329" s="88"/>
      <c r="N14329" s="130"/>
      <c r="P14329" s="88"/>
    </row>
    <row r="14330" spans="6:16">
      <c r="F14330" s="81"/>
      <c r="G14330" s="130"/>
      <c r="I14330" s="88"/>
      <c r="N14330" s="130"/>
      <c r="P14330" s="88"/>
    </row>
    <row r="14331" spans="6:16">
      <c r="F14331" s="81"/>
      <c r="G14331" s="130"/>
      <c r="I14331" s="88"/>
      <c r="N14331" s="130"/>
      <c r="P14331" s="88"/>
    </row>
    <row r="14332" spans="6:16">
      <c r="F14332" s="81"/>
      <c r="G14332" s="130"/>
      <c r="I14332" s="88"/>
      <c r="N14332" s="130"/>
      <c r="P14332" s="88"/>
    </row>
    <row r="14333" spans="6:16">
      <c r="F14333" s="81"/>
      <c r="G14333" s="130"/>
      <c r="I14333" s="88"/>
      <c r="N14333" s="130"/>
      <c r="P14333" s="88"/>
    </row>
    <row r="14334" spans="6:16">
      <c r="F14334" s="81"/>
      <c r="G14334" s="130"/>
      <c r="I14334" s="88"/>
      <c r="N14334" s="130"/>
      <c r="P14334" s="88"/>
    </row>
    <row r="14335" spans="6:16">
      <c r="F14335" s="81"/>
      <c r="G14335" s="130"/>
      <c r="I14335" s="88"/>
      <c r="N14335" s="130"/>
      <c r="P14335" s="88"/>
    </row>
    <row r="14336" spans="6:16">
      <c r="F14336" s="81"/>
      <c r="G14336" s="130"/>
      <c r="I14336" s="88"/>
      <c r="N14336" s="130"/>
      <c r="P14336" s="88"/>
    </row>
    <row r="14337" spans="6:16">
      <c r="F14337" s="81"/>
      <c r="G14337" s="130"/>
      <c r="I14337" s="88"/>
      <c r="N14337" s="130"/>
      <c r="P14337" s="88"/>
    </row>
    <row r="14338" spans="6:16">
      <c r="F14338" s="81"/>
      <c r="G14338" s="130"/>
      <c r="I14338" s="88"/>
      <c r="N14338" s="130"/>
      <c r="P14338" s="88"/>
    </row>
    <row r="14339" spans="6:16">
      <c r="F14339" s="81"/>
      <c r="G14339" s="130"/>
      <c r="I14339" s="88"/>
      <c r="N14339" s="130"/>
      <c r="P14339" s="88"/>
    </row>
    <row r="14340" spans="6:16">
      <c r="F14340" s="81"/>
      <c r="G14340" s="130"/>
      <c r="I14340" s="88"/>
      <c r="N14340" s="130"/>
      <c r="P14340" s="88"/>
    </row>
    <row r="14341" spans="6:16">
      <c r="F14341" s="81"/>
      <c r="G14341" s="130"/>
      <c r="I14341" s="88"/>
      <c r="N14341" s="130"/>
      <c r="P14341" s="88"/>
    </row>
    <row r="14342" spans="6:16">
      <c r="F14342" s="81"/>
      <c r="G14342" s="130"/>
      <c r="I14342" s="88"/>
      <c r="N14342" s="130"/>
      <c r="P14342" s="88"/>
    </row>
    <row r="14343" spans="6:16">
      <c r="F14343" s="81"/>
      <c r="G14343" s="130"/>
      <c r="I14343" s="88"/>
      <c r="N14343" s="130"/>
      <c r="P14343" s="88"/>
    </row>
    <row r="14344" spans="6:16">
      <c r="F14344" s="81"/>
      <c r="G14344" s="130"/>
      <c r="I14344" s="88"/>
      <c r="N14344" s="130"/>
      <c r="P14344" s="88"/>
    </row>
    <row r="14345" spans="6:16">
      <c r="F14345" s="81"/>
      <c r="G14345" s="130"/>
      <c r="I14345" s="88"/>
      <c r="N14345" s="130"/>
      <c r="P14345" s="88"/>
    </row>
    <row r="14346" spans="6:16">
      <c r="F14346" s="81"/>
      <c r="G14346" s="130"/>
      <c r="I14346" s="88"/>
      <c r="N14346" s="130"/>
      <c r="P14346" s="88"/>
    </row>
    <row r="14347" spans="6:16">
      <c r="F14347" s="81"/>
      <c r="G14347" s="130"/>
      <c r="I14347" s="88"/>
      <c r="N14347" s="130"/>
      <c r="P14347" s="88"/>
    </row>
    <row r="14348" spans="6:16">
      <c r="F14348" s="81"/>
      <c r="G14348" s="130"/>
      <c r="I14348" s="88"/>
      <c r="N14348" s="130"/>
      <c r="P14348" s="88"/>
    </row>
    <row r="14349" spans="6:16">
      <c r="F14349" s="81"/>
      <c r="G14349" s="130"/>
      <c r="I14349" s="88"/>
      <c r="N14349" s="130"/>
      <c r="P14349" s="88"/>
    </row>
    <row r="14350" spans="6:16">
      <c r="F14350" s="81"/>
      <c r="G14350" s="130"/>
      <c r="I14350" s="88"/>
      <c r="N14350" s="130"/>
      <c r="P14350" s="88"/>
    </row>
    <row r="14351" spans="6:16">
      <c r="F14351" s="81"/>
      <c r="G14351" s="130"/>
      <c r="I14351" s="88"/>
      <c r="N14351" s="130"/>
      <c r="P14351" s="88"/>
    </row>
    <row r="14352" spans="6:16">
      <c r="F14352" s="81"/>
      <c r="G14352" s="130"/>
      <c r="I14352" s="88"/>
      <c r="N14352" s="130"/>
      <c r="P14352" s="88"/>
    </row>
    <row r="14353" spans="6:16">
      <c r="F14353" s="81"/>
      <c r="G14353" s="130"/>
      <c r="I14353" s="88"/>
      <c r="N14353" s="130"/>
      <c r="P14353" s="88"/>
    </row>
    <row r="14354" spans="6:16">
      <c r="F14354" s="81"/>
      <c r="G14354" s="130"/>
      <c r="I14354" s="88"/>
      <c r="N14354" s="130"/>
      <c r="P14354" s="88"/>
    </row>
    <row r="14355" spans="6:16">
      <c r="F14355" s="81"/>
      <c r="G14355" s="130"/>
      <c r="I14355" s="88"/>
      <c r="N14355" s="130"/>
      <c r="P14355" s="88"/>
    </row>
    <row r="14356" spans="6:16">
      <c r="F14356" s="81"/>
      <c r="G14356" s="130"/>
      <c r="I14356" s="88"/>
      <c r="N14356" s="130"/>
      <c r="P14356" s="88"/>
    </row>
    <row r="14357" spans="6:16">
      <c r="F14357" s="81"/>
      <c r="G14357" s="130"/>
      <c r="I14357" s="88"/>
      <c r="N14357" s="130"/>
      <c r="P14357" s="88"/>
    </row>
    <row r="14358" spans="6:16">
      <c r="F14358" s="81"/>
      <c r="G14358" s="130"/>
      <c r="I14358" s="88"/>
      <c r="N14358" s="130"/>
      <c r="P14358" s="88"/>
    </row>
    <row r="14359" spans="6:16">
      <c r="F14359" s="81"/>
      <c r="G14359" s="130"/>
      <c r="I14359" s="88"/>
      <c r="N14359" s="130"/>
      <c r="P14359" s="88"/>
    </row>
    <row r="14360" spans="6:16">
      <c r="F14360" s="81"/>
      <c r="G14360" s="130"/>
      <c r="I14360" s="88"/>
      <c r="N14360" s="130"/>
      <c r="P14360" s="88"/>
    </row>
    <row r="14361" spans="6:16">
      <c r="F14361" s="81"/>
      <c r="G14361" s="130"/>
      <c r="I14361" s="88"/>
      <c r="N14361" s="130"/>
      <c r="P14361" s="88"/>
    </row>
    <row r="14362" spans="6:16">
      <c r="F14362" s="81"/>
      <c r="G14362" s="130"/>
      <c r="I14362" s="88"/>
      <c r="N14362" s="130"/>
      <c r="P14362" s="88"/>
    </row>
    <row r="14363" spans="6:16">
      <c r="F14363" s="81"/>
      <c r="G14363" s="130"/>
      <c r="I14363" s="88"/>
      <c r="N14363" s="130"/>
      <c r="P14363" s="88"/>
    </row>
    <row r="14364" spans="6:16">
      <c r="F14364" s="81"/>
      <c r="G14364" s="130"/>
      <c r="I14364" s="88"/>
      <c r="N14364" s="130"/>
      <c r="P14364" s="88"/>
    </row>
    <row r="14365" spans="6:16">
      <c r="F14365" s="81"/>
      <c r="G14365" s="130"/>
      <c r="I14365" s="88"/>
      <c r="N14365" s="130"/>
      <c r="P14365" s="88"/>
    </row>
    <row r="14366" spans="6:16">
      <c r="F14366" s="81"/>
      <c r="G14366" s="130"/>
      <c r="I14366" s="88"/>
      <c r="N14366" s="130"/>
      <c r="P14366" s="88"/>
    </row>
    <row r="14367" spans="6:16">
      <c r="F14367" s="81"/>
      <c r="G14367" s="130"/>
      <c r="I14367" s="88"/>
      <c r="N14367" s="130"/>
      <c r="P14367" s="88"/>
    </row>
    <row r="14368" spans="6:16">
      <c r="F14368" s="81"/>
      <c r="G14368" s="130"/>
      <c r="I14368" s="88"/>
      <c r="N14368" s="130"/>
      <c r="P14368" s="88"/>
    </row>
    <row r="14369" spans="6:16">
      <c r="F14369" s="81"/>
      <c r="G14369" s="130"/>
      <c r="I14369" s="88"/>
      <c r="N14369" s="130"/>
      <c r="P14369" s="88"/>
    </row>
    <row r="14370" spans="6:16">
      <c r="F14370" s="81"/>
      <c r="G14370" s="130"/>
      <c r="I14370" s="88"/>
      <c r="N14370" s="130"/>
      <c r="P14370" s="88"/>
    </row>
    <row r="14371" spans="6:16">
      <c r="F14371" s="81"/>
      <c r="G14371" s="130"/>
      <c r="I14371" s="88"/>
      <c r="N14371" s="130"/>
      <c r="P14371" s="88"/>
    </row>
    <row r="14372" spans="6:16">
      <c r="F14372" s="81"/>
      <c r="G14372" s="130"/>
      <c r="I14372" s="88"/>
      <c r="N14372" s="130"/>
      <c r="P14372" s="88"/>
    </row>
    <row r="14373" spans="6:16">
      <c r="F14373" s="81"/>
      <c r="G14373" s="130"/>
      <c r="I14373" s="88"/>
      <c r="N14373" s="130"/>
      <c r="P14373" s="88"/>
    </row>
    <row r="14374" spans="6:16">
      <c r="F14374" s="81"/>
      <c r="G14374" s="130"/>
      <c r="I14374" s="88"/>
      <c r="N14374" s="130"/>
      <c r="P14374" s="88"/>
    </row>
    <row r="14375" spans="6:16">
      <c r="F14375" s="81"/>
      <c r="G14375" s="130"/>
      <c r="I14375" s="88"/>
      <c r="N14375" s="130"/>
      <c r="P14375" s="88"/>
    </row>
    <row r="14376" spans="6:16">
      <c r="F14376" s="81"/>
      <c r="G14376" s="130"/>
      <c r="I14376" s="88"/>
      <c r="N14376" s="130"/>
      <c r="P14376" s="88"/>
    </row>
    <row r="14377" spans="6:16">
      <c r="F14377" s="81"/>
      <c r="G14377" s="130"/>
      <c r="I14377" s="88"/>
      <c r="N14377" s="130"/>
      <c r="P14377" s="88"/>
    </row>
    <row r="14378" spans="6:16">
      <c r="F14378" s="81"/>
      <c r="G14378" s="130"/>
      <c r="I14378" s="88"/>
      <c r="N14378" s="130"/>
      <c r="P14378" s="88"/>
    </row>
    <row r="14379" spans="6:16">
      <c r="F14379" s="81"/>
      <c r="G14379" s="130"/>
      <c r="I14379" s="88"/>
      <c r="N14379" s="130"/>
      <c r="P14379" s="88"/>
    </row>
    <row r="14380" spans="6:16">
      <c r="F14380" s="81"/>
      <c r="G14380" s="130"/>
      <c r="I14380" s="88"/>
      <c r="N14380" s="130"/>
      <c r="P14380" s="88"/>
    </row>
    <row r="14381" spans="6:16">
      <c r="F14381" s="81"/>
      <c r="G14381" s="130"/>
      <c r="I14381" s="88"/>
      <c r="N14381" s="130"/>
      <c r="P14381" s="88"/>
    </row>
    <row r="14382" spans="6:16">
      <c r="F14382" s="81"/>
      <c r="G14382" s="130"/>
      <c r="I14382" s="88"/>
      <c r="N14382" s="130"/>
      <c r="P14382" s="88"/>
    </row>
    <row r="14383" spans="6:16">
      <c r="F14383" s="81"/>
      <c r="G14383" s="130"/>
      <c r="I14383" s="88"/>
      <c r="N14383" s="130"/>
      <c r="P14383" s="88"/>
    </row>
    <row r="14384" spans="6:16">
      <c r="F14384" s="81"/>
      <c r="G14384" s="130"/>
      <c r="I14384" s="88"/>
      <c r="N14384" s="130"/>
      <c r="P14384" s="88"/>
    </row>
    <row r="14385" spans="6:16">
      <c r="F14385" s="81"/>
      <c r="G14385" s="130"/>
      <c r="I14385" s="88"/>
      <c r="N14385" s="130"/>
      <c r="P14385" s="88"/>
    </row>
    <row r="14386" spans="6:16">
      <c r="F14386" s="81"/>
      <c r="G14386" s="130"/>
      <c r="I14386" s="88"/>
      <c r="N14386" s="130"/>
      <c r="P14386" s="88"/>
    </row>
    <row r="14387" spans="6:16">
      <c r="F14387" s="81"/>
      <c r="G14387" s="130"/>
      <c r="I14387" s="88"/>
      <c r="N14387" s="130"/>
      <c r="P14387" s="88"/>
    </row>
    <row r="14388" spans="6:16">
      <c r="F14388" s="81"/>
      <c r="G14388" s="130"/>
      <c r="I14388" s="88"/>
      <c r="N14388" s="130"/>
      <c r="P14388" s="88"/>
    </row>
    <row r="14389" spans="6:16">
      <c r="F14389" s="81"/>
      <c r="G14389" s="130"/>
      <c r="I14389" s="88"/>
      <c r="N14389" s="130"/>
      <c r="P14389" s="88"/>
    </row>
    <row r="14390" spans="6:16">
      <c r="F14390" s="81"/>
      <c r="G14390" s="130"/>
      <c r="I14390" s="88"/>
      <c r="N14390" s="130"/>
      <c r="P14390" s="88"/>
    </row>
    <row r="14391" spans="6:16">
      <c r="F14391" s="81"/>
      <c r="G14391" s="130"/>
      <c r="I14391" s="88"/>
      <c r="N14391" s="130"/>
      <c r="P14391" s="88"/>
    </row>
    <row r="14392" spans="6:16">
      <c r="F14392" s="81"/>
      <c r="G14392" s="130"/>
      <c r="I14392" s="88"/>
      <c r="N14392" s="130"/>
      <c r="P14392" s="88"/>
    </row>
    <row r="14393" spans="6:16">
      <c r="F14393" s="81"/>
      <c r="G14393" s="130"/>
      <c r="I14393" s="88"/>
      <c r="N14393" s="130"/>
      <c r="P14393" s="88"/>
    </row>
    <row r="14394" spans="6:16">
      <c r="F14394" s="81"/>
      <c r="G14394" s="130"/>
      <c r="I14394" s="88"/>
      <c r="N14394" s="130"/>
      <c r="P14394" s="88"/>
    </row>
    <row r="14395" spans="6:16">
      <c r="F14395" s="81"/>
      <c r="G14395" s="130"/>
      <c r="I14395" s="88"/>
      <c r="N14395" s="130"/>
      <c r="P14395" s="88"/>
    </row>
    <row r="14396" spans="6:16">
      <c r="F14396" s="81"/>
      <c r="G14396" s="130"/>
      <c r="I14396" s="88"/>
      <c r="N14396" s="130"/>
      <c r="P14396" s="88"/>
    </row>
    <row r="14397" spans="6:16">
      <c r="F14397" s="81"/>
      <c r="G14397" s="130"/>
      <c r="I14397" s="88"/>
      <c r="N14397" s="130"/>
      <c r="P14397" s="88"/>
    </row>
    <row r="14398" spans="6:16">
      <c r="F14398" s="81"/>
      <c r="G14398" s="130"/>
      <c r="I14398" s="88"/>
      <c r="N14398" s="130"/>
      <c r="P14398" s="88"/>
    </row>
    <row r="14399" spans="6:16">
      <c r="F14399" s="81"/>
      <c r="G14399" s="130"/>
      <c r="I14399" s="88"/>
      <c r="N14399" s="130"/>
      <c r="P14399" s="88"/>
    </row>
    <row r="14400" spans="6:16">
      <c r="F14400" s="81"/>
      <c r="G14400" s="130"/>
      <c r="I14400" s="88"/>
      <c r="N14400" s="130"/>
      <c r="P14400" s="88"/>
    </row>
    <row r="14401" spans="6:16">
      <c r="F14401" s="81"/>
      <c r="G14401" s="130"/>
      <c r="I14401" s="88"/>
      <c r="N14401" s="130"/>
      <c r="P14401" s="88"/>
    </row>
    <row r="14402" spans="6:16">
      <c r="F14402" s="81"/>
      <c r="G14402" s="130"/>
      <c r="I14402" s="88"/>
      <c r="N14402" s="130"/>
      <c r="P14402" s="88"/>
    </row>
    <row r="14403" spans="6:16">
      <c r="F14403" s="81"/>
      <c r="G14403" s="130"/>
      <c r="I14403" s="88"/>
      <c r="N14403" s="130"/>
      <c r="P14403" s="88"/>
    </row>
    <row r="14404" spans="6:16">
      <c r="F14404" s="81"/>
      <c r="G14404" s="130"/>
      <c r="I14404" s="88"/>
      <c r="N14404" s="130"/>
      <c r="P14404" s="88"/>
    </row>
    <row r="14405" spans="6:16">
      <c r="F14405" s="81"/>
      <c r="G14405" s="130"/>
      <c r="I14405" s="88"/>
      <c r="N14405" s="130"/>
      <c r="P14405" s="88"/>
    </row>
    <row r="14406" spans="6:16">
      <c r="F14406" s="81"/>
      <c r="G14406" s="130"/>
      <c r="I14406" s="88"/>
      <c r="N14406" s="130"/>
      <c r="P14406" s="88"/>
    </row>
    <row r="14407" spans="6:16">
      <c r="F14407" s="81"/>
      <c r="G14407" s="130"/>
      <c r="I14407" s="88"/>
      <c r="N14407" s="130"/>
      <c r="P14407" s="88"/>
    </row>
    <row r="14408" spans="6:16">
      <c r="F14408" s="81"/>
      <c r="G14408" s="130"/>
      <c r="I14408" s="88"/>
      <c r="N14408" s="130"/>
      <c r="P14408" s="88"/>
    </row>
    <row r="14409" spans="6:16">
      <c r="F14409" s="81"/>
      <c r="G14409" s="130"/>
      <c r="I14409" s="88"/>
      <c r="N14409" s="130"/>
      <c r="P14409" s="88"/>
    </row>
    <row r="14410" spans="6:16">
      <c r="F14410" s="81"/>
      <c r="G14410" s="130"/>
      <c r="I14410" s="88"/>
      <c r="N14410" s="130"/>
      <c r="P14410" s="88"/>
    </row>
    <row r="14411" spans="6:16">
      <c r="F14411" s="81"/>
      <c r="G14411" s="130"/>
      <c r="I14411" s="88"/>
      <c r="N14411" s="130"/>
      <c r="P14411" s="88"/>
    </row>
    <row r="14412" spans="6:16">
      <c r="F14412" s="81"/>
      <c r="G14412" s="130"/>
      <c r="I14412" s="88"/>
      <c r="N14412" s="130"/>
      <c r="P14412" s="88"/>
    </row>
    <row r="14413" spans="6:16">
      <c r="F14413" s="81"/>
      <c r="G14413" s="130"/>
      <c r="I14413" s="88"/>
      <c r="N14413" s="130"/>
      <c r="P14413" s="88"/>
    </row>
    <row r="14414" spans="6:16">
      <c r="F14414" s="81"/>
      <c r="G14414" s="130"/>
      <c r="I14414" s="88"/>
      <c r="N14414" s="130"/>
      <c r="P14414" s="88"/>
    </row>
    <row r="14415" spans="6:16">
      <c r="F14415" s="81"/>
      <c r="G14415" s="130"/>
      <c r="I14415" s="88"/>
      <c r="N14415" s="130"/>
      <c r="P14415" s="88"/>
    </row>
    <row r="14416" spans="6:16">
      <c r="F14416" s="81"/>
      <c r="G14416" s="130"/>
      <c r="I14416" s="88"/>
      <c r="N14416" s="130"/>
      <c r="P14416" s="88"/>
    </row>
    <row r="14417" spans="6:16">
      <c r="F14417" s="81"/>
      <c r="G14417" s="130"/>
      <c r="I14417" s="88"/>
      <c r="N14417" s="130"/>
      <c r="P14417" s="88"/>
    </row>
    <row r="14418" spans="6:16">
      <c r="F14418" s="81"/>
      <c r="G14418" s="130"/>
      <c r="I14418" s="88"/>
      <c r="N14418" s="130"/>
      <c r="P14418" s="88"/>
    </row>
    <row r="14419" spans="6:16">
      <c r="F14419" s="81"/>
      <c r="G14419" s="130"/>
      <c r="I14419" s="88"/>
      <c r="N14419" s="130"/>
      <c r="P14419" s="88"/>
    </row>
    <row r="14420" spans="6:16">
      <c r="F14420" s="81"/>
      <c r="G14420" s="130"/>
      <c r="I14420" s="88"/>
      <c r="N14420" s="130"/>
      <c r="P14420" s="88"/>
    </row>
    <row r="14421" spans="6:16">
      <c r="F14421" s="81"/>
      <c r="G14421" s="130"/>
      <c r="I14421" s="88"/>
      <c r="N14421" s="130"/>
      <c r="P14421" s="88"/>
    </row>
    <row r="14422" spans="6:16">
      <c r="F14422" s="81"/>
      <c r="G14422" s="130"/>
      <c r="I14422" s="88"/>
      <c r="N14422" s="130"/>
      <c r="P14422" s="88"/>
    </row>
    <row r="14423" spans="6:16">
      <c r="F14423" s="81"/>
      <c r="G14423" s="130"/>
      <c r="I14423" s="88"/>
      <c r="N14423" s="130"/>
      <c r="P14423" s="88"/>
    </row>
    <row r="14424" spans="6:16">
      <c r="F14424" s="81"/>
      <c r="G14424" s="130"/>
      <c r="I14424" s="88"/>
      <c r="N14424" s="130"/>
      <c r="P14424" s="88"/>
    </row>
    <row r="14425" spans="6:16">
      <c r="F14425" s="81"/>
      <c r="G14425" s="130"/>
      <c r="I14425" s="88"/>
      <c r="N14425" s="130"/>
      <c r="P14425" s="88"/>
    </row>
    <row r="14426" spans="6:16">
      <c r="F14426" s="81"/>
      <c r="G14426" s="130"/>
      <c r="I14426" s="88"/>
      <c r="N14426" s="130"/>
      <c r="P14426" s="88"/>
    </row>
    <row r="14427" spans="6:16">
      <c r="F14427" s="81"/>
      <c r="G14427" s="130"/>
      <c r="I14427" s="88"/>
      <c r="N14427" s="130"/>
      <c r="P14427" s="88"/>
    </row>
    <row r="14428" spans="6:16">
      <c r="F14428" s="81"/>
      <c r="G14428" s="130"/>
      <c r="I14428" s="88"/>
      <c r="N14428" s="130"/>
      <c r="P14428" s="88"/>
    </row>
    <row r="14429" spans="6:16">
      <c r="F14429" s="81"/>
      <c r="G14429" s="130"/>
      <c r="I14429" s="88"/>
      <c r="N14429" s="130"/>
      <c r="P14429" s="88"/>
    </row>
    <row r="14430" spans="6:16">
      <c r="F14430" s="81"/>
      <c r="G14430" s="130"/>
      <c r="I14430" s="88"/>
      <c r="N14430" s="130"/>
      <c r="P14430" s="88"/>
    </row>
    <row r="14431" spans="6:16">
      <c r="F14431" s="81"/>
      <c r="G14431" s="130"/>
      <c r="I14431" s="88"/>
      <c r="N14431" s="130"/>
      <c r="P14431" s="88"/>
    </row>
    <row r="14432" spans="6:16">
      <c r="F14432" s="81"/>
      <c r="G14432" s="130"/>
      <c r="I14432" s="88"/>
      <c r="N14432" s="130"/>
      <c r="P14432" s="88"/>
    </row>
    <row r="14433" spans="6:16">
      <c r="F14433" s="81"/>
      <c r="G14433" s="130"/>
      <c r="I14433" s="88"/>
      <c r="N14433" s="130"/>
      <c r="P14433" s="88"/>
    </row>
    <row r="14434" spans="6:16">
      <c r="F14434" s="81"/>
      <c r="G14434" s="130"/>
      <c r="I14434" s="88"/>
      <c r="N14434" s="130"/>
      <c r="P14434" s="88"/>
    </row>
    <row r="14435" spans="6:16">
      <c r="F14435" s="81"/>
      <c r="G14435" s="130"/>
      <c r="I14435" s="88"/>
      <c r="N14435" s="130"/>
      <c r="P14435" s="88"/>
    </row>
    <row r="14436" spans="6:16">
      <c r="F14436" s="81"/>
      <c r="G14436" s="130"/>
      <c r="I14436" s="88"/>
      <c r="N14436" s="130"/>
      <c r="P14436" s="88"/>
    </row>
    <row r="14437" spans="6:16">
      <c r="F14437" s="81"/>
      <c r="G14437" s="130"/>
      <c r="I14437" s="88"/>
      <c r="N14437" s="130"/>
      <c r="P14437" s="88"/>
    </row>
    <row r="14438" spans="6:16">
      <c r="F14438" s="81"/>
      <c r="G14438" s="130"/>
      <c r="I14438" s="88"/>
      <c r="N14438" s="130"/>
      <c r="P14438" s="88"/>
    </row>
    <row r="14439" spans="6:16">
      <c r="F14439" s="81"/>
      <c r="G14439" s="130"/>
      <c r="I14439" s="88"/>
      <c r="N14439" s="130"/>
      <c r="P14439" s="88"/>
    </row>
    <row r="14440" spans="6:16">
      <c r="F14440" s="81"/>
      <c r="G14440" s="130"/>
      <c r="I14440" s="88"/>
      <c r="N14440" s="130"/>
      <c r="P14440" s="88"/>
    </row>
    <row r="14441" spans="6:16">
      <c r="F14441" s="81"/>
      <c r="G14441" s="130"/>
      <c r="I14441" s="88"/>
      <c r="N14441" s="130"/>
      <c r="P14441" s="88"/>
    </row>
    <row r="14442" spans="6:16">
      <c r="F14442" s="81"/>
      <c r="G14442" s="130"/>
      <c r="I14442" s="88"/>
      <c r="N14442" s="130"/>
      <c r="P14442" s="88"/>
    </row>
    <row r="14443" spans="6:16">
      <c r="F14443" s="81"/>
      <c r="G14443" s="130"/>
      <c r="I14443" s="88"/>
      <c r="N14443" s="130"/>
      <c r="P14443" s="88"/>
    </row>
    <row r="14444" spans="6:16">
      <c r="F14444" s="81"/>
      <c r="G14444" s="130"/>
      <c r="I14444" s="88"/>
      <c r="N14444" s="130"/>
      <c r="P14444" s="88"/>
    </row>
    <row r="14445" spans="6:16">
      <c r="F14445" s="81"/>
      <c r="G14445" s="130"/>
      <c r="I14445" s="88"/>
      <c r="N14445" s="130"/>
      <c r="P14445" s="88"/>
    </row>
    <row r="14446" spans="6:16">
      <c r="F14446" s="81"/>
      <c r="G14446" s="130"/>
      <c r="I14446" s="88"/>
      <c r="N14446" s="130"/>
      <c r="P14446" s="88"/>
    </row>
    <row r="14447" spans="6:16">
      <c r="F14447" s="81"/>
      <c r="G14447" s="130"/>
      <c r="I14447" s="88"/>
      <c r="N14447" s="130"/>
      <c r="P14447" s="88"/>
    </row>
    <row r="14448" spans="6:16">
      <c r="F14448" s="81"/>
      <c r="G14448" s="130"/>
      <c r="I14448" s="88"/>
      <c r="N14448" s="130"/>
      <c r="P14448" s="88"/>
    </row>
    <row r="14449" spans="6:16">
      <c r="F14449" s="81"/>
      <c r="G14449" s="130"/>
      <c r="I14449" s="88"/>
      <c r="N14449" s="130"/>
      <c r="P14449" s="88"/>
    </row>
    <row r="14450" spans="6:16">
      <c r="F14450" s="81"/>
      <c r="G14450" s="130"/>
      <c r="I14450" s="88"/>
      <c r="N14450" s="130"/>
      <c r="P14450" s="88"/>
    </row>
    <row r="14451" spans="6:16">
      <c r="F14451" s="81"/>
      <c r="G14451" s="130"/>
      <c r="I14451" s="88"/>
      <c r="N14451" s="130"/>
      <c r="P14451" s="88"/>
    </row>
    <row r="14452" spans="6:16">
      <c r="F14452" s="81"/>
      <c r="G14452" s="130"/>
      <c r="I14452" s="88"/>
      <c r="N14452" s="130"/>
      <c r="P14452" s="88"/>
    </row>
    <row r="14453" spans="6:16">
      <c r="F14453" s="81"/>
      <c r="G14453" s="130"/>
      <c r="I14453" s="88"/>
      <c r="N14453" s="130"/>
      <c r="P14453" s="88"/>
    </row>
    <row r="14454" spans="6:16">
      <c r="F14454" s="81"/>
      <c r="G14454" s="130"/>
      <c r="I14454" s="88"/>
      <c r="N14454" s="130"/>
      <c r="P14454" s="88"/>
    </row>
    <row r="14455" spans="6:16">
      <c r="F14455" s="81"/>
      <c r="G14455" s="130"/>
      <c r="I14455" s="88"/>
      <c r="N14455" s="130"/>
      <c r="P14455" s="88"/>
    </row>
    <row r="14456" spans="6:16">
      <c r="F14456" s="81"/>
      <c r="G14456" s="130"/>
      <c r="I14456" s="88"/>
      <c r="N14456" s="130"/>
      <c r="P14456" s="88"/>
    </row>
    <row r="14457" spans="6:16">
      <c r="F14457" s="81"/>
      <c r="G14457" s="130"/>
      <c r="I14457" s="88"/>
      <c r="N14457" s="130"/>
      <c r="P14457" s="88"/>
    </row>
    <row r="14458" spans="6:16">
      <c r="F14458" s="81"/>
      <c r="G14458" s="130"/>
      <c r="I14458" s="88"/>
      <c r="N14458" s="130"/>
      <c r="P14458" s="88"/>
    </row>
    <row r="14459" spans="6:16">
      <c r="F14459" s="81"/>
      <c r="G14459" s="130"/>
      <c r="I14459" s="88"/>
      <c r="N14459" s="130"/>
      <c r="P14459" s="88"/>
    </row>
    <row r="14460" spans="6:16">
      <c r="F14460" s="81"/>
      <c r="G14460" s="130"/>
      <c r="I14460" s="88"/>
      <c r="N14460" s="130"/>
      <c r="P14460" s="88"/>
    </row>
    <row r="14461" spans="6:16">
      <c r="F14461" s="81"/>
      <c r="G14461" s="130"/>
      <c r="I14461" s="88"/>
      <c r="N14461" s="130"/>
      <c r="P14461" s="88"/>
    </row>
    <row r="14462" spans="6:16">
      <c r="F14462" s="81"/>
      <c r="G14462" s="130"/>
      <c r="I14462" s="88"/>
      <c r="N14462" s="130"/>
      <c r="P14462" s="88"/>
    </row>
    <row r="14463" spans="6:16">
      <c r="F14463" s="81"/>
      <c r="G14463" s="130"/>
      <c r="I14463" s="88"/>
      <c r="N14463" s="130"/>
      <c r="P14463" s="88"/>
    </row>
    <row r="14464" spans="6:16">
      <c r="F14464" s="81"/>
      <c r="G14464" s="130"/>
      <c r="I14464" s="88"/>
      <c r="N14464" s="130"/>
      <c r="P14464" s="88"/>
    </row>
    <row r="14465" spans="6:16">
      <c r="F14465" s="81"/>
      <c r="G14465" s="130"/>
      <c r="I14465" s="88"/>
      <c r="N14465" s="130"/>
      <c r="P14465" s="88"/>
    </row>
    <row r="14466" spans="6:16">
      <c r="F14466" s="81"/>
      <c r="G14466" s="130"/>
      <c r="I14466" s="88"/>
      <c r="N14466" s="130"/>
      <c r="P14466" s="88"/>
    </row>
    <row r="14467" spans="6:16">
      <c r="F14467" s="81"/>
      <c r="G14467" s="130"/>
      <c r="I14467" s="88"/>
      <c r="N14467" s="130"/>
      <c r="P14467" s="88"/>
    </row>
    <row r="14468" spans="6:16">
      <c r="F14468" s="81"/>
      <c r="G14468" s="130"/>
      <c r="I14468" s="88"/>
      <c r="N14468" s="130"/>
      <c r="P14468" s="88"/>
    </row>
    <row r="14469" spans="6:16">
      <c r="F14469" s="81"/>
      <c r="G14469" s="130"/>
      <c r="I14469" s="88"/>
      <c r="N14469" s="130"/>
      <c r="P14469" s="88"/>
    </row>
    <row r="14470" spans="6:16">
      <c r="F14470" s="81"/>
      <c r="G14470" s="130"/>
      <c r="I14470" s="88"/>
      <c r="N14470" s="130"/>
      <c r="P14470" s="88"/>
    </row>
    <row r="14471" spans="6:16">
      <c r="F14471" s="81"/>
      <c r="G14471" s="130"/>
      <c r="I14471" s="88"/>
      <c r="N14471" s="130"/>
      <c r="P14471" s="88"/>
    </row>
    <row r="14472" spans="6:16">
      <c r="F14472" s="81"/>
      <c r="G14472" s="130"/>
      <c r="I14472" s="88"/>
      <c r="N14472" s="130"/>
      <c r="P14472" s="88"/>
    </row>
    <row r="14473" spans="6:16">
      <c r="F14473" s="81"/>
      <c r="G14473" s="130"/>
      <c r="I14473" s="88"/>
      <c r="N14473" s="130"/>
      <c r="P14473" s="88"/>
    </row>
    <row r="14474" spans="6:16">
      <c r="F14474" s="81"/>
      <c r="G14474" s="130"/>
      <c r="I14474" s="88"/>
      <c r="N14474" s="130"/>
      <c r="P14474" s="88"/>
    </row>
    <row r="14475" spans="6:16">
      <c r="F14475" s="81"/>
      <c r="G14475" s="130"/>
      <c r="I14475" s="88"/>
      <c r="N14475" s="130"/>
      <c r="P14475" s="88"/>
    </row>
    <row r="14476" spans="6:16">
      <c r="F14476" s="81"/>
      <c r="G14476" s="130"/>
      <c r="I14476" s="88"/>
      <c r="N14476" s="130"/>
      <c r="P14476" s="88"/>
    </row>
    <row r="14477" spans="6:16">
      <c r="F14477" s="81"/>
      <c r="G14477" s="130"/>
      <c r="I14477" s="88"/>
      <c r="N14477" s="130"/>
      <c r="P14477" s="88"/>
    </row>
    <row r="14478" spans="6:16">
      <c r="F14478" s="81"/>
      <c r="G14478" s="130"/>
      <c r="I14478" s="88"/>
      <c r="N14478" s="130"/>
      <c r="P14478" s="88"/>
    </row>
    <row r="14479" spans="6:16">
      <c r="F14479" s="81"/>
      <c r="G14479" s="130"/>
      <c r="I14479" s="88"/>
      <c r="N14479" s="130"/>
      <c r="P14479" s="88"/>
    </row>
    <row r="14480" spans="6:16">
      <c r="F14480" s="81"/>
      <c r="G14480" s="130"/>
      <c r="I14480" s="88"/>
      <c r="N14480" s="130"/>
      <c r="P14480" s="88"/>
    </row>
    <row r="14481" spans="6:16">
      <c r="F14481" s="81"/>
      <c r="G14481" s="130"/>
      <c r="I14481" s="88"/>
      <c r="N14481" s="130"/>
      <c r="P14481" s="88"/>
    </row>
    <row r="14482" spans="6:16">
      <c r="F14482" s="81"/>
      <c r="G14482" s="130"/>
      <c r="I14482" s="88"/>
      <c r="N14482" s="130"/>
      <c r="P14482" s="88"/>
    </row>
    <row r="14483" spans="6:16">
      <c r="F14483" s="81"/>
      <c r="G14483" s="130"/>
      <c r="I14483" s="88"/>
      <c r="N14483" s="130"/>
      <c r="P14483" s="88"/>
    </row>
    <row r="14484" spans="6:16">
      <c r="F14484" s="81"/>
      <c r="G14484" s="130"/>
      <c r="I14484" s="88"/>
      <c r="N14484" s="130"/>
      <c r="P14484" s="88"/>
    </row>
    <row r="14485" spans="6:16">
      <c r="F14485" s="81"/>
      <c r="G14485" s="130"/>
      <c r="I14485" s="88"/>
      <c r="N14485" s="130"/>
      <c r="P14485" s="88"/>
    </row>
    <row r="14486" spans="6:16">
      <c r="F14486" s="81"/>
      <c r="G14486" s="130"/>
      <c r="I14486" s="88"/>
      <c r="N14486" s="130"/>
      <c r="P14486" s="88"/>
    </row>
    <row r="14487" spans="6:16">
      <c r="F14487" s="81"/>
      <c r="G14487" s="130"/>
      <c r="I14487" s="88"/>
      <c r="N14487" s="130"/>
      <c r="P14487" s="88"/>
    </row>
    <row r="14488" spans="6:16">
      <c r="F14488" s="81"/>
      <c r="G14488" s="130"/>
      <c r="I14488" s="88"/>
      <c r="N14488" s="130"/>
      <c r="P14488" s="88"/>
    </row>
    <row r="14489" spans="6:16">
      <c r="F14489" s="81"/>
      <c r="G14489" s="130"/>
      <c r="I14489" s="88"/>
      <c r="N14489" s="130"/>
      <c r="P14489" s="88"/>
    </row>
    <row r="14490" spans="6:16">
      <c r="F14490" s="81"/>
      <c r="G14490" s="130"/>
      <c r="I14490" s="88"/>
      <c r="N14490" s="130"/>
      <c r="P14490" s="88"/>
    </row>
    <row r="14491" spans="6:16">
      <c r="F14491" s="81"/>
      <c r="G14491" s="130"/>
      <c r="I14491" s="88"/>
      <c r="N14491" s="130"/>
      <c r="P14491" s="88"/>
    </row>
    <row r="14492" spans="6:16">
      <c r="F14492" s="81"/>
      <c r="G14492" s="130"/>
      <c r="I14492" s="88"/>
      <c r="N14492" s="130"/>
      <c r="P14492" s="88"/>
    </row>
    <row r="14493" spans="6:16">
      <c r="F14493" s="81"/>
      <c r="G14493" s="130"/>
      <c r="I14493" s="88"/>
      <c r="N14493" s="130"/>
      <c r="P14493" s="88"/>
    </row>
    <row r="14494" spans="6:16">
      <c r="F14494" s="81"/>
      <c r="G14494" s="130"/>
      <c r="I14494" s="88"/>
      <c r="N14494" s="130"/>
      <c r="P14494" s="88"/>
    </row>
    <row r="14495" spans="6:16">
      <c r="F14495" s="81"/>
      <c r="G14495" s="130"/>
      <c r="I14495" s="88"/>
      <c r="N14495" s="130"/>
      <c r="P14495" s="88"/>
    </row>
    <row r="14496" spans="6:16">
      <c r="F14496" s="81"/>
      <c r="G14496" s="130"/>
      <c r="I14496" s="88"/>
      <c r="N14496" s="130"/>
      <c r="P14496" s="88"/>
    </row>
    <row r="14497" spans="6:16">
      <c r="F14497" s="81"/>
      <c r="G14497" s="130"/>
      <c r="I14497" s="88"/>
      <c r="N14497" s="130"/>
      <c r="P14497" s="88"/>
    </row>
    <row r="14498" spans="6:16">
      <c r="F14498" s="81"/>
      <c r="G14498" s="130"/>
      <c r="I14498" s="88"/>
      <c r="N14498" s="130"/>
      <c r="P14498" s="88"/>
    </row>
    <row r="14499" spans="6:16">
      <c r="F14499" s="81"/>
      <c r="G14499" s="130"/>
      <c r="I14499" s="88"/>
      <c r="N14499" s="130"/>
      <c r="P14499" s="88"/>
    </row>
    <row r="14500" spans="6:16">
      <c r="F14500" s="81"/>
      <c r="G14500" s="130"/>
      <c r="I14500" s="88"/>
      <c r="N14500" s="130"/>
      <c r="P14500" s="88"/>
    </row>
    <row r="14501" spans="6:16">
      <c r="F14501" s="81"/>
      <c r="G14501" s="130"/>
      <c r="I14501" s="88"/>
      <c r="N14501" s="130"/>
      <c r="P14501" s="88"/>
    </row>
    <row r="14502" spans="6:16">
      <c r="F14502" s="81"/>
      <c r="G14502" s="130"/>
      <c r="I14502" s="88"/>
      <c r="N14502" s="130"/>
      <c r="P14502" s="88"/>
    </row>
    <row r="14503" spans="6:16">
      <c r="F14503" s="81"/>
      <c r="G14503" s="130"/>
      <c r="I14503" s="88"/>
      <c r="N14503" s="130"/>
      <c r="P14503" s="88"/>
    </row>
    <row r="14504" spans="6:16">
      <c r="F14504" s="81"/>
      <c r="G14504" s="130"/>
      <c r="I14504" s="88"/>
      <c r="N14504" s="130"/>
      <c r="P14504" s="88"/>
    </row>
    <row r="14505" spans="6:16">
      <c r="F14505" s="81"/>
      <c r="G14505" s="130"/>
      <c r="I14505" s="88"/>
      <c r="N14505" s="130"/>
      <c r="P14505" s="88"/>
    </row>
    <row r="14506" spans="6:16">
      <c r="F14506" s="81"/>
      <c r="G14506" s="130"/>
      <c r="I14506" s="88"/>
      <c r="N14506" s="130"/>
      <c r="P14506" s="88"/>
    </row>
    <row r="14507" spans="6:16">
      <c r="F14507" s="81"/>
      <c r="G14507" s="130"/>
      <c r="I14507" s="88"/>
      <c r="N14507" s="130"/>
      <c r="P14507" s="88"/>
    </row>
    <row r="14508" spans="6:16">
      <c r="F14508" s="81"/>
      <c r="G14508" s="130"/>
      <c r="I14508" s="88"/>
      <c r="N14508" s="130"/>
      <c r="P14508" s="88"/>
    </row>
    <row r="14509" spans="6:16">
      <c r="F14509" s="81"/>
      <c r="G14509" s="130"/>
      <c r="I14509" s="88"/>
      <c r="N14509" s="130"/>
      <c r="P14509" s="88"/>
    </row>
    <row r="14510" spans="6:16">
      <c r="F14510" s="81"/>
      <c r="G14510" s="130"/>
      <c r="I14510" s="88"/>
      <c r="N14510" s="130"/>
      <c r="P14510" s="88"/>
    </row>
    <row r="14511" spans="6:16">
      <c r="F14511" s="81"/>
      <c r="G14511" s="130"/>
      <c r="I14511" s="88"/>
      <c r="N14511" s="130"/>
      <c r="P14511" s="88"/>
    </row>
    <row r="14512" spans="6:16">
      <c r="F14512" s="81"/>
      <c r="G14512" s="130"/>
      <c r="I14512" s="88"/>
      <c r="N14512" s="130"/>
      <c r="P14512" s="88"/>
    </row>
    <row r="14513" spans="6:16">
      <c r="F14513" s="81"/>
      <c r="G14513" s="130"/>
      <c r="I14513" s="88"/>
      <c r="N14513" s="130"/>
      <c r="P14513" s="88"/>
    </row>
    <row r="14514" spans="6:16">
      <c r="F14514" s="81"/>
      <c r="G14514" s="130"/>
      <c r="I14514" s="88"/>
      <c r="N14514" s="130"/>
      <c r="P14514" s="88"/>
    </row>
    <row r="14515" spans="6:16">
      <c r="F14515" s="81"/>
      <c r="G14515" s="130"/>
      <c r="I14515" s="88"/>
      <c r="N14515" s="130"/>
      <c r="P14515" s="88"/>
    </row>
    <row r="14516" spans="6:16">
      <c r="F14516" s="81"/>
      <c r="G14516" s="130"/>
      <c r="I14516" s="88"/>
      <c r="N14516" s="130"/>
      <c r="P14516" s="88"/>
    </row>
    <row r="14517" spans="6:16">
      <c r="F14517" s="81"/>
      <c r="G14517" s="130"/>
      <c r="I14517" s="88"/>
      <c r="N14517" s="130"/>
      <c r="P14517" s="88"/>
    </row>
    <row r="14518" spans="6:16">
      <c r="F14518" s="81"/>
      <c r="G14518" s="130"/>
      <c r="I14518" s="88"/>
      <c r="N14518" s="130"/>
      <c r="P14518" s="88"/>
    </row>
    <row r="14519" spans="6:16">
      <c r="F14519" s="81"/>
      <c r="G14519" s="130"/>
      <c r="I14519" s="88"/>
      <c r="N14519" s="130"/>
      <c r="P14519" s="88"/>
    </row>
    <row r="14520" spans="6:16">
      <c r="F14520" s="81"/>
      <c r="G14520" s="130"/>
      <c r="I14520" s="88"/>
      <c r="N14520" s="130"/>
      <c r="P14520" s="88"/>
    </row>
    <row r="14521" spans="6:16">
      <c r="F14521" s="81"/>
      <c r="G14521" s="130"/>
      <c r="I14521" s="88"/>
      <c r="N14521" s="130"/>
      <c r="P14521" s="88"/>
    </row>
    <row r="14522" spans="6:16">
      <c r="F14522" s="81"/>
      <c r="G14522" s="130"/>
      <c r="I14522" s="88"/>
      <c r="N14522" s="130"/>
      <c r="P14522" s="88"/>
    </row>
    <row r="14523" spans="6:16">
      <c r="F14523" s="81"/>
      <c r="G14523" s="130"/>
      <c r="I14523" s="88"/>
      <c r="N14523" s="130"/>
      <c r="P14523" s="88"/>
    </row>
    <row r="14524" spans="6:16">
      <c r="F14524" s="81"/>
      <c r="G14524" s="130"/>
      <c r="I14524" s="88"/>
      <c r="N14524" s="130"/>
      <c r="P14524" s="88"/>
    </row>
    <row r="14525" spans="6:16">
      <c r="F14525" s="81"/>
      <c r="G14525" s="130"/>
      <c r="I14525" s="88"/>
      <c r="N14525" s="130"/>
      <c r="P14525" s="88"/>
    </row>
    <row r="14526" spans="6:16">
      <c r="F14526" s="81"/>
      <c r="G14526" s="130"/>
      <c r="I14526" s="88"/>
      <c r="N14526" s="130"/>
      <c r="P14526" s="88"/>
    </row>
    <row r="14527" spans="6:16">
      <c r="F14527" s="81"/>
      <c r="G14527" s="130"/>
      <c r="I14527" s="88"/>
      <c r="N14527" s="130"/>
      <c r="P14527" s="88"/>
    </row>
    <row r="14528" spans="6:16">
      <c r="F14528" s="81"/>
      <c r="G14528" s="130"/>
      <c r="I14528" s="88"/>
      <c r="N14528" s="130"/>
      <c r="P14528" s="88"/>
    </row>
    <row r="14529" spans="6:16">
      <c r="F14529" s="81"/>
      <c r="G14529" s="130"/>
      <c r="I14529" s="88"/>
      <c r="N14529" s="130"/>
      <c r="P14529" s="88"/>
    </row>
    <row r="14530" spans="6:16">
      <c r="F14530" s="81"/>
      <c r="G14530" s="130"/>
      <c r="I14530" s="88"/>
      <c r="N14530" s="130"/>
      <c r="P14530" s="88"/>
    </row>
    <row r="14531" spans="6:16">
      <c r="F14531" s="81"/>
      <c r="G14531" s="130"/>
      <c r="I14531" s="88"/>
      <c r="N14531" s="130"/>
      <c r="P14531" s="88"/>
    </row>
    <row r="14532" spans="6:16">
      <c r="F14532" s="81"/>
      <c r="G14532" s="130"/>
      <c r="I14532" s="88"/>
      <c r="N14532" s="130"/>
      <c r="P14532" s="88"/>
    </row>
    <row r="14533" spans="6:16">
      <c r="F14533" s="81"/>
      <c r="G14533" s="130"/>
      <c r="I14533" s="88"/>
      <c r="N14533" s="130"/>
      <c r="P14533" s="88"/>
    </row>
    <row r="14534" spans="6:16">
      <c r="F14534" s="81"/>
      <c r="G14534" s="130"/>
      <c r="I14534" s="88"/>
      <c r="N14534" s="130"/>
      <c r="P14534" s="88"/>
    </row>
    <row r="14535" spans="6:16">
      <c r="F14535" s="81"/>
      <c r="G14535" s="130"/>
      <c r="I14535" s="88"/>
      <c r="N14535" s="130"/>
      <c r="P14535" s="88"/>
    </row>
    <row r="14536" spans="6:16">
      <c r="F14536" s="81"/>
      <c r="G14536" s="130"/>
      <c r="I14536" s="88"/>
      <c r="N14536" s="130"/>
      <c r="P14536" s="88"/>
    </row>
    <row r="14537" spans="6:16">
      <c r="F14537" s="81"/>
      <c r="G14537" s="130"/>
      <c r="I14537" s="88"/>
      <c r="N14537" s="130"/>
      <c r="P14537" s="88"/>
    </row>
    <row r="14538" spans="6:16">
      <c r="F14538" s="81"/>
      <c r="G14538" s="130"/>
      <c r="I14538" s="88"/>
      <c r="N14538" s="130"/>
      <c r="P14538" s="88"/>
    </row>
    <row r="14539" spans="6:16">
      <c r="F14539" s="81"/>
      <c r="G14539" s="130"/>
      <c r="I14539" s="88"/>
      <c r="N14539" s="130"/>
      <c r="P14539" s="88"/>
    </row>
    <row r="14540" spans="6:16">
      <c r="F14540" s="81"/>
      <c r="G14540" s="130"/>
      <c r="I14540" s="88"/>
      <c r="N14540" s="130"/>
      <c r="P14540" s="88"/>
    </row>
    <row r="14541" spans="6:16">
      <c r="F14541" s="81"/>
      <c r="G14541" s="130"/>
      <c r="I14541" s="88"/>
      <c r="N14541" s="130"/>
      <c r="P14541" s="88"/>
    </row>
    <row r="14542" spans="6:16">
      <c r="F14542" s="81"/>
      <c r="G14542" s="130"/>
      <c r="I14542" s="88"/>
      <c r="N14542" s="130"/>
      <c r="P14542" s="88"/>
    </row>
    <row r="14543" spans="6:16">
      <c r="F14543" s="81"/>
      <c r="G14543" s="130"/>
      <c r="I14543" s="88"/>
      <c r="N14543" s="130"/>
      <c r="P14543" s="88"/>
    </row>
    <row r="14544" spans="6:16">
      <c r="F14544" s="81"/>
      <c r="G14544" s="130"/>
      <c r="I14544" s="88"/>
      <c r="N14544" s="130"/>
      <c r="P14544" s="88"/>
    </row>
    <row r="14545" spans="6:16">
      <c r="F14545" s="81"/>
      <c r="G14545" s="130"/>
      <c r="I14545" s="88"/>
      <c r="N14545" s="130"/>
      <c r="P14545" s="88"/>
    </row>
    <row r="14546" spans="6:16">
      <c r="F14546" s="81"/>
      <c r="G14546" s="130"/>
      <c r="I14546" s="88"/>
      <c r="N14546" s="130"/>
      <c r="P14546" s="88"/>
    </row>
    <row r="14547" spans="6:16">
      <c r="F14547" s="81"/>
      <c r="G14547" s="130"/>
      <c r="I14547" s="88"/>
      <c r="N14547" s="130"/>
      <c r="P14547" s="88"/>
    </row>
    <row r="14548" spans="6:16">
      <c r="F14548" s="81"/>
      <c r="G14548" s="130"/>
      <c r="I14548" s="88"/>
      <c r="N14548" s="130"/>
      <c r="P14548" s="88"/>
    </row>
    <row r="14549" spans="6:16">
      <c r="F14549" s="81"/>
      <c r="G14549" s="130"/>
      <c r="I14549" s="88"/>
      <c r="N14549" s="130"/>
      <c r="P14549" s="88"/>
    </row>
    <row r="14550" spans="6:16">
      <c r="F14550" s="81"/>
      <c r="G14550" s="130"/>
      <c r="I14550" s="88"/>
      <c r="N14550" s="130"/>
      <c r="P14550" s="88"/>
    </row>
    <row r="14551" spans="6:16">
      <c r="F14551" s="81"/>
      <c r="G14551" s="130"/>
      <c r="I14551" s="88"/>
      <c r="N14551" s="130"/>
      <c r="P14551" s="88"/>
    </row>
    <row r="14552" spans="6:16">
      <c r="F14552" s="81"/>
      <c r="G14552" s="130"/>
      <c r="I14552" s="88"/>
      <c r="N14552" s="130"/>
      <c r="P14552" s="88"/>
    </row>
    <row r="14553" spans="6:16">
      <c r="F14553" s="81"/>
      <c r="G14553" s="130"/>
      <c r="I14553" s="88"/>
      <c r="N14553" s="130"/>
      <c r="P14553" s="88"/>
    </row>
    <row r="14554" spans="6:16">
      <c r="F14554" s="81"/>
      <c r="G14554" s="130"/>
      <c r="I14554" s="88"/>
      <c r="N14554" s="130"/>
      <c r="P14554" s="88"/>
    </row>
    <row r="14555" spans="6:16">
      <c r="F14555" s="81"/>
      <c r="G14555" s="130"/>
      <c r="I14555" s="88"/>
      <c r="N14555" s="130"/>
      <c r="P14555" s="88"/>
    </row>
    <row r="14556" spans="6:16">
      <c r="F14556" s="81"/>
      <c r="G14556" s="130"/>
      <c r="I14556" s="88"/>
      <c r="N14556" s="130"/>
      <c r="P14556" s="88"/>
    </row>
    <row r="14557" spans="6:16">
      <c r="F14557" s="81"/>
      <c r="G14557" s="130"/>
      <c r="I14557" s="88"/>
      <c r="N14557" s="130"/>
      <c r="P14557" s="88"/>
    </row>
    <row r="14558" spans="6:16">
      <c r="F14558" s="81"/>
      <c r="G14558" s="130"/>
      <c r="I14558" s="88"/>
      <c r="N14558" s="130"/>
      <c r="P14558" s="88"/>
    </row>
    <row r="14559" spans="6:16">
      <c r="F14559" s="81"/>
      <c r="G14559" s="130"/>
      <c r="I14559" s="88"/>
      <c r="N14559" s="130"/>
      <c r="P14559" s="88"/>
    </row>
    <row r="14560" spans="6:16">
      <c r="F14560" s="81"/>
      <c r="G14560" s="130"/>
      <c r="I14560" s="88"/>
      <c r="N14560" s="130"/>
      <c r="P14560" s="88"/>
    </row>
    <row r="14561" spans="6:16">
      <c r="F14561" s="81"/>
      <c r="G14561" s="130"/>
      <c r="I14561" s="88"/>
      <c r="N14561" s="130"/>
      <c r="P14561" s="88"/>
    </row>
    <row r="14562" spans="6:16">
      <c r="F14562" s="81"/>
      <c r="G14562" s="130"/>
      <c r="I14562" s="88"/>
      <c r="N14562" s="130"/>
      <c r="P14562" s="88"/>
    </row>
    <row r="14563" spans="6:16">
      <c r="F14563" s="81"/>
      <c r="G14563" s="130"/>
      <c r="I14563" s="88"/>
      <c r="N14563" s="130"/>
      <c r="P14563" s="88"/>
    </row>
    <row r="14564" spans="6:16">
      <c r="F14564" s="81"/>
      <c r="G14564" s="130"/>
      <c r="I14564" s="88"/>
      <c r="N14564" s="130"/>
      <c r="P14564" s="88"/>
    </row>
    <row r="14565" spans="6:16">
      <c r="F14565" s="81"/>
      <c r="G14565" s="130"/>
      <c r="I14565" s="88"/>
      <c r="N14565" s="130"/>
      <c r="P14565" s="88"/>
    </row>
    <row r="14566" spans="6:16">
      <c r="F14566" s="81"/>
      <c r="G14566" s="130"/>
      <c r="I14566" s="88"/>
      <c r="N14566" s="130"/>
      <c r="P14566" s="88"/>
    </row>
    <row r="14567" spans="6:16">
      <c r="F14567" s="81"/>
      <c r="G14567" s="130"/>
      <c r="I14567" s="88"/>
      <c r="N14567" s="130"/>
      <c r="P14567" s="88"/>
    </row>
    <row r="14568" spans="6:16">
      <c r="F14568" s="81"/>
      <c r="G14568" s="130"/>
      <c r="I14568" s="88"/>
      <c r="N14568" s="130"/>
      <c r="P14568" s="88"/>
    </row>
    <row r="14569" spans="6:16">
      <c r="F14569" s="81"/>
      <c r="G14569" s="130"/>
      <c r="I14569" s="88"/>
      <c r="N14569" s="130"/>
      <c r="P14569" s="88"/>
    </row>
    <row r="14570" spans="6:16">
      <c r="F14570" s="81"/>
      <c r="G14570" s="130"/>
      <c r="I14570" s="88"/>
      <c r="N14570" s="130"/>
      <c r="P14570" s="88"/>
    </row>
    <row r="14571" spans="6:16">
      <c r="F14571" s="81"/>
      <c r="G14571" s="130"/>
      <c r="I14571" s="88"/>
      <c r="N14571" s="130"/>
      <c r="P14571" s="88"/>
    </row>
    <row r="14572" spans="6:16">
      <c r="F14572" s="81"/>
      <c r="G14572" s="130"/>
      <c r="I14572" s="88"/>
      <c r="N14572" s="130"/>
      <c r="P14572" s="88"/>
    </row>
    <row r="14573" spans="6:16">
      <c r="F14573" s="81"/>
      <c r="G14573" s="130"/>
      <c r="I14573" s="88"/>
      <c r="N14573" s="130"/>
      <c r="P14573" s="88"/>
    </row>
    <row r="14574" spans="6:16">
      <c r="F14574" s="81"/>
      <c r="G14574" s="130"/>
      <c r="I14574" s="88"/>
      <c r="N14574" s="130"/>
      <c r="P14574" s="88"/>
    </row>
    <row r="14575" spans="6:16">
      <c r="F14575" s="81"/>
      <c r="G14575" s="130"/>
      <c r="I14575" s="88"/>
      <c r="N14575" s="130"/>
      <c r="P14575" s="88"/>
    </row>
    <row r="14576" spans="6:16">
      <c r="F14576" s="81"/>
      <c r="G14576" s="130"/>
      <c r="I14576" s="88"/>
      <c r="N14576" s="130"/>
      <c r="P14576" s="88"/>
    </row>
    <row r="14577" spans="6:16">
      <c r="F14577" s="81"/>
      <c r="G14577" s="130"/>
      <c r="I14577" s="88"/>
      <c r="N14577" s="130"/>
      <c r="P14577" s="88"/>
    </row>
    <row r="14578" spans="6:16">
      <c r="F14578" s="81"/>
      <c r="G14578" s="130"/>
      <c r="I14578" s="88"/>
      <c r="N14578" s="130"/>
      <c r="P14578" s="88"/>
    </row>
    <row r="14579" spans="6:16">
      <c r="F14579" s="81"/>
      <c r="G14579" s="130"/>
      <c r="I14579" s="88"/>
      <c r="N14579" s="130"/>
      <c r="P14579" s="88"/>
    </row>
    <row r="14580" spans="6:16">
      <c r="F14580" s="81"/>
      <c r="G14580" s="130"/>
      <c r="I14580" s="88"/>
      <c r="N14580" s="130"/>
      <c r="P14580" s="88"/>
    </row>
    <row r="14581" spans="6:16">
      <c r="F14581" s="81"/>
      <c r="G14581" s="130"/>
      <c r="I14581" s="88"/>
      <c r="N14581" s="130"/>
      <c r="P14581" s="88"/>
    </row>
    <row r="14582" spans="6:16">
      <c r="F14582" s="81"/>
      <c r="G14582" s="130"/>
      <c r="I14582" s="88"/>
      <c r="N14582" s="130"/>
      <c r="P14582" s="88"/>
    </row>
    <row r="14583" spans="6:16">
      <c r="F14583" s="81"/>
      <c r="G14583" s="130"/>
      <c r="I14583" s="88"/>
      <c r="N14583" s="130"/>
      <c r="P14583" s="88"/>
    </row>
    <row r="14584" spans="6:16">
      <c r="F14584" s="81"/>
      <c r="G14584" s="130"/>
      <c r="I14584" s="88"/>
      <c r="N14584" s="130"/>
      <c r="P14584" s="88"/>
    </row>
    <row r="14585" spans="6:16">
      <c r="F14585" s="81"/>
      <c r="G14585" s="130"/>
      <c r="I14585" s="88"/>
      <c r="N14585" s="130"/>
      <c r="P14585" s="88"/>
    </row>
    <row r="14586" spans="6:16">
      <c r="F14586" s="81"/>
      <c r="G14586" s="130"/>
      <c r="I14586" s="88"/>
      <c r="N14586" s="130"/>
      <c r="P14586" s="88"/>
    </row>
    <row r="14587" spans="6:16">
      <c r="F14587" s="81"/>
      <c r="G14587" s="130"/>
      <c r="I14587" s="88"/>
      <c r="N14587" s="130"/>
      <c r="P14587" s="88"/>
    </row>
    <row r="14588" spans="6:16">
      <c r="F14588" s="81"/>
      <c r="G14588" s="130"/>
      <c r="I14588" s="88"/>
      <c r="N14588" s="130"/>
      <c r="P14588" s="88"/>
    </row>
    <row r="14589" spans="6:16">
      <c r="F14589" s="81"/>
      <c r="G14589" s="130"/>
      <c r="I14589" s="88"/>
      <c r="N14589" s="130"/>
      <c r="P14589" s="88"/>
    </row>
    <row r="14590" spans="6:16">
      <c r="F14590" s="81"/>
      <c r="G14590" s="130"/>
      <c r="I14590" s="88"/>
      <c r="N14590" s="130"/>
      <c r="P14590" s="88"/>
    </row>
    <row r="14591" spans="6:16">
      <c r="F14591" s="81"/>
      <c r="G14591" s="130"/>
      <c r="I14591" s="88"/>
      <c r="N14591" s="130"/>
      <c r="P14591" s="88"/>
    </row>
    <row r="14592" spans="6:16">
      <c r="F14592" s="81"/>
      <c r="G14592" s="130"/>
      <c r="I14592" s="88"/>
      <c r="N14592" s="130"/>
      <c r="P14592" s="88"/>
    </row>
    <row r="14593" spans="6:16">
      <c r="F14593" s="81"/>
      <c r="G14593" s="130"/>
      <c r="I14593" s="88"/>
      <c r="N14593" s="130"/>
      <c r="P14593" s="88"/>
    </row>
    <row r="14594" spans="6:16">
      <c r="F14594" s="81"/>
      <c r="G14594" s="130"/>
      <c r="I14594" s="88"/>
      <c r="N14594" s="130"/>
      <c r="P14594" s="88"/>
    </row>
    <row r="14595" spans="6:16">
      <c r="F14595" s="81"/>
      <c r="G14595" s="130"/>
      <c r="I14595" s="88"/>
      <c r="N14595" s="130"/>
      <c r="P14595" s="88"/>
    </row>
    <row r="14596" spans="6:16">
      <c r="F14596" s="81"/>
      <c r="G14596" s="130"/>
      <c r="I14596" s="88"/>
      <c r="N14596" s="130"/>
      <c r="P14596" s="88"/>
    </row>
    <row r="14597" spans="6:16">
      <c r="F14597" s="81"/>
      <c r="G14597" s="130"/>
      <c r="I14597" s="88"/>
      <c r="N14597" s="130"/>
      <c r="P14597" s="88"/>
    </row>
    <row r="14598" spans="6:16">
      <c r="F14598" s="81"/>
      <c r="G14598" s="130"/>
      <c r="I14598" s="88"/>
      <c r="N14598" s="130"/>
      <c r="P14598" s="88"/>
    </row>
    <row r="14599" spans="6:16">
      <c r="F14599" s="81"/>
      <c r="G14599" s="130"/>
      <c r="I14599" s="88"/>
      <c r="N14599" s="130"/>
      <c r="P14599" s="88"/>
    </row>
    <row r="14600" spans="6:16">
      <c r="F14600" s="81"/>
      <c r="G14600" s="130"/>
      <c r="I14600" s="88"/>
      <c r="N14600" s="130"/>
      <c r="P14600" s="88"/>
    </row>
    <row r="14601" spans="6:16">
      <c r="F14601" s="81"/>
      <c r="G14601" s="130"/>
      <c r="I14601" s="88"/>
      <c r="N14601" s="130"/>
      <c r="P14601" s="88"/>
    </row>
    <row r="14602" spans="6:16">
      <c r="F14602" s="81"/>
      <c r="G14602" s="130"/>
      <c r="I14602" s="88"/>
      <c r="N14602" s="130"/>
      <c r="P14602" s="88"/>
    </row>
    <row r="14603" spans="6:16">
      <c r="F14603" s="81"/>
      <c r="G14603" s="130"/>
      <c r="I14603" s="88"/>
      <c r="N14603" s="130"/>
      <c r="P14603" s="88"/>
    </row>
    <row r="14604" spans="6:16">
      <c r="F14604" s="81"/>
      <c r="G14604" s="130"/>
      <c r="I14604" s="88"/>
      <c r="N14604" s="130"/>
      <c r="P14604" s="88"/>
    </row>
    <row r="14605" spans="6:16">
      <c r="F14605" s="81"/>
      <c r="G14605" s="130"/>
      <c r="I14605" s="88"/>
      <c r="N14605" s="130"/>
      <c r="P14605" s="88"/>
    </row>
    <row r="14606" spans="6:16">
      <c r="F14606" s="81"/>
      <c r="G14606" s="130"/>
      <c r="I14606" s="88"/>
      <c r="N14606" s="130"/>
      <c r="P14606" s="88"/>
    </row>
    <row r="14607" spans="6:16">
      <c r="F14607" s="81"/>
      <c r="G14607" s="130"/>
      <c r="I14607" s="88"/>
      <c r="N14607" s="130"/>
      <c r="P14607" s="88"/>
    </row>
    <row r="14608" spans="6:16">
      <c r="F14608" s="81"/>
      <c r="G14608" s="130"/>
      <c r="I14608" s="88"/>
      <c r="N14608" s="130"/>
      <c r="P14608" s="88"/>
    </row>
    <row r="14609" spans="6:16">
      <c r="F14609" s="81"/>
      <c r="G14609" s="130"/>
      <c r="I14609" s="88"/>
      <c r="N14609" s="130"/>
      <c r="P14609" s="88"/>
    </row>
    <row r="14610" spans="6:16">
      <c r="F14610" s="81"/>
      <c r="G14610" s="130"/>
      <c r="I14610" s="88"/>
      <c r="N14610" s="130"/>
      <c r="P14610" s="88"/>
    </row>
    <row r="14611" spans="6:16">
      <c r="F14611" s="81"/>
      <c r="G14611" s="130"/>
      <c r="I14611" s="88"/>
      <c r="N14611" s="130"/>
      <c r="P14611" s="88"/>
    </row>
    <row r="14612" spans="6:16">
      <c r="F14612" s="81"/>
      <c r="G14612" s="130"/>
      <c r="I14612" s="88"/>
      <c r="N14612" s="130"/>
      <c r="P14612" s="88"/>
    </row>
    <row r="14613" spans="6:16">
      <c r="F14613" s="81"/>
      <c r="G14613" s="130"/>
      <c r="I14613" s="88"/>
      <c r="N14613" s="130"/>
      <c r="P14613" s="88"/>
    </row>
    <row r="14614" spans="6:16">
      <c r="F14614" s="81"/>
      <c r="G14614" s="130"/>
      <c r="I14614" s="88"/>
      <c r="N14614" s="130"/>
      <c r="P14614" s="88"/>
    </row>
    <row r="14615" spans="6:16">
      <c r="F14615" s="81"/>
      <c r="G14615" s="130"/>
      <c r="I14615" s="88"/>
      <c r="N14615" s="130"/>
      <c r="P14615" s="88"/>
    </row>
    <row r="14616" spans="6:16">
      <c r="F14616" s="81"/>
      <c r="G14616" s="130"/>
      <c r="I14616" s="88"/>
      <c r="N14616" s="130"/>
      <c r="P14616" s="88"/>
    </row>
    <row r="14617" spans="6:16">
      <c r="F14617" s="81"/>
      <c r="G14617" s="130"/>
      <c r="I14617" s="88"/>
      <c r="N14617" s="130"/>
      <c r="P14617" s="88"/>
    </row>
    <row r="14618" spans="6:16">
      <c r="F14618" s="81"/>
      <c r="G14618" s="130"/>
      <c r="I14618" s="88"/>
      <c r="N14618" s="130"/>
      <c r="P14618" s="88"/>
    </row>
    <row r="14619" spans="6:16">
      <c r="F14619" s="81"/>
      <c r="G14619" s="130"/>
      <c r="I14619" s="88"/>
      <c r="N14619" s="130"/>
      <c r="P14619" s="88"/>
    </row>
    <row r="14620" spans="6:16">
      <c r="F14620" s="81"/>
      <c r="G14620" s="130"/>
      <c r="I14620" s="88"/>
      <c r="N14620" s="130"/>
      <c r="P14620" s="88"/>
    </row>
    <row r="14621" spans="6:16">
      <c r="F14621" s="81"/>
      <c r="G14621" s="130"/>
      <c r="I14621" s="88"/>
      <c r="N14621" s="130"/>
      <c r="P14621" s="88"/>
    </row>
    <row r="14622" spans="6:16">
      <c r="F14622" s="81"/>
      <c r="G14622" s="130"/>
      <c r="I14622" s="88"/>
      <c r="N14622" s="130"/>
      <c r="P14622" s="88"/>
    </row>
    <row r="14623" spans="6:16">
      <c r="F14623" s="81"/>
      <c r="G14623" s="130"/>
      <c r="I14623" s="88"/>
      <c r="N14623" s="130"/>
      <c r="P14623" s="88"/>
    </row>
    <row r="14624" spans="6:16">
      <c r="F14624" s="81"/>
      <c r="G14624" s="130"/>
      <c r="I14624" s="88"/>
      <c r="N14624" s="130"/>
      <c r="P14624" s="88"/>
    </row>
    <row r="14625" spans="6:16">
      <c r="F14625" s="81"/>
      <c r="G14625" s="130"/>
      <c r="I14625" s="88"/>
      <c r="N14625" s="130"/>
      <c r="P14625" s="88"/>
    </row>
    <row r="14626" spans="6:16">
      <c r="F14626" s="81"/>
      <c r="G14626" s="130"/>
      <c r="I14626" s="88"/>
      <c r="N14626" s="130"/>
      <c r="P14626" s="88"/>
    </row>
    <row r="14627" spans="6:16">
      <c r="F14627" s="81"/>
      <c r="G14627" s="130"/>
      <c r="I14627" s="88"/>
      <c r="N14627" s="130"/>
      <c r="P14627" s="88"/>
    </row>
    <row r="14628" spans="6:16">
      <c r="F14628" s="81"/>
      <c r="G14628" s="130"/>
      <c r="I14628" s="88"/>
      <c r="N14628" s="130"/>
      <c r="P14628" s="88"/>
    </row>
    <row r="14629" spans="6:16">
      <c r="F14629" s="81"/>
      <c r="G14629" s="130"/>
      <c r="I14629" s="88"/>
      <c r="N14629" s="130"/>
      <c r="P14629" s="88"/>
    </row>
    <row r="14630" spans="6:16">
      <c r="F14630" s="81"/>
      <c r="G14630" s="130"/>
      <c r="I14630" s="88"/>
      <c r="N14630" s="130"/>
      <c r="P14630" s="88"/>
    </row>
    <row r="14631" spans="6:16">
      <c r="F14631" s="81"/>
      <c r="G14631" s="130"/>
      <c r="I14631" s="88"/>
      <c r="N14631" s="130"/>
      <c r="P14631" s="88"/>
    </row>
    <row r="14632" spans="6:16">
      <c r="F14632" s="81"/>
      <c r="G14632" s="130"/>
      <c r="I14632" s="88"/>
      <c r="N14632" s="130"/>
      <c r="P14632" s="88"/>
    </row>
    <row r="14633" spans="6:16">
      <c r="F14633" s="81"/>
      <c r="G14633" s="130"/>
      <c r="I14633" s="88"/>
      <c r="N14633" s="130"/>
      <c r="P14633" s="88"/>
    </row>
    <row r="14634" spans="6:16">
      <c r="F14634" s="81"/>
      <c r="G14634" s="130"/>
      <c r="I14634" s="88"/>
      <c r="N14634" s="130"/>
      <c r="P14634" s="88"/>
    </row>
    <row r="14635" spans="6:16">
      <c r="F14635" s="81"/>
      <c r="G14635" s="130"/>
      <c r="I14635" s="88"/>
      <c r="N14635" s="130"/>
      <c r="P14635" s="88"/>
    </row>
    <row r="14636" spans="6:16">
      <c r="F14636" s="81"/>
      <c r="G14636" s="130"/>
      <c r="I14636" s="88"/>
      <c r="N14636" s="130"/>
      <c r="P14636" s="88"/>
    </row>
    <row r="14637" spans="6:16">
      <c r="F14637" s="81"/>
      <c r="G14637" s="130"/>
      <c r="I14637" s="88"/>
      <c r="N14637" s="130"/>
      <c r="P14637" s="88"/>
    </row>
    <row r="14638" spans="6:16">
      <c r="F14638" s="81"/>
      <c r="G14638" s="130"/>
      <c r="I14638" s="88"/>
      <c r="N14638" s="130"/>
      <c r="P14638" s="88"/>
    </row>
    <row r="14639" spans="6:16">
      <c r="F14639" s="81"/>
      <c r="G14639" s="130"/>
      <c r="I14639" s="88"/>
      <c r="N14639" s="130"/>
      <c r="P14639" s="88"/>
    </row>
    <row r="14640" spans="6:16">
      <c r="F14640" s="81"/>
      <c r="G14640" s="130"/>
      <c r="I14640" s="88"/>
      <c r="N14640" s="130"/>
      <c r="P14640" s="88"/>
    </row>
    <row r="14641" spans="6:16">
      <c r="F14641" s="81"/>
      <c r="G14641" s="130"/>
      <c r="I14641" s="88"/>
      <c r="N14641" s="130"/>
      <c r="P14641" s="88"/>
    </row>
    <row r="14642" spans="6:16">
      <c r="F14642" s="81"/>
      <c r="G14642" s="130"/>
      <c r="I14642" s="88"/>
      <c r="N14642" s="130"/>
      <c r="P14642" s="88"/>
    </row>
    <row r="14643" spans="6:16">
      <c r="F14643" s="81"/>
      <c r="G14643" s="130"/>
      <c r="I14643" s="88"/>
      <c r="N14643" s="130"/>
      <c r="P14643" s="88"/>
    </row>
    <row r="14644" spans="6:16">
      <c r="F14644" s="81"/>
      <c r="G14644" s="130"/>
      <c r="I14644" s="88"/>
      <c r="N14644" s="130"/>
      <c r="P14644" s="88"/>
    </row>
    <row r="14645" spans="6:16">
      <c r="F14645" s="81"/>
      <c r="G14645" s="130"/>
      <c r="I14645" s="88"/>
      <c r="N14645" s="130"/>
      <c r="P14645" s="88"/>
    </row>
    <row r="14646" spans="6:16">
      <c r="F14646" s="81"/>
      <c r="G14646" s="130"/>
      <c r="I14646" s="88"/>
      <c r="N14646" s="130"/>
      <c r="P14646" s="88"/>
    </row>
    <row r="14647" spans="6:16">
      <c r="F14647" s="81"/>
      <c r="G14647" s="130"/>
      <c r="I14647" s="88"/>
      <c r="N14647" s="130"/>
      <c r="P14647" s="88"/>
    </row>
    <row r="14648" spans="6:16">
      <c r="F14648" s="81"/>
      <c r="G14648" s="130"/>
      <c r="I14648" s="88"/>
      <c r="N14648" s="130"/>
      <c r="P14648" s="88"/>
    </row>
    <row r="14649" spans="6:16">
      <c r="F14649" s="81"/>
      <c r="G14649" s="130"/>
      <c r="I14649" s="88"/>
      <c r="N14649" s="130"/>
      <c r="P14649" s="88"/>
    </row>
    <row r="14650" spans="6:16">
      <c r="F14650" s="81"/>
      <c r="G14650" s="130"/>
      <c r="I14650" s="88"/>
      <c r="N14650" s="130"/>
      <c r="P14650" s="88"/>
    </row>
    <row r="14651" spans="6:16">
      <c r="F14651" s="81"/>
      <c r="G14651" s="130"/>
      <c r="I14651" s="88"/>
      <c r="N14651" s="130"/>
      <c r="P14651" s="88"/>
    </row>
    <row r="14652" spans="6:16">
      <c r="F14652" s="81"/>
      <c r="G14652" s="130"/>
      <c r="I14652" s="88"/>
      <c r="N14652" s="130"/>
      <c r="P14652" s="88"/>
    </row>
    <row r="14653" spans="6:16">
      <c r="F14653" s="81"/>
      <c r="G14653" s="130"/>
      <c r="I14653" s="88"/>
      <c r="N14653" s="130"/>
      <c r="P14653" s="88"/>
    </row>
    <row r="14654" spans="6:16">
      <c r="F14654" s="81"/>
      <c r="G14654" s="130"/>
      <c r="I14654" s="88"/>
      <c r="N14654" s="130"/>
      <c r="P14654" s="88"/>
    </row>
    <row r="14655" spans="6:16">
      <c r="F14655" s="81"/>
      <c r="G14655" s="130"/>
      <c r="I14655" s="88"/>
      <c r="N14655" s="130"/>
      <c r="P14655" s="88"/>
    </row>
    <row r="14656" spans="6:16">
      <c r="F14656" s="81"/>
      <c r="G14656" s="130"/>
      <c r="I14656" s="88"/>
      <c r="N14656" s="130"/>
      <c r="P14656" s="88"/>
    </row>
    <row r="14657" spans="6:16">
      <c r="F14657" s="81"/>
      <c r="G14657" s="130"/>
      <c r="I14657" s="88"/>
      <c r="N14657" s="130"/>
      <c r="P14657" s="88"/>
    </row>
    <row r="14658" spans="6:16">
      <c r="F14658" s="81"/>
      <c r="G14658" s="130"/>
      <c r="I14658" s="88"/>
      <c r="N14658" s="130"/>
      <c r="P14658" s="88"/>
    </row>
    <row r="14659" spans="6:16">
      <c r="F14659" s="81"/>
      <c r="G14659" s="130"/>
      <c r="I14659" s="88"/>
      <c r="N14659" s="130"/>
      <c r="P14659" s="88"/>
    </row>
    <row r="14660" spans="6:16">
      <c r="F14660" s="81"/>
      <c r="G14660" s="130"/>
      <c r="I14660" s="88"/>
      <c r="N14660" s="130"/>
      <c r="P14660" s="88"/>
    </row>
    <row r="14661" spans="6:16">
      <c r="F14661" s="81"/>
      <c r="G14661" s="130"/>
      <c r="I14661" s="88"/>
      <c r="N14661" s="130"/>
      <c r="P14661" s="88"/>
    </row>
    <row r="14662" spans="6:16">
      <c r="F14662" s="81"/>
      <c r="G14662" s="130"/>
      <c r="I14662" s="88"/>
      <c r="N14662" s="130"/>
      <c r="P14662" s="88"/>
    </row>
    <row r="14663" spans="6:16">
      <c r="F14663" s="81"/>
      <c r="G14663" s="130"/>
      <c r="I14663" s="88"/>
      <c r="N14663" s="130"/>
      <c r="P14663" s="88"/>
    </row>
    <row r="14664" spans="6:16">
      <c r="F14664" s="81"/>
      <c r="G14664" s="130"/>
      <c r="I14664" s="88"/>
      <c r="N14664" s="130"/>
      <c r="P14664" s="88"/>
    </row>
    <row r="14665" spans="6:16">
      <c r="F14665" s="81"/>
      <c r="G14665" s="130"/>
      <c r="I14665" s="88"/>
      <c r="N14665" s="130"/>
      <c r="P14665" s="88"/>
    </row>
    <row r="14666" spans="6:16">
      <c r="F14666" s="81"/>
      <c r="G14666" s="130"/>
      <c r="I14666" s="88"/>
      <c r="N14666" s="130"/>
      <c r="P14666" s="88"/>
    </row>
    <row r="14667" spans="6:16">
      <c r="F14667" s="81"/>
      <c r="G14667" s="130"/>
      <c r="I14667" s="88"/>
      <c r="N14667" s="130"/>
      <c r="P14667" s="88"/>
    </row>
    <row r="14668" spans="6:16">
      <c r="F14668" s="81"/>
      <c r="G14668" s="130"/>
      <c r="I14668" s="88"/>
      <c r="N14668" s="130"/>
      <c r="P14668" s="88"/>
    </row>
    <row r="14669" spans="6:16">
      <c r="F14669" s="81"/>
      <c r="G14669" s="130"/>
      <c r="I14669" s="88"/>
      <c r="N14669" s="130"/>
      <c r="P14669" s="88"/>
    </row>
    <row r="14670" spans="6:16">
      <c r="F14670" s="81"/>
      <c r="G14670" s="130"/>
      <c r="I14670" s="88"/>
      <c r="N14670" s="130"/>
      <c r="P14670" s="88"/>
    </row>
    <row r="14671" spans="6:16">
      <c r="F14671" s="81"/>
      <c r="G14671" s="130"/>
      <c r="I14671" s="88"/>
      <c r="N14671" s="130"/>
      <c r="P14671" s="88"/>
    </row>
    <row r="14672" spans="6:16">
      <c r="F14672" s="81"/>
      <c r="G14672" s="130"/>
      <c r="I14672" s="88"/>
      <c r="N14672" s="130"/>
      <c r="P14672" s="88"/>
    </row>
    <row r="14673" spans="6:16">
      <c r="F14673" s="81"/>
      <c r="G14673" s="130"/>
      <c r="I14673" s="88"/>
      <c r="N14673" s="130"/>
      <c r="P14673" s="88"/>
    </row>
    <row r="14674" spans="6:16">
      <c r="F14674" s="81"/>
      <c r="G14674" s="130"/>
      <c r="I14674" s="88"/>
      <c r="N14674" s="130"/>
      <c r="P14674" s="88"/>
    </row>
    <row r="14675" spans="6:16">
      <c r="F14675" s="81"/>
      <c r="G14675" s="130"/>
      <c r="I14675" s="88"/>
      <c r="N14675" s="130"/>
      <c r="P14675" s="88"/>
    </row>
    <row r="14676" spans="6:16">
      <c r="F14676" s="81"/>
      <c r="G14676" s="130"/>
      <c r="I14676" s="88"/>
      <c r="N14676" s="130"/>
      <c r="P14676" s="88"/>
    </row>
    <row r="14677" spans="6:16">
      <c r="F14677" s="81"/>
      <c r="G14677" s="130"/>
      <c r="I14677" s="88"/>
      <c r="N14677" s="130"/>
      <c r="P14677" s="88"/>
    </row>
    <row r="14678" spans="6:16">
      <c r="F14678" s="81"/>
      <c r="G14678" s="130"/>
      <c r="I14678" s="88"/>
      <c r="N14678" s="130"/>
      <c r="P14678" s="88"/>
    </row>
    <row r="14679" spans="6:16">
      <c r="F14679" s="81"/>
      <c r="G14679" s="130"/>
      <c r="I14679" s="88"/>
      <c r="N14679" s="130"/>
      <c r="P14679" s="88"/>
    </row>
    <row r="14680" spans="6:16">
      <c r="F14680" s="81"/>
      <c r="G14680" s="130"/>
      <c r="I14680" s="88"/>
      <c r="N14680" s="130"/>
      <c r="P14680" s="88"/>
    </row>
    <row r="14681" spans="6:16">
      <c r="F14681" s="81"/>
      <c r="G14681" s="130"/>
      <c r="I14681" s="88"/>
      <c r="N14681" s="130"/>
      <c r="P14681" s="88"/>
    </row>
    <row r="14682" spans="6:16">
      <c r="F14682" s="81"/>
      <c r="G14682" s="130"/>
      <c r="I14682" s="88"/>
      <c r="N14682" s="130"/>
      <c r="P14682" s="88"/>
    </row>
    <row r="14683" spans="6:16">
      <c r="F14683" s="81"/>
      <c r="G14683" s="130"/>
      <c r="I14683" s="88"/>
      <c r="N14683" s="130"/>
      <c r="P14683" s="88"/>
    </row>
    <row r="14684" spans="6:16">
      <c r="F14684" s="81"/>
      <c r="G14684" s="130"/>
      <c r="I14684" s="88"/>
      <c r="N14684" s="130"/>
      <c r="P14684" s="88"/>
    </row>
    <row r="14685" spans="6:16">
      <c r="F14685" s="81"/>
      <c r="G14685" s="130"/>
      <c r="I14685" s="88"/>
      <c r="N14685" s="130"/>
      <c r="P14685" s="88"/>
    </row>
    <row r="14686" spans="6:16">
      <c r="F14686" s="81"/>
      <c r="G14686" s="130"/>
      <c r="I14686" s="88"/>
      <c r="N14686" s="130"/>
      <c r="P14686" s="88"/>
    </row>
    <row r="14687" spans="6:16">
      <c r="F14687" s="81"/>
      <c r="G14687" s="130"/>
      <c r="I14687" s="88"/>
      <c r="N14687" s="130"/>
      <c r="P14687" s="88"/>
    </row>
    <row r="14688" spans="6:16">
      <c r="F14688" s="81"/>
      <c r="G14688" s="130"/>
      <c r="I14688" s="88"/>
      <c r="N14688" s="130"/>
      <c r="P14688" s="88"/>
    </row>
    <row r="14689" spans="6:16">
      <c r="F14689" s="81"/>
      <c r="G14689" s="130"/>
      <c r="I14689" s="88"/>
      <c r="N14689" s="130"/>
      <c r="P14689" s="88"/>
    </row>
    <row r="14690" spans="6:16">
      <c r="F14690" s="81"/>
      <c r="G14690" s="130"/>
      <c r="I14690" s="88"/>
      <c r="N14690" s="130"/>
      <c r="P14690" s="88"/>
    </row>
    <row r="14691" spans="6:16">
      <c r="F14691" s="81"/>
      <c r="G14691" s="130"/>
      <c r="I14691" s="88"/>
      <c r="N14691" s="130"/>
      <c r="P14691" s="88"/>
    </row>
    <row r="14692" spans="6:16">
      <c r="F14692" s="81"/>
      <c r="G14692" s="130"/>
      <c r="I14692" s="88"/>
      <c r="N14692" s="130"/>
      <c r="P14692" s="88"/>
    </row>
    <row r="14693" spans="6:16">
      <c r="F14693" s="81"/>
      <c r="G14693" s="130"/>
      <c r="I14693" s="88"/>
      <c r="N14693" s="130"/>
      <c r="P14693" s="88"/>
    </row>
    <row r="14694" spans="6:16">
      <c r="F14694" s="81"/>
      <c r="G14694" s="130"/>
      <c r="I14694" s="88"/>
      <c r="N14694" s="130"/>
      <c r="P14694" s="88"/>
    </row>
    <row r="14695" spans="6:16">
      <c r="F14695" s="81"/>
      <c r="G14695" s="130"/>
      <c r="I14695" s="88"/>
      <c r="N14695" s="130"/>
      <c r="P14695" s="88"/>
    </row>
    <row r="14696" spans="6:16">
      <c r="F14696" s="81"/>
      <c r="G14696" s="130"/>
      <c r="I14696" s="88"/>
      <c r="N14696" s="130"/>
      <c r="P14696" s="88"/>
    </row>
    <row r="14697" spans="6:16">
      <c r="F14697" s="81"/>
      <c r="G14697" s="130"/>
      <c r="I14697" s="88"/>
      <c r="N14697" s="130"/>
      <c r="P14697" s="88"/>
    </row>
    <row r="14698" spans="6:16">
      <c r="F14698" s="81"/>
      <c r="G14698" s="130"/>
      <c r="I14698" s="88"/>
      <c r="N14698" s="130"/>
      <c r="P14698" s="88"/>
    </row>
    <row r="14699" spans="6:16">
      <c r="F14699" s="81"/>
      <c r="G14699" s="130"/>
      <c r="I14699" s="88"/>
      <c r="N14699" s="130"/>
      <c r="P14699" s="88"/>
    </row>
    <row r="14700" spans="6:16">
      <c r="F14700" s="81"/>
      <c r="G14700" s="130"/>
      <c r="I14700" s="88"/>
      <c r="N14700" s="130"/>
      <c r="P14700" s="88"/>
    </row>
    <row r="14701" spans="6:16">
      <c r="F14701" s="81"/>
      <c r="G14701" s="130"/>
      <c r="I14701" s="88"/>
      <c r="N14701" s="130"/>
      <c r="P14701" s="88"/>
    </row>
    <row r="14702" spans="6:16">
      <c r="F14702" s="81"/>
      <c r="G14702" s="130"/>
      <c r="I14702" s="88"/>
      <c r="N14702" s="130"/>
      <c r="P14702" s="88"/>
    </row>
    <row r="14703" spans="6:16">
      <c r="F14703" s="81"/>
      <c r="G14703" s="130"/>
      <c r="I14703" s="88"/>
      <c r="N14703" s="130"/>
      <c r="P14703" s="88"/>
    </row>
    <row r="14704" spans="6:16">
      <c r="F14704" s="81"/>
      <c r="G14704" s="130"/>
      <c r="I14704" s="88"/>
      <c r="N14704" s="130"/>
      <c r="P14704" s="88"/>
    </row>
    <row r="14705" spans="6:16">
      <c r="F14705" s="81"/>
      <c r="G14705" s="130"/>
      <c r="I14705" s="88"/>
      <c r="N14705" s="130"/>
      <c r="P14705" s="88"/>
    </row>
    <row r="14706" spans="6:16">
      <c r="F14706" s="81"/>
      <c r="G14706" s="130"/>
      <c r="I14706" s="88"/>
      <c r="N14706" s="130"/>
      <c r="P14706" s="88"/>
    </row>
    <row r="14707" spans="6:16">
      <c r="F14707" s="81"/>
      <c r="G14707" s="130"/>
      <c r="I14707" s="88"/>
      <c r="N14707" s="130"/>
      <c r="P14707" s="88"/>
    </row>
    <row r="14708" spans="6:16">
      <c r="F14708" s="81"/>
      <c r="G14708" s="130"/>
      <c r="I14708" s="88"/>
      <c r="N14708" s="130"/>
      <c r="P14708" s="88"/>
    </row>
    <row r="14709" spans="6:16">
      <c r="F14709" s="81"/>
      <c r="G14709" s="130"/>
      <c r="I14709" s="88"/>
      <c r="N14709" s="130"/>
      <c r="P14709" s="88"/>
    </row>
    <row r="14710" spans="6:16">
      <c r="F14710" s="81"/>
      <c r="G14710" s="130"/>
      <c r="I14710" s="88"/>
      <c r="N14710" s="130"/>
      <c r="P14710" s="88"/>
    </row>
    <row r="14711" spans="6:16">
      <c r="F14711" s="81"/>
      <c r="G14711" s="130"/>
      <c r="I14711" s="88"/>
      <c r="N14711" s="130"/>
      <c r="P14711" s="88"/>
    </row>
    <row r="14712" spans="6:16">
      <c r="F14712" s="81"/>
      <c r="G14712" s="130"/>
      <c r="I14712" s="88"/>
      <c r="N14712" s="130"/>
      <c r="P14712" s="88"/>
    </row>
    <row r="14713" spans="6:16">
      <c r="F14713" s="81"/>
      <c r="G14713" s="130"/>
      <c r="I14713" s="88"/>
      <c r="N14713" s="130"/>
      <c r="P14713" s="88"/>
    </row>
    <row r="14714" spans="6:16">
      <c r="F14714" s="81"/>
      <c r="G14714" s="130"/>
      <c r="I14714" s="88"/>
      <c r="N14714" s="130"/>
      <c r="P14714" s="88"/>
    </row>
    <row r="14715" spans="6:16">
      <c r="F14715" s="81"/>
      <c r="G14715" s="130"/>
      <c r="I14715" s="88"/>
      <c r="N14715" s="130"/>
      <c r="P14715" s="88"/>
    </row>
    <row r="14716" spans="6:16">
      <c r="F14716" s="81"/>
      <c r="G14716" s="130"/>
      <c r="I14716" s="88"/>
      <c r="N14716" s="130"/>
      <c r="P14716" s="88"/>
    </row>
    <row r="14717" spans="6:16">
      <c r="F14717" s="81"/>
      <c r="G14717" s="130"/>
      <c r="I14717" s="88"/>
      <c r="N14717" s="130"/>
      <c r="P14717" s="88"/>
    </row>
    <row r="14718" spans="6:16">
      <c r="F14718" s="81"/>
      <c r="G14718" s="130"/>
      <c r="I14718" s="88"/>
      <c r="N14718" s="130"/>
      <c r="P14718" s="88"/>
    </row>
    <row r="14719" spans="6:16">
      <c r="F14719" s="81"/>
      <c r="G14719" s="130"/>
      <c r="I14719" s="88"/>
      <c r="N14719" s="130"/>
      <c r="P14719" s="88"/>
    </row>
    <row r="14720" spans="6:16">
      <c r="F14720" s="81"/>
      <c r="G14720" s="130"/>
      <c r="I14720" s="88"/>
      <c r="N14720" s="130"/>
      <c r="P14720" s="88"/>
    </row>
    <row r="14721" spans="6:16">
      <c r="F14721" s="81"/>
      <c r="G14721" s="130"/>
      <c r="I14721" s="88"/>
      <c r="N14721" s="130"/>
      <c r="P14721" s="88"/>
    </row>
    <row r="14722" spans="6:16">
      <c r="F14722" s="81"/>
      <c r="G14722" s="130"/>
      <c r="I14722" s="88"/>
      <c r="N14722" s="130"/>
      <c r="P14722" s="88"/>
    </row>
    <row r="14723" spans="6:16">
      <c r="F14723" s="81"/>
      <c r="G14723" s="130"/>
      <c r="I14723" s="88"/>
      <c r="N14723" s="130"/>
      <c r="P14723" s="88"/>
    </row>
    <row r="14724" spans="6:16">
      <c r="F14724" s="81"/>
      <c r="G14724" s="130"/>
      <c r="I14724" s="88"/>
      <c r="N14724" s="130"/>
      <c r="P14724" s="88"/>
    </row>
    <row r="14725" spans="6:16">
      <c r="F14725" s="81"/>
      <c r="G14725" s="130"/>
      <c r="I14725" s="88"/>
      <c r="N14725" s="130"/>
      <c r="P14725" s="88"/>
    </row>
    <row r="14726" spans="6:16">
      <c r="F14726" s="81"/>
      <c r="G14726" s="130"/>
      <c r="I14726" s="88"/>
      <c r="N14726" s="130"/>
      <c r="P14726" s="88"/>
    </row>
    <row r="14727" spans="6:16">
      <c r="F14727" s="81"/>
      <c r="G14727" s="130"/>
      <c r="I14727" s="88"/>
      <c r="N14727" s="130"/>
      <c r="P14727" s="88"/>
    </row>
    <row r="14728" spans="6:16">
      <c r="F14728" s="81"/>
      <c r="G14728" s="130"/>
      <c r="I14728" s="88"/>
      <c r="N14728" s="130"/>
      <c r="P14728" s="88"/>
    </row>
    <row r="14729" spans="6:16">
      <c r="F14729" s="81"/>
      <c r="G14729" s="130"/>
      <c r="I14729" s="88"/>
      <c r="N14729" s="130"/>
      <c r="P14729" s="88"/>
    </row>
    <row r="14730" spans="6:16">
      <c r="F14730" s="81"/>
      <c r="G14730" s="130"/>
      <c r="I14730" s="88"/>
      <c r="N14730" s="130"/>
      <c r="P14730" s="88"/>
    </row>
    <row r="14731" spans="6:16">
      <c r="F14731" s="81"/>
      <c r="G14731" s="130"/>
      <c r="I14731" s="88"/>
      <c r="N14731" s="130"/>
      <c r="P14731" s="88"/>
    </row>
    <row r="14732" spans="6:16">
      <c r="F14732" s="81"/>
      <c r="G14732" s="130"/>
      <c r="I14732" s="88"/>
      <c r="N14732" s="130"/>
      <c r="P14732" s="88"/>
    </row>
    <row r="14733" spans="6:16">
      <c r="F14733" s="81"/>
      <c r="G14733" s="130"/>
      <c r="I14733" s="88"/>
      <c r="N14733" s="130"/>
      <c r="P14733" s="88"/>
    </row>
    <row r="14734" spans="6:16">
      <c r="F14734" s="81"/>
      <c r="G14734" s="130"/>
      <c r="I14734" s="88"/>
      <c r="N14734" s="130"/>
      <c r="P14734" s="88"/>
    </row>
    <row r="14735" spans="6:16">
      <c r="F14735" s="81"/>
      <c r="G14735" s="130"/>
      <c r="I14735" s="88"/>
      <c r="N14735" s="130"/>
      <c r="P14735" s="88"/>
    </row>
    <row r="14736" spans="6:16">
      <c r="F14736" s="81"/>
      <c r="G14736" s="130"/>
      <c r="I14736" s="88"/>
      <c r="N14736" s="130"/>
      <c r="P14736" s="88"/>
    </row>
    <row r="14737" spans="6:16">
      <c r="F14737" s="81"/>
      <c r="G14737" s="130"/>
      <c r="I14737" s="88"/>
      <c r="N14737" s="130"/>
      <c r="P14737" s="88"/>
    </row>
    <row r="14738" spans="6:16">
      <c r="F14738" s="81"/>
      <c r="G14738" s="130"/>
      <c r="I14738" s="88"/>
      <c r="N14738" s="130"/>
      <c r="P14738" s="88"/>
    </row>
    <row r="14739" spans="6:16">
      <c r="F14739" s="81"/>
      <c r="G14739" s="130"/>
      <c r="I14739" s="88"/>
      <c r="N14739" s="130"/>
      <c r="P14739" s="88"/>
    </row>
    <row r="14740" spans="6:16">
      <c r="F14740" s="81"/>
      <c r="G14740" s="130"/>
      <c r="I14740" s="88"/>
      <c r="N14740" s="130"/>
      <c r="P14740" s="88"/>
    </row>
    <row r="14741" spans="6:16">
      <c r="F14741" s="81"/>
      <c r="G14741" s="130"/>
      <c r="I14741" s="88"/>
      <c r="N14741" s="130"/>
      <c r="P14741" s="88"/>
    </row>
    <row r="14742" spans="6:16">
      <c r="F14742" s="81"/>
      <c r="G14742" s="130"/>
      <c r="I14742" s="88"/>
      <c r="N14742" s="130"/>
      <c r="P14742" s="88"/>
    </row>
    <row r="14743" spans="6:16">
      <c r="F14743" s="81"/>
      <c r="G14743" s="130"/>
      <c r="I14743" s="88"/>
      <c r="N14743" s="130"/>
      <c r="P14743" s="88"/>
    </row>
    <row r="14744" spans="6:16">
      <c r="F14744" s="81"/>
      <c r="G14744" s="130"/>
      <c r="I14744" s="88"/>
      <c r="N14744" s="130"/>
      <c r="P14744" s="88"/>
    </row>
    <row r="14745" spans="6:16">
      <c r="F14745" s="81"/>
      <c r="G14745" s="130"/>
      <c r="I14745" s="88"/>
      <c r="N14745" s="130"/>
      <c r="P14745" s="88"/>
    </row>
    <row r="14746" spans="6:16">
      <c r="F14746" s="81"/>
      <c r="G14746" s="130"/>
      <c r="I14746" s="88"/>
      <c r="N14746" s="130"/>
      <c r="P14746" s="88"/>
    </row>
    <row r="14747" spans="6:16">
      <c r="F14747" s="81"/>
      <c r="G14747" s="130"/>
      <c r="I14747" s="88"/>
      <c r="N14747" s="130"/>
      <c r="P14747" s="88"/>
    </row>
    <row r="14748" spans="6:16">
      <c r="F14748" s="81"/>
      <c r="G14748" s="130"/>
      <c r="I14748" s="88"/>
      <c r="N14748" s="130"/>
      <c r="P14748" s="88"/>
    </row>
    <row r="14749" spans="6:16">
      <c r="F14749" s="81"/>
      <c r="G14749" s="130"/>
      <c r="I14749" s="88"/>
      <c r="N14749" s="130"/>
      <c r="P14749" s="88"/>
    </row>
    <row r="14750" spans="6:16">
      <c r="F14750" s="81"/>
      <c r="G14750" s="130"/>
      <c r="I14750" s="88"/>
      <c r="N14750" s="130"/>
      <c r="P14750" s="88"/>
    </row>
    <row r="14751" spans="6:16">
      <c r="F14751" s="81"/>
      <c r="G14751" s="130"/>
      <c r="I14751" s="88"/>
      <c r="N14751" s="130"/>
      <c r="P14751" s="88"/>
    </row>
    <row r="14752" spans="6:16">
      <c r="F14752" s="81"/>
      <c r="G14752" s="130"/>
      <c r="I14752" s="88"/>
      <c r="N14752" s="130"/>
      <c r="P14752" s="88"/>
    </row>
    <row r="14753" spans="6:16">
      <c r="F14753" s="81"/>
      <c r="G14753" s="130"/>
      <c r="I14753" s="88"/>
      <c r="N14753" s="130"/>
      <c r="P14753" s="88"/>
    </row>
    <row r="14754" spans="6:16">
      <c r="F14754" s="81"/>
      <c r="G14754" s="130"/>
      <c r="I14754" s="88"/>
      <c r="N14754" s="130"/>
      <c r="P14754" s="88"/>
    </row>
    <row r="14755" spans="6:16">
      <c r="F14755" s="81"/>
      <c r="G14755" s="130"/>
      <c r="I14755" s="88"/>
      <c r="N14755" s="130"/>
      <c r="P14755" s="88"/>
    </row>
    <row r="14756" spans="6:16">
      <c r="F14756" s="81"/>
      <c r="G14756" s="130"/>
      <c r="I14756" s="88"/>
      <c r="N14756" s="130"/>
      <c r="P14756" s="88"/>
    </row>
    <row r="14757" spans="6:16">
      <c r="F14757" s="81"/>
      <c r="G14757" s="130"/>
      <c r="I14757" s="88"/>
      <c r="N14757" s="130"/>
      <c r="P14757" s="88"/>
    </row>
    <row r="14758" spans="6:16">
      <c r="F14758" s="81"/>
      <c r="G14758" s="130"/>
      <c r="I14758" s="88"/>
      <c r="N14758" s="130"/>
      <c r="P14758" s="88"/>
    </row>
    <row r="14759" spans="6:16">
      <c r="F14759" s="81"/>
      <c r="G14759" s="130"/>
      <c r="I14759" s="88"/>
      <c r="N14759" s="130"/>
      <c r="P14759" s="88"/>
    </row>
    <row r="14760" spans="6:16">
      <c r="F14760" s="81"/>
      <c r="G14760" s="130"/>
      <c r="I14760" s="88"/>
      <c r="N14760" s="130"/>
      <c r="P14760" s="88"/>
    </row>
    <row r="14761" spans="6:16">
      <c r="F14761" s="81"/>
      <c r="G14761" s="130"/>
      <c r="I14761" s="88"/>
      <c r="N14761" s="130"/>
      <c r="P14761" s="88"/>
    </row>
    <row r="14762" spans="6:16">
      <c r="F14762" s="81"/>
      <c r="G14762" s="130"/>
      <c r="I14762" s="88"/>
      <c r="N14762" s="130"/>
      <c r="P14762" s="88"/>
    </row>
    <row r="14763" spans="6:16">
      <c r="F14763" s="81"/>
      <c r="G14763" s="130"/>
      <c r="I14763" s="88"/>
      <c r="N14763" s="130"/>
      <c r="P14763" s="88"/>
    </row>
    <row r="14764" spans="6:16">
      <c r="F14764" s="81"/>
      <c r="G14764" s="130"/>
      <c r="I14764" s="88"/>
      <c r="N14764" s="130"/>
      <c r="P14764" s="88"/>
    </row>
    <row r="14765" spans="6:16">
      <c r="F14765" s="81"/>
      <c r="G14765" s="130"/>
      <c r="I14765" s="88"/>
      <c r="N14765" s="130"/>
      <c r="P14765" s="88"/>
    </row>
    <row r="14766" spans="6:16">
      <c r="F14766" s="81"/>
      <c r="G14766" s="130"/>
      <c r="I14766" s="88"/>
      <c r="N14766" s="130"/>
      <c r="P14766" s="88"/>
    </row>
    <row r="14767" spans="6:16">
      <c r="F14767" s="81"/>
      <c r="G14767" s="130"/>
      <c r="I14767" s="88"/>
      <c r="N14767" s="130"/>
      <c r="P14767" s="88"/>
    </row>
    <row r="14768" spans="6:16">
      <c r="F14768" s="81"/>
      <c r="G14768" s="130"/>
      <c r="I14768" s="88"/>
      <c r="N14768" s="130"/>
      <c r="P14768" s="88"/>
    </row>
    <row r="14769" spans="6:16">
      <c r="F14769" s="81"/>
      <c r="G14769" s="130"/>
      <c r="I14769" s="88"/>
      <c r="N14769" s="130"/>
      <c r="P14769" s="88"/>
    </row>
    <row r="14770" spans="6:16">
      <c r="F14770" s="81"/>
      <c r="G14770" s="130"/>
      <c r="I14770" s="88"/>
      <c r="N14770" s="130"/>
      <c r="P14770" s="88"/>
    </row>
    <row r="14771" spans="6:16">
      <c r="F14771" s="81"/>
      <c r="G14771" s="130"/>
      <c r="I14771" s="88"/>
      <c r="N14771" s="130"/>
      <c r="P14771" s="88"/>
    </row>
    <row r="14772" spans="6:16">
      <c r="F14772" s="81"/>
      <c r="G14772" s="130"/>
      <c r="I14772" s="88"/>
      <c r="N14772" s="130"/>
      <c r="P14772" s="88"/>
    </row>
    <row r="14773" spans="6:16">
      <c r="F14773" s="81"/>
      <c r="G14773" s="130"/>
      <c r="I14773" s="88"/>
      <c r="N14773" s="130"/>
      <c r="P14773" s="88"/>
    </row>
    <row r="14774" spans="6:16">
      <c r="F14774" s="81"/>
      <c r="G14774" s="130"/>
      <c r="I14774" s="88"/>
      <c r="N14774" s="130"/>
      <c r="P14774" s="88"/>
    </row>
    <row r="14775" spans="6:16">
      <c r="F14775" s="81"/>
      <c r="G14775" s="130"/>
      <c r="I14775" s="88"/>
      <c r="N14775" s="130"/>
      <c r="P14775" s="88"/>
    </row>
    <row r="14776" spans="6:16">
      <c r="F14776" s="81"/>
      <c r="G14776" s="130"/>
      <c r="I14776" s="88"/>
      <c r="N14776" s="130"/>
      <c r="P14776" s="88"/>
    </row>
    <row r="14777" spans="6:16">
      <c r="F14777" s="81"/>
      <c r="G14777" s="130"/>
      <c r="I14777" s="88"/>
      <c r="N14777" s="130"/>
      <c r="P14777" s="88"/>
    </row>
    <row r="14778" spans="6:16">
      <c r="F14778" s="81"/>
      <c r="G14778" s="130"/>
      <c r="I14778" s="88"/>
      <c r="N14778" s="130"/>
      <c r="P14778" s="88"/>
    </row>
    <row r="14779" spans="6:16">
      <c r="F14779" s="81"/>
      <c r="G14779" s="130"/>
      <c r="I14779" s="88"/>
      <c r="N14779" s="130"/>
      <c r="P14779" s="88"/>
    </row>
    <row r="14780" spans="6:16">
      <c r="F14780" s="81"/>
      <c r="G14780" s="130"/>
      <c r="I14780" s="88"/>
      <c r="N14780" s="130"/>
      <c r="P14780" s="88"/>
    </row>
    <row r="14781" spans="6:16">
      <c r="F14781" s="81"/>
      <c r="G14781" s="130"/>
      <c r="I14781" s="88"/>
      <c r="N14781" s="130"/>
      <c r="P14781" s="88"/>
    </row>
    <row r="14782" spans="6:16">
      <c r="F14782" s="81"/>
      <c r="G14782" s="130"/>
      <c r="I14782" s="88"/>
      <c r="N14782" s="130"/>
      <c r="P14782" s="88"/>
    </row>
    <row r="14783" spans="6:16">
      <c r="F14783" s="81"/>
      <c r="G14783" s="130"/>
      <c r="I14783" s="88"/>
      <c r="N14783" s="130"/>
      <c r="P14783" s="88"/>
    </row>
    <row r="14784" spans="6:16">
      <c r="F14784" s="81"/>
      <c r="G14784" s="130"/>
      <c r="I14784" s="88"/>
      <c r="N14784" s="130"/>
      <c r="P14784" s="88"/>
    </row>
    <row r="14785" spans="6:16">
      <c r="F14785" s="81"/>
      <c r="G14785" s="130"/>
      <c r="I14785" s="88"/>
      <c r="N14785" s="130"/>
      <c r="P14785" s="88"/>
    </row>
    <row r="14786" spans="6:16">
      <c r="F14786" s="81"/>
      <c r="G14786" s="130"/>
      <c r="I14786" s="88"/>
      <c r="N14786" s="130"/>
      <c r="P14786" s="88"/>
    </row>
    <row r="14787" spans="6:16">
      <c r="F14787" s="81"/>
      <c r="G14787" s="130"/>
      <c r="I14787" s="88"/>
      <c r="N14787" s="130"/>
      <c r="P14787" s="88"/>
    </row>
    <row r="14788" spans="6:16">
      <c r="F14788" s="81"/>
      <c r="G14788" s="130"/>
      <c r="I14788" s="88"/>
      <c r="N14788" s="130"/>
      <c r="P14788" s="88"/>
    </row>
    <row r="14789" spans="6:16">
      <c r="F14789" s="81"/>
      <c r="G14789" s="130"/>
      <c r="I14789" s="88"/>
      <c r="N14789" s="130"/>
      <c r="P14789" s="88"/>
    </row>
    <row r="14790" spans="6:16">
      <c r="F14790" s="81"/>
      <c r="G14790" s="130"/>
      <c r="I14790" s="88"/>
      <c r="N14790" s="130"/>
      <c r="P14790" s="88"/>
    </row>
    <row r="14791" spans="6:16">
      <c r="F14791" s="81"/>
      <c r="G14791" s="130"/>
      <c r="I14791" s="88"/>
      <c r="N14791" s="130"/>
      <c r="P14791" s="88"/>
    </row>
    <row r="14792" spans="6:16">
      <c r="F14792" s="81"/>
      <c r="G14792" s="130"/>
      <c r="I14792" s="88"/>
      <c r="N14792" s="130"/>
      <c r="P14792" s="88"/>
    </row>
    <row r="14793" spans="6:16">
      <c r="F14793" s="81"/>
      <c r="G14793" s="130"/>
      <c r="I14793" s="88"/>
      <c r="N14793" s="130"/>
      <c r="P14793" s="88"/>
    </row>
    <row r="14794" spans="6:16">
      <c r="F14794" s="81"/>
      <c r="G14794" s="130"/>
      <c r="I14794" s="88"/>
      <c r="N14794" s="130"/>
      <c r="P14794" s="88"/>
    </row>
    <row r="14795" spans="6:16">
      <c r="F14795" s="81"/>
      <c r="G14795" s="130"/>
      <c r="I14795" s="88"/>
      <c r="N14795" s="130"/>
      <c r="P14795" s="88"/>
    </row>
    <row r="14796" spans="6:16">
      <c r="F14796" s="81"/>
      <c r="G14796" s="130"/>
      <c r="I14796" s="88"/>
      <c r="N14796" s="130"/>
      <c r="P14796" s="88"/>
    </row>
    <row r="14797" spans="6:16">
      <c r="F14797" s="81"/>
      <c r="G14797" s="130"/>
      <c r="I14797" s="88"/>
      <c r="N14797" s="130"/>
      <c r="P14797" s="88"/>
    </row>
    <row r="14798" spans="6:16">
      <c r="F14798" s="81"/>
      <c r="G14798" s="130"/>
      <c r="I14798" s="88"/>
      <c r="N14798" s="130"/>
      <c r="P14798" s="88"/>
    </row>
    <row r="14799" spans="6:16">
      <c r="F14799" s="81"/>
      <c r="G14799" s="130"/>
      <c r="I14799" s="88"/>
      <c r="N14799" s="130"/>
      <c r="P14799" s="88"/>
    </row>
    <row r="14800" spans="6:16">
      <c r="F14800" s="81"/>
      <c r="G14800" s="130"/>
      <c r="I14800" s="88"/>
      <c r="N14800" s="130"/>
      <c r="P14800" s="88"/>
    </row>
    <row r="14801" spans="6:16">
      <c r="F14801" s="81"/>
      <c r="G14801" s="130"/>
      <c r="I14801" s="88"/>
      <c r="N14801" s="130"/>
      <c r="P14801" s="88"/>
    </row>
    <row r="14802" spans="6:16">
      <c r="F14802" s="81"/>
      <c r="G14802" s="130"/>
      <c r="I14802" s="88"/>
      <c r="N14802" s="130"/>
      <c r="P14802" s="88"/>
    </row>
    <row r="14803" spans="6:16">
      <c r="F14803" s="81"/>
      <c r="G14803" s="130"/>
      <c r="I14803" s="88"/>
      <c r="N14803" s="130"/>
      <c r="P14803" s="88"/>
    </row>
    <row r="14804" spans="6:16">
      <c r="F14804" s="81"/>
      <c r="G14804" s="130"/>
      <c r="I14804" s="88"/>
      <c r="N14804" s="130"/>
      <c r="P14804" s="88"/>
    </row>
    <row r="14805" spans="6:16">
      <c r="F14805" s="81"/>
      <c r="G14805" s="130"/>
      <c r="I14805" s="88"/>
      <c r="N14805" s="130"/>
      <c r="P14805" s="88"/>
    </row>
    <row r="14806" spans="6:16">
      <c r="F14806" s="81"/>
      <c r="G14806" s="130"/>
      <c r="I14806" s="88"/>
      <c r="N14806" s="130"/>
      <c r="P14806" s="88"/>
    </row>
    <row r="14807" spans="6:16">
      <c r="F14807" s="81"/>
      <c r="G14807" s="130"/>
      <c r="I14807" s="88"/>
      <c r="N14807" s="130"/>
      <c r="P14807" s="88"/>
    </row>
    <row r="14808" spans="6:16">
      <c r="F14808" s="81"/>
      <c r="G14808" s="130"/>
      <c r="I14808" s="88"/>
      <c r="N14808" s="130"/>
      <c r="P14808" s="88"/>
    </row>
    <row r="14809" spans="6:16">
      <c r="F14809" s="81"/>
      <c r="G14809" s="130"/>
      <c r="I14809" s="88"/>
      <c r="N14809" s="130"/>
      <c r="P14809" s="88"/>
    </row>
    <row r="14810" spans="6:16">
      <c r="F14810" s="81"/>
      <c r="G14810" s="130"/>
      <c r="I14810" s="88"/>
      <c r="N14810" s="130"/>
      <c r="P14810" s="88"/>
    </row>
    <row r="14811" spans="6:16">
      <c r="F14811" s="81"/>
      <c r="G14811" s="130"/>
      <c r="I14811" s="88"/>
      <c r="N14811" s="130"/>
      <c r="P14811" s="88"/>
    </row>
    <row r="14812" spans="6:16">
      <c r="F14812" s="81"/>
      <c r="G14812" s="130"/>
      <c r="I14812" s="88"/>
      <c r="N14812" s="130"/>
      <c r="P14812" s="88"/>
    </row>
    <row r="14813" spans="6:16">
      <c r="F14813" s="81"/>
      <c r="G14813" s="130"/>
      <c r="I14813" s="88"/>
      <c r="N14813" s="130"/>
      <c r="P14813" s="88"/>
    </row>
    <row r="14814" spans="6:16">
      <c r="F14814" s="81"/>
      <c r="G14814" s="130"/>
      <c r="I14814" s="88"/>
      <c r="N14814" s="130"/>
      <c r="P14814" s="88"/>
    </row>
    <row r="14815" spans="6:16">
      <c r="F14815" s="81"/>
      <c r="G14815" s="130"/>
      <c r="I14815" s="88"/>
      <c r="N14815" s="130"/>
      <c r="P14815" s="88"/>
    </row>
    <row r="14816" spans="6:16">
      <c r="F14816" s="81"/>
      <c r="G14816" s="130"/>
      <c r="I14816" s="88"/>
      <c r="N14816" s="130"/>
      <c r="P14816" s="88"/>
    </row>
    <row r="14817" spans="6:16">
      <c r="F14817" s="81"/>
      <c r="G14817" s="130"/>
      <c r="I14817" s="88"/>
      <c r="N14817" s="130"/>
      <c r="P14817" s="88"/>
    </row>
    <row r="14818" spans="6:16">
      <c r="F14818" s="81"/>
      <c r="G14818" s="130"/>
      <c r="I14818" s="88"/>
      <c r="N14818" s="130"/>
      <c r="P14818" s="88"/>
    </row>
    <row r="14819" spans="6:16">
      <c r="F14819" s="81"/>
      <c r="G14819" s="130"/>
      <c r="I14819" s="88"/>
      <c r="N14819" s="130"/>
      <c r="P14819" s="88"/>
    </row>
    <row r="14820" spans="6:16">
      <c r="F14820" s="81"/>
      <c r="G14820" s="130"/>
      <c r="I14820" s="88"/>
      <c r="N14820" s="130"/>
      <c r="P14820" s="88"/>
    </row>
    <row r="14821" spans="6:16">
      <c r="F14821" s="81"/>
      <c r="G14821" s="130"/>
      <c r="I14821" s="88"/>
      <c r="N14821" s="130"/>
      <c r="P14821" s="88"/>
    </row>
    <row r="14822" spans="6:16">
      <c r="F14822" s="81"/>
      <c r="G14822" s="130"/>
      <c r="I14822" s="88"/>
      <c r="N14822" s="130"/>
      <c r="P14822" s="88"/>
    </row>
    <row r="14823" spans="6:16">
      <c r="F14823" s="81"/>
      <c r="G14823" s="130"/>
      <c r="I14823" s="88"/>
      <c r="N14823" s="130"/>
      <c r="P14823" s="88"/>
    </row>
    <row r="14824" spans="6:16">
      <c r="F14824" s="81"/>
      <c r="G14824" s="130"/>
      <c r="I14824" s="88"/>
      <c r="N14824" s="130"/>
      <c r="P14824" s="88"/>
    </row>
    <row r="14825" spans="6:16">
      <c r="F14825" s="81"/>
      <c r="G14825" s="130"/>
      <c r="I14825" s="88"/>
      <c r="N14825" s="130"/>
      <c r="P14825" s="88"/>
    </row>
    <row r="14826" spans="6:16">
      <c r="F14826" s="81"/>
      <c r="G14826" s="130"/>
      <c r="I14826" s="88"/>
      <c r="N14826" s="130"/>
      <c r="P14826" s="88"/>
    </row>
    <row r="14827" spans="6:16">
      <c r="F14827" s="81"/>
      <c r="G14827" s="130"/>
      <c r="I14827" s="88"/>
      <c r="N14827" s="130"/>
      <c r="P14827" s="88"/>
    </row>
    <row r="14828" spans="6:16">
      <c r="F14828" s="81"/>
      <c r="G14828" s="130"/>
      <c r="I14828" s="88"/>
      <c r="N14828" s="130"/>
      <c r="P14828" s="88"/>
    </row>
    <row r="14829" spans="6:16">
      <c r="F14829" s="81"/>
      <c r="G14829" s="130"/>
      <c r="I14829" s="88"/>
      <c r="N14829" s="130"/>
      <c r="P14829" s="88"/>
    </row>
    <row r="14830" spans="6:16">
      <c r="F14830" s="81"/>
      <c r="G14830" s="130"/>
      <c r="I14830" s="88"/>
      <c r="N14830" s="130"/>
      <c r="P14830" s="88"/>
    </row>
    <row r="14831" spans="6:16">
      <c r="F14831" s="81"/>
      <c r="G14831" s="130"/>
      <c r="I14831" s="88"/>
      <c r="N14831" s="130"/>
      <c r="P14831" s="88"/>
    </row>
    <row r="14832" spans="6:16">
      <c r="F14832" s="81"/>
      <c r="G14832" s="130"/>
      <c r="I14832" s="88"/>
      <c r="N14832" s="130"/>
      <c r="P14832" s="88"/>
    </row>
    <row r="14833" spans="6:16">
      <c r="F14833" s="81"/>
      <c r="G14833" s="130"/>
      <c r="I14833" s="88"/>
      <c r="N14833" s="130"/>
      <c r="P14833" s="88"/>
    </row>
    <row r="14834" spans="6:16">
      <c r="F14834" s="81"/>
      <c r="G14834" s="130"/>
      <c r="I14834" s="88"/>
      <c r="N14834" s="130"/>
      <c r="P14834" s="88"/>
    </row>
    <row r="14835" spans="6:16">
      <c r="F14835" s="81"/>
      <c r="G14835" s="130"/>
      <c r="I14835" s="88"/>
      <c r="N14835" s="130"/>
      <c r="P14835" s="88"/>
    </row>
    <row r="14836" spans="6:16">
      <c r="F14836" s="81"/>
      <c r="G14836" s="130"/>
      <c r="I14836" s="88"/>
      <c r="N14836" s="130"/>
      <c r="P14836" s="88"/>
    </row>
    <row r="14837" spans="6:16">
      <c r="F14837" s="81"/>
      <c r="G14837" s="130"/>
      <c r="I14837" s="88"/>
      <c r="N14837" s="130"/>
      <c r="P14837" s="88"/>
    </row>
    <row r="14838" spans="6:16">
      <c r="F14838" s="81"/>
      <c r="G14838" s="130"/>
      <c r="I14838" s="88"/>
      <c r="N14838" s="130"/>
      <c r="P14838" s="88"/>
    </row>
    <row r="14839" spans="6:16">
      <c r="F14839" s="81"/>
      <c r="G14839" s="130"/>
      <c r="I14839" s="88"/>
      <c r="N14839" s="130"/>
      <c r="P14839" s="88"/>
    </row>
    <row r="14840" spans="6:16">
      <c r="F14840" s="81"/>
      <c r="G14840" s="130"/>
      <c r="I14840" s="88"/>
      <c r="N14840" s="130"/>
      <c r="P14840" s="88"/>
    </row>
    <row r="14841" spans="6:16">
      <c r="F14841" s="81"/>
      <c r="G14841" s="130"/>
      <c r="I14841" s="88"/>
      <c r="N14841" s="130"/>
      <c r="P14841" s="88"/>
    </row>
    <row r="14842" spans="6:16">
      <c r="F14842" s="81"/>
      <c r="G14842" s="130"/>
      <c r="I14842" s="88"/>
      <c r="N14842" s="130"/>
      <c r="P14842" s="88"/>
    </row>
    <row r="14843" spans="6:16">
      <c r="F14843" s="81"/>
      <c r="G14843" s="130"/>
      <c r="I14843" s="88"/>
      <c r="N14843" s="130"/>
      <c r="P14843" s="88"/>
    </row>
    <row r="14844" spans="6:16">
      <c r="F14844" s="81"/>
      <c r="G14844" s="130"/>
      <c r="I14844" s="88"/>
      <c r="N14844" s="130"/>
      <c r="P14844" s="88"/>
    </row>
    <row r="14845" spans="6:16">
      <c r="F14845" s="81"/>
      <c r="G14845" s="130"/>
      <c r="I14845" s="88"/>
      <c r="N14845" s="130"/>
      <c r="P14845" s="88"/>
    </row>
    <row r="14846" spans="6:16">
      <c r="F14846" s="81"/>
      <c r="G14846" s="130"/>
      <c r="I14846" s="88"/>
      <c r="N14846" s="130"/>
      <c r="P14846" s="88"/>
    </row>
    <row r="14847" spans="6:16">
      <c r="F14847" s="81"/>
      <c r="G14847" s="130"/>
      <c r="I14847" s="88"/>
      <c r="N14847" s="130"/>
      <c r="P14847" s="88"/>
    </row>
    <row r="14848" spans="6:16">
      <c r="F14848" s="81"/>
      <c r="G14848" s="130"/>
      <c r="I14848" s="88"/>
      <c r="N14848" s="130"/>
      <c r="P14848" s="88"/>
    </row>
    <row r="14849" spans="6:16">
      <c r="F14849" s="81"/>
      <c r="G14849" s="130"/>
      <c r="I14849" s="88"/>
      <c r="N14849" s="130"/>
      <c r="P14849" s="88"/>
    </row>
    <row r="14850" spans="6:16">
      <c r="F14850" s="81"/>
      <c r="G14850" s="130"/>
      <c r="I14850" s="88"/>
      <c r="N14850" s="130"/>
      <c r="P14850" s="88"/>
    </row>
    <row r="14851" spans="6:16">
      <c r="F14851" s="81"/>
      <c r="G14851" s="130"/>
      <c r="I14851" s="88"/>
      <c r="N14851" s="130"/>
      <c r="P14851" s="88"/>
    </row>
    <row r="14852" spans="6:16">
      <c r="F14852" s="81"/>
      <c r="G14852" s="130"/>
      <c r="I14852" s="88"/>
      <c r="N14852" s="130"/>
      <c r="P14852" s="88"/>
    </row>
    <row r="14853" spans="6:16">
      <c r="F14853" s="81"/>
      <c r="G14853" s="130"/>
      <c r="I14853" s="88"/>
      <c r="N14853" s="130"/>
      <c r="P14853" s="88"/>
    </row>
    <row r="14854" spans="6:16">
      <c r="F14854" s="81"/>
      <c r="G14854" s="130"/>
      <c r="I14854" s="88"/>
      <c r="N14854" s="130"/>
      <c r="P14854" s="88"/>
    </row>
    <row r="14855" spans="6:16">
      <c r="F14855" s="81"/>
      <c r="G14855" s="130"/>
      <c r="I14855" s="88"/>
      <c r="N14855" s="130"/>
      <c r="P14855" s="88"/>
    </row>
    <row r="14856" spans="6:16">
      <c r="F14856" s="81"/>
      <c r="G14856" s="130"/>
      <c r="I14856" s="88"/>
      <c r="N14856" s="130"/>
      <c r="P14856" s="88"/>
    </row>
    <row r="14857" spans="6:16">
      <c r="F14857" s="81"/>
      <c r="G14857" s="130"/>
      <c r="I14857" s="88"/>
      <c r="N14857" s="130"/>
      <c r="P14857" s="88"/>
    </row>
    <row r="14858" spans="6:16">
      <c r="F14858" s="81"/>
      <c r="G14858" s="130"/>
      <c r="I14858" s="88"/>
      <c r="N14858" s="130"/>
      <c r="P14858" s="88"/>
    </row>
    <row r="14859" spans="6:16">
      <c r="F14859" s="81"/>
      <c r="G14859" s="130"/>
      <c r="I14859" s="88"/>
      <c r="N14859" s="130"/>
      <c r="P14859" s="88"/>
    </row>
    <row r="14860" spans="6:16">
      <c r="F14860" s="81"/>
      <c r="G14860" s="130"/>
      <c r="I14860" s="88"/>
      <c r="N14860" s="130"/>
      <c r="P14860" s="88"/>
    </row>
    <row r="14861" spans="6:16">
      <c r="F14861" s="81"/>
      <c r="G14861" s="130"/>
      <c r="I14861" s="88"/>
      <c r="N14861" s="130"/>
      <c r="P14861" s="88"/>
    </row>
    <row r="14862" spans="6:16">
      <c r="F14862" s="81"/>
      <c r="G14862" s="130"/>
      <c r="I14862" s="88"/>
      <c r="N14862" s="130"/>
      <c r="P14862" s="88"/>
    </row>
    <row r="14863" spans="6:16">
      <c r="F14863" s="81"/>
      <c r="G14863" s="130"/>
      <c r="I14863" s="88"/>
      <c r="N14863" s="130"/>
      <c r="P14863" s="88"/>
    </row>
    <row r="14864" spans="6:16">
      <c r="F14864" s="81"/>
      <c r="G14864" s="130"/>
      <c r="I14864" s="88"/>
      <c r="N14864" s="130"/>
      <c r="P14864" s="88"/>
    </row>
    <row r="14865" spans="6:16">
      <c r="F14865" s="81"/>
      <c r="G14865" s="130"/>
      <c r="I14865" s="88"/>
      <c r="N14865" s="130"/>
      <c r="P14865" s="88"/>
    </row>
    <row r="14866" spans="6:16">
      <c r="F14866" s="81"/>
      <c r="G14866" s="130"/>
      <c r="I14866" s="88"/>
      <c r="N14866" s="130"/>
      <c r="P14866" s="88"/>
    </row>
    <row r="14867" spans="6:16">
      <c r="F14867" s="81"/>
      <c r="G14867" s="130"/>
      <c r="I14867" s="88"/>
      <c r="N14867" s="130"/>
      <c r="P14867" s="88"/>
    </row>
    <row r="14868" spans="6:16">
      <c r="F14868" s="81"/>
      <c r="G14868" s="130"/>
      <c r="I14868" s="88"/>
      <c r="N14868" s="130"/>
      <c r="P14868" s="88"/>
    </row>
    <row r="14869" spans="6:16">
      <c r="F14869" s="81"/>
      <c r="G14869" s="130"/>
      <c r="I14869" s="88"/>
      <c r="N14869" s="130"/>
      <c r="P14869" s="88"/>
    </row>
    <row r="14870" spans="6:16">
      <c r="F14870" s="81"/>
      <c r="G14870" s="130"/>
      <c r="I14870" s="88"/>
      <c r="N14870" s="130"/>
      <c r="P14870" s="88"/>
    </row>
    <row r="14871" spans="6:16">
      <c r="F14871" s="81"/>
      <c r="G14871" s="130"/>
      <c r="I14871" s="88"/>
      <c r="N14871" s="130"/>
      <c r="P14871" s="88"/>
    </row>
    <row r="14872" spans="6:16">
      <c r="F14872" s="81"/>
      <c r="G14872" s="130"/>
      <c r="I14872" s="88"/>
      <c r="N14872" s="130"/>
      <c r="P14872" s="88"/>
    </row>
    <row r="14873" spans="6:16">
      <c r="F14873" s="81"/>
      <c r="G14873" s="130"/>
      <c r="I14873" s="88"/>
      <c r="N14873" s="130"/>
      <c r="P14873" s="88"/>
    </row>
    <row r="14874" spans="6:16">
      <c r="F14874" s="81"/>
      <c r="G14874" s="130"/>
      <c r="I14874" s="88"/>
      <c r="N14874" s="130"/>
      <c r="P14874" s="88"/>
    </row>
    <row r="14875" spans="6:16">
      <c r="F14875" s="81"/>
      <c r="G14875" s="130"/>
      <c r="I14875" s="88"/>
      <c r="N14875" s="130"/>
      <c r="P14875" s="88"/>
    </row>
    <row r="14876" spans="6:16">
      <c r="F14876" s="81"/>
      <c r="G14876" s="130"/>
      <c r="I14876" s="88"/>
      <c r="N14876" s="130"/>
      <c r="P14876" s="88"/>
    </row>
    <row r="14877" spans="6:16">
      <c r="F14877" s="81"/>
      <c r="G14877" s="130"/>
      <c r="I14877" s="88"/>
      <c r="N14877" s="130"/>
      <c r="P14877" s="88"/>
    </row>
    <row r="14878" spans="6:16">
      <c r="F14878" s="81"/>
      <c r="G14878" s="130"/>
      <c r="I14878" s="88"/>
      <c r="N14878" s="130"/>
      <c r="P14878" s="88"/>
    </row>
    <row r="14879" spans="6:16">
      <c r="F14879" s="81"/>
      <c r="G14879" s="130"/>
      <c r="I14879" s="88"/>
      <c r="N14879" s="130"/>
      <c r="P14879" s="88"/>
    </row>
    <row r="14880" spans="6:16">
      <c r="F14880" s="81"/>
      <c r="G14880" s="130"/>
      <c r="I14880" s="88"/>
      <c r="N14880" s="130"/>
      <c r="P14880" s="88"/>
    </row>
    <row r="14881" spans="6:16">
      <c r="F14881" s="81"/>
      <c r="G14881" s="130"/>
      <c r="I14881" s="88"/>
      <c r="N14881" s="130"/>
      <c r="P14881" s="88"/>
    </row>
    <row r="14882" spans="6:16">
      <c r="F14882" s="81"/>
      <c r="G14882" s="130"/>
      <c r="I14882" s="88"/>
      <c r="N14882" s="130"/>
      <c r="P14882" s="88"/>
    </row>
    <row r="14883" spans="6:16">
      <c r="F14883" s="81"/>
      <c r="G14883" s="130"/>
      <c r="I14883" s="88"/>
      <c r="N14883" s="130"/>
      <c r="P14883" s="88"/>
    </row>
    <row r="14884" spans="6:16">
      <c r="F14884" s="81"/>
      <c r="G14884" s="130"/>
      <c r="I14884" s="88"/>
      <c r="N14884" s="130"/>
      <c r="P14884" s="88"/>
    </row>
    <row r="14885" spans="6:16">
      <c r="F14885" s="81"/>
      <c r="G14885" s="130"/>
      <c r="I14885" s="88"/>
      <c r="N14885" s="130"/>
      <c r="P14885" s="88"/>
    </row>
    <row r="14886" spans="6:16">
      <c r="F14886" s="81"/>
      <c r="G14886" s="130"/>
      <c r="I14886" s="88"/>
      <c r="N14886" s="130"/>
      <c r="P14886" s="88"/>
    </row>
    <row r="14887" spans="6:16">
      <c r="F14887" s="81"/>
      <c r="G14887" s="130"/>
      <c r="I14887" s="88"/>
      <c r="N14887" s="130"/>
      <c r="P14887" s="88"/>
    </row>
    <row r="14888" spans="6:16">
      <c r="F14888" s="81"/>
      <c r="G14888" s="130"/>
      <c r="I14888" s="88"/>
      <c r="N14888" s="130"/>
      <c r="P14888" s="88"/>
    </row>
    <row r="14889" spans="6:16">
      <c r="F14889" s="81"/>
      <c r="G14889" s="130"/>
      <c r="I14889" s="88"/>
      <c r="N14889" s="130"/>
      <c r="P14889" s="88"/>
    </row>
    <row r="14890" spans="6:16">
      <c r="F14890" s="81"/>
      <c r="G14890" s="130"/>
      <c r="I14890" s="88"/>
      <c r="N14890" s="130"/>
      <c r="P14890" s="88"/>
    </row>
    <row r="14891" spans="6:16">
      <c r="F14891" s="81"/>
      <c r="G14891" s="130"/>
      <c r="I14891" s="88"/>
      <c r="N14891" s="130"/>
      <c r="P14891" s="88"/>
    </row>
    <row r="14892" spans="6:16">
      <c r="F14892" s="81"/>
      <c r="G14892" s="130"/>
      <c r="I14892" s="88"/>
      <c r="N14892" s="130"/>
      <c r="P14892" s="88"/>
    </row>
    <row r="14893" spans="6:16">
      <c r="F14893" s="81"/>
      <c r="G14893" s="130"/>
      <c r="I14893" s="88"/>
      <c r="N14893" s="130"/>
      <c r="P14893" s="88"/>
    </row>
    <row r="14894" spans="6:16">
      <c r="F14894" s="81"/>
      <c r="G14894" s="130"/>
      <c r="I14894" s="88"/>
      <c r="N14894" s="130"/>
      <c r="P14894" s="88"/>
    </row>
    <row r="14895" spans="6:16">
      <c r="F14895" s="81"/>
      <c r="G14895" s="130"/>
      <c r="I14895" s="88"/>
      <c r="N14895" s="130"/>
      <c r="P14895" s="88"/>
    </row>
    <row r="14896" spans="6:16">
      <c r="F14896" s="81"/>
      <c r="G14896" s="130"/>
      <c r="I14896" s="88"/>
      <c r="N14896" s="130"/>
      <c r="P14896" s="88"/>
    </row>
    <row r="14897" spans="6:16">
      <c r="F14897" s="81"/>
      <c r="G14897" s="130"/>
      <c r="I14897" s="88"/>
      <c r="N14897" s="130"/>
      <c r="P14897" s="88"/>
    </row>
    <row r="14898" spans="6:16">
      <c r="F14898" s="81"/>
      <c r="G14898" s="130"/>
      <c r="I14898" s="88"/>
      <c r="N14898" s="130"/>
      <c r="P14898" s="88"/>
    </row>
    <row r="14899" spans="6:16">
      <c r="F14899" s="81"/>
      <c r="G14899" s="130"/>
      <c r="I14899" s="88"/>
      <c r="N14899" s="130"/>
      <c r="P14899" s="88"/>
    </row>
    <row r="14900" spans="6:16">
      <c r="F14900" s="81"/>
      <c r="G14900" s="130"/>
      <c r="I14900" s="88"/>
      <c r="N14900" s="130"/>
      <c r="P14900" s="88"/>
    </row>
    <row r="14901" spans="6:16">
      <c r="F14901" s="81"/>
      <c r="G14901" s="130"/>
      <c r="I14901" s="88"/>
      <c r="N14901" s="130"/>
      <c r="P14901" s="88"/>
    </row>
    <row r="14902" spans="6:16">
      <c r="F14902" s="81"/>
      <c r="G14902" s="130"/>
      <c r="I14902" s="88"/>
      <c r="N14902" s="130"/>
      <c r="P14902" s="88"/>
    </row>
    <row r="14903" spans="6:16">
      <c r="F14903" s="81"/>
      <c r="G14903" s="130"/>
      <c r="I14903" s="88"/>
      <c r="N14903" s="130"/>
      <c r="P14903" s="88"/>
    </row>
    <row r="14904" spans="6:16">
      <c r="F14904" s="81"/>
      <c r="G14904" s="130"/>
      <c r="I14904" s="88"/>
      <c r="N14904" s="130"/>
      <c r="P14904" s="88"/>
    </row>
    <row r="14905" spans="6:16">
      <c r="F14905" s="81"/>
      <c r="G14905" s="130"/>
      <c r="I14905" s="88"/>
      <c r="N14905" s="130"/>
      <c r="P14905" s="88"/>
    </row>
    <row r="14906" spans="6:16">
      <c r="F14906" s="81"/>
      <c r="G14906" s="130"/>
      <c r="I14906" s="88"/>
      <c r="N14906" s="130"/>
      <c r="P14906" s="88"/>
    </row>
    <row r="14907" spans="6:16">
      <c r="F14907" s="81"/>
      <c r="G14907" s="130"/>
      <c r="I14907" s="88"/>
      <c r="N14907" s="130"/>
      <c r="P14907" s="88"/>
    </row>
    <row r="14908" spans="6:16">
      <c r="F14908" s="81"/>
      <c r="G14908" s="130"/>
      <c r="I14908" s="88"/>
      <c r="N14908" s="130"/>
      <c r="P14908" s="88"/>
    </row>
    <row r="14909" spans="6:16">
      <c r="F14909" s="81"/>
      <c r="G14909" s="130"/>
      <c r="I14909" s="88"/>
      <c r="N14909" s="130"/>
      <c r="P14909" s="88"/>
    </row>
    <row r="14910" spans="6:16">
      <c r="F14910" s="81"/>
      <c r="G14910" s="130"/>
      <c r="I14910" s="88"/>
      <c r="N14910" s="130"/>
      <c r="P14910" s="88"/>
    </row>
    <row r="14911" spans="6:16">
      <c r="F14911" s="81"/>
      <c r="G14911" s="130"/>
      <c r="I14911" s="88"/>
      <c r="N14911" s="130"/>
      <c r="P14911" s="88"/>
    </row>
    <row r="14912" spans="6:16">
      <c r="F14912" s="81"/>
      <c r="G14912" s="130"/>
      <c r="I14912" s="88"/>
      <c r="N14912" s="130"/>
      <c r="P14912" s="88"/>
    </row>
    <row r="14913" spans="6:16">
      <c r="F14913" s="81"/>
      <c r="G14913" s="130"/>
      <c r="I14913" s="88"/>
      <c r="N14913" s="130"/>
      <c r="P14913" s="88"/>
    </row>
    <row r="14914" spans="6:16">
      <c r="F14914" s="81"/>
      <c r="G14914" s="130"/>
      <c r="I14914" s="88"/>
      <c r="N14914" s="130"/>
      <c r="P14914" s="88"/>
    </row>
    <row r="14915" spans="6:16">
      <c r="F14915" s="81"/>
      <c r="G14915" s="130"/>
      <c r="I14915" s="88"/>
      <c r="N14915" s="130"/>
      <c r="P14915" s="88"/>
    </row>
    <row r="14916" spans="6:16">
      <c r="F14916" s="81"/>
      <c r="G14916" s="130"/>
      <c r="I14916" s="88"/>
      <c r="N14916" s="130"/>
      <c r="P14916" s="88"/>
    </row>
    <row r="14917" spans="6:16">
      <c r="F14917" s="81"/>
      <c r="G14917" s="130"/>
      <c r="I14917" s="88"/>
      <c r="N14917" s="130"/>
      <c r="P14917" s="88"/>
    </row>
    <row r="14918" spans="6:16">
      <c r="F14918" s="81"/>
      <c r="G14918" s="130"/>
      <c r="I14918" s="88"/>
      <c r="N14918" s="130"/>
      <c r="P14918" s="88"/>
    </row>
    <row r="14919" spans="6:16">
      <c r="F14919" s="81"/>
      <c r="G14919" s="130"/>
      <c r="I14919" s="88"/>
      <c r="N14919" s="130"/>
      <c r="P14919" s="88"/>
    </row>
    <row r="14920" spans="6:16">
      <c r="F14920" s="81"/>
      <c r="G14920" s="130"/>
      <c r="I14920" s="88"/>
      <c r="N14920" s="130"/>
      <c r="P14920" s="88"/>
    </row>
    <row r="14921" spans="6:16">
      <c r="F14921" s="81"/>
      <c r="G14921" s="130"/>
      <c r="I14921" s="88"/>
      <c r="N14921" s="130"/>
      <c r="P14921" s="88"/>
    </row>
    <row r="14922" spans="6:16">
      <c r="F14922" s="81"/>
      <c r="G14922" s="130"/>
      <c r="I14922" s="88"/>
      <c r="N14922" s="130"/>
      <c r="P14922" s="88"/>
    </row>
    <row r="14923" spans="6:16">
      <c r="F14923" s="81"/>
      <c r="G14923" s="130"/>
      <c r="I14923" s="88"/>
      <c r="N14923" s="130"/>
      <c r="P14923" s="88"/>
    </row>
    <row r="14924" spans="6:16">
      <c r="F14924" s="81"/>
      <c r="G14924" s="130"/>
      <c r="I14924" s="88"/>
      <c r="N14924" s="130"/>
      <c r="P14924" s="88"/>
    </row>
    <row r="14925" spans="6:16">
      <c r="F14925" s="81"/>
      <c r="G14925" s="130"/>
      <c r="I14925" s="88"/>
      <c r="N14925" s="130"/>
      <c r="P14925" s="88"/>
    </row>
    <row r="14926" spans="6:16">
      <c r="F14926" s="81"/>
      <c r="G14926" s="130"/>
      <c r="I14926" s="88"/>
      <c r="N14926" s="130"/>
      <c r="P14926" s="88"/>
    </row>
    <row r="14927" spans="6:16">
      <c r="F14927" s="81"/>
      <c r="G14927" s="130"/>
      <c r="I14927" s="88"/>
      <c r="N14927" s="130"/>
      <c r="P14927" s="88"/>
    </row>
    <row r="14928" spans="6:16">
      <c r="F14928" s="81"/>
      <c r="G14928" s="130"/>
      <c r="I14928" s="88"/>
      <c r="N14928" s="130"/>
      <c r="P14928" s="88"/>
    </row>
    <row r="14929" spans="6:16">
      <c r="F14929" s="81"/>
      <c r="G14929" s="130"/>
      <c r="I14929" s="88"/>
      <c r="N14929" s="130"/>
      <c r="P14929" s="88"/>
    </row>
    <row r="14930" spans="6:16">
      <c r="F14930" s="81"/>
      <c r="G14930" s="130"/>
      <c r="I14930" s="88"/>
      <c r="N14930" s="130"/>
      <c r="P14930" s="88"/>
    </row>
    <row r="14931" spans="6:16">
      <c r="F14931" s="81"/>
      <c r="G14931" s="130"/>
      <c r="I14931" s="88"/>
      <c r="N14931" s="130"/>
      <c r="P14931" s="88"/>
    </row>
    <row r="14932" spans="6:16">
      <c r="F14932" s="81"/>
      <c r="G14932" s="130"/>
      <c r="I14932" s="88"/>
      <c r="N14932" s="130"/>
      <c r="P14932" s="88"/>
    </row>
    <row r="14933" spans="6:16">
      <c r="F14933" s="81"/>
      <c r="G14933" s="130"/>
      <c r="I14933" s="88"/>
      <c r="N14933" s="130"/>
      <c r="P14933" s="88"/>
    </row>
    <row r="14934" spans="6:16">
      <c r="F14934" s="81"/>
      <c r="G14934" s="130"/>
      <c r="I14934" s="88"/>
      <c r="N14934" s="130"/>
      <c r="P14934" s="88"/>
    </row>
    <row r="14935" spans="6:16">
      <c r="F14935" s="81"/>
      <c r="G14935" s="130"/>
      <c r="I14935" s="88"/>
      <c r="N14935" s="130"/>
      <c r="P14935" s="88"/>
    </row>
    <row r="14936" spans="6:16">
      <c r="F14936" s="81"/>
      <c r="G14936" s="130"/>
      <c r="I14936" s="88"/>
      <c r="N14936" s="130"/>
      <c r="P14936" s="88"/>
    </row>
    <row r="14937" spans="6:16">
      <c r="F14937" s="81"/>
      <c r="G14937" s="130"/>
      <c r="I14937" s="88"/>
      <c r="N14937" s="130"/>
      <c r="P14937" s="88"/>
    </row>
    <row r="14938" spans="6:16">
      <c r="F14938" s="81"/>
      <c r="G14938" s="130"/>
      <c r="I14938" s="88"/>
      <c r="N14938" s="130"/>
      <c r="P14938" s="88"/>
    </row>
    <row r="14939" spans="6:16">
      <c r="F14939" s="81"/>
      <c r="G14939" s="130"/>
      <c r="I14939" s="88"/>
      <c r="N14939" s="130"/>
      <c r="P14939" s="88"/>
    </row>
    <row r="14940" spans="6:16">
      <c r="F14940" s="81"/>
      <c r="G14940" s="130"/>
      <c r="I14940" s="88"/>
      <c r="N14940" s="130"/>
      <c r="P14940" s="88"/>
    </row>
    <row r="14941" spans="6:16">
      <c r="F14941" s="81"/>
      <c r="G14941" s="130"/>
      <c r="I14941" s="88"/>
      <c r="N14941" s="130"/>
      <c r="P14941" s="88"/>
    </row>
    <row r="14942" spans="6:16">
      <c r="F14942" s="81"/>
      <c r="G14942" s="130"/>
      <c r="I14942" s="88"/>
      <c r="N14942" s="130"/>
      <c r="P14942" s="88"/>
    </row>
    <row r="14943" spans="6:16">
      <c r="F14943" s="81"/>
      <c r="G14943" s="130"/>
      <c r="I14943" s="88"/>
      <c r="N14943" s="130"/>
      <c r="P14943" s="88"/>
    </row>
    <row r="14944" spans="6:16">
      <c r="F14944" s="81"/>
      <c r="G14944" s="130"/>
      <c r="I14944" s="88"/>
      <c r="N14944" s="130"/>
      <c r="P14944" s="88"/>
    </row>
    <row r="14945" spans="6:16">
      <c r="F14945" s="81"/>
      <c r="G14945" s="130"/>
      <c r="I14945" s="88"/>
      <c r="N14945" s="130"/>
      <c r="P14945" s="88"/>
    </row>
    <row r="14946" spans="6:16">
      <c r="F14946" s="81"/>
      <c r="G14946" s="130"/>
      <c r="I14946" s="88"/>
      <c r="N14946" s="130"/>
      <c r="P14946" s="88"/>
    </row>
    <row r="14947" spans="6:16">
      <c r="F14947" s="81"/>
      <c r="G14947" s="130"/>
      <c r="I14947" s="88"/>
      <c r="N14947" s="130"/>
      <c r="P14947" s="88"/>
    </row>
    <row r="14948" spans="6:16">
      <c r="F14948" s="81"/>
      <c r="G14948" s="130"/>
      <c r="I14948" s="88"/>
      <c r="N14948" s="130"/>
      <c r="P14948" s="88"/>
    </row>
    <row r="14949" spans="6:16">
      <c r="F14949" s="81"/>
      <c r="G14949" s="130"/>
      <c r="I14949" s="88"/>
      <c r="N14949" s="130"/>
      <c r="P14949" s="88"/>
    </row>
    <row r="14950" spans="6:16">
      <c r="F14950" s="81"/>
      <c r="G14950" s="130"/>
      <c r="I14950" s="88"/>
      <c r="N14950" s="130"/>
      <c r="P14950" s="88"/>
    </row>
    <row r="14951" spans="6:16">
      <c r="F14951" s="81"/>
      <c r="G14951" s="130"/>
      <c r="I14951" s="88"/>
      <c r="N14951" s="130"/>
      <c r="P14951" s="88"/>
    </row>
    <row r="14952" spans="6:16">
      <c r="F14952" s="81"/>
      <c r="G14952" s="130"/>
      <c r="I14952" s="88"/>
      <c r="N14952" s="130"/>
      <c r="P14952" s="88"/>
    </row>
    <row r="14953" spans="6:16">
      <c r="F14953" s="81"/>
      <c r="G14953" s="130"/>
      <c r="I14953" s="88"/>
      <c r="N14953" s="130"/>
      <c r="P14953" s="88"/>
    </row>
    <row r="14954" spans="6:16">
      <c r="F14954" s="81"/>
      <c r="G14954" s="130"/>
      <c r="I14954" s="88"/>
      <c r="N14954" s="130"/>
      <c r="P14954" s="88"/>
    </row>
    <row r="14955" spans="6:16">
      <c r="F14955" s="81"/>
      <c r="G14955" s="130"/>
      <c r="I14955" s="88"/>
      <c r="N14955" s="130"/>
      <c r="P14955" s="88"/>
    </row>
    <row r="14956" spans="6:16">
      <c r="F14956" s="81"/>
      <c r="G14956" s="130"/>
      <c r="I14956" s="88"/>
      <c r="N14956" s="130"/>
      <c r="P14956" s="88"/>
    </row>
    <row r="14957" spans="6:16">
      <c r="F14957" s="81"/>
      <c r="G14957" s="130"/>
      <c r="I14957" s="88"/>
      <c r="N14957" s="130"/>
      <c r="P14957" s="88"/>
    </row>
    <row r="14958" spans="6:16">
      <c r="F14958" s="81"/>
      <c r="G14958" s="130"/>
      <c r="I14958" s="88"/>
      <c r="N14958" s="130"/>
      <c r="P14958" s="88"/>
    </row>
    <row r="14959" spans="6:16">
      <c r="F14959" s="81"/>
      <c r="G14959" s="130"/>
      <c r="I14959" s="88"/>
      <c r="N14959" s="130"/>
      <c r="P14959" s="88"/>
    </row>
    <row r="14960" spans="6:16">
      <c r="F14960" s="81"/>
      <c r="G14960" s="130"/>
      <c r="I14960" s="88"/>
      <c r="N14960" s="130"/>
      <c r="P14960" s="88"/>
    </row>
    <row r="14961" spans="6:16">
      <c r="F14961" s="81"/>
      <c r="G14961" s="130"/>
      <c r="I14961" s="88"/>
      <c r="N14961" s="130"/>
      <c r="P14961" s="88"/>
    </row>
    <row r="14962" spans="6:16">
      <c r="F14962" s="81"/>
      <c r="G14962" s="130"/>
      <c r="I14962" s="88"/>
      <c r="N14962" s="130"/>
      <c r="P14962" s="88"/>
    </row>
    <row r="14963" spans="6:16">
      <c r="F14963" s="81"/>
      <c r="G14963" s="130"/>
      <c r="I14963" s="88"/>
      <c r="N14963" s="130"/>
      <c r="P14963" s="88"/>
    </row>
    <row r="14964" spans="6:16">
      <c r="F14964" s="81"/>
      <c r="G14964" s="130"/>
      <c r="I14964" s="88"/>
      <c r="N14964" s="130"/>
      <c r="P14964" s="88"/>
    </row>
    <row r="14965" spans="6:16">
      <c r="F14965" s="81"/>
      <c r="G14965" s="130"/>
      <c r="I14965" s="88"/>
      <c r="N14965" s="130"/>
      <c r="P14965" s="88"/>
    </row>
    <row r="14966" spans="6:16">
      <c r="F14966" s="81"/>
      <c r="G14966" s="130"/>
      <c r="I14966" s="88"/>
      <c r="N14966" s="130"/>
      <c r="P14966" s="88"/>
    </row>
    <row r="14967" spans="6:16">
      <c r="F14967" s="81"/>
      <c r="G14967" s="130"/>
      <c r="I14967" s="88"/>
      <c r="N14967" s="130"/>
      <c r="P14967" s="88"/>
    </row>
    <row r="14968" spans="6:16">
      <c r="F14968" s="81"/>
      <c r="G14968" s="130"/>
      <c r="I14968" s="88"/>
      <c r="N14968" s="130"/>
      <c r="P14968" s="88"/>
    </row>
    <row r="14969" spans="6:16">
      <c r="F14969" s="81"/>
      <c r="G14969" s="130"/>
      <c r="I14969" s="88"/>
      <c r="N14969" s="130"/>
      <c r="P14969" s="88"/>
    </row>
    <row r="14970" spans="6:16">
      <c r="F14970" s="81"/>
      <c r="G14970" s="130"/>
      <c r="I14970" s="88"/>
      <c r="N14970" s="130"/>
      <c r="P14970" s="88"/>
    </row>
    <row r="14971" spans="6:16">
      <c r="F14971" s="81"/>
      <c r="G14971" s="130"/>
      <c r="I14971" s="88"/>
      <c r="N14971" s="130"/>
      <c r="P14971" s="88"/>
    </row>
    <row r="14972" spans="6:16">
      <c r="F14972" s="81"/>
      <c r="G14972" s="130"/>
      <c r="I14972" s="88"/>
      <c r="N14972" s="130"/>
      <c r="P14972" s="88"/>
    </row>
    <row r="14973" spans="6:16">
      <c r="F14973" s="81"/>
      <c r="G14973" s="130"/>
      <c r="I14973" s="88"/>
      <c r="N14973" s="130"/>
      <c r="P14973" s="88"/>
    </row>
    <row r="14974" spans="6:16">
      <c r="F14974" s="81"/>
      <c r="G14974" s="130"/>
      <c r="I14974" s="88"/>
      <c r="N14974" s="130"/>
      <c r="P14974" s="88"/>
    </row>
    <row r="14975" spans="6:16">
      <c r="F14975" s="81"/>
      <c r="G14975" s="130"/>
      <c r="I14975" s="88"/>
      <c r="N14975" s="130"/>
      <c r="P14975" s="88"/>
    </row>
    <row r="14976" spans="6:16">
      <c r="F14976" s="81"/>
      <c r="G14976" s="130"/>
      <c r="I14976" s="88"/>
      <c r="N14976" s="130"/>
      <c r="P14976" s="88"/>
    </row>
    <row r="14977" spans="6:16">
      <c r="F14977" s="81"/>
      <c r="G14977" s="130"/>
      <c r="I14977" s="88"/>
      <c r="N14977" s="130"/>
      <c r="P14977" s="88"/>
    </row>
    <row r="14978" spans="6:16">
      <c r="F14978" s="81"/>
      <c r="G14978" s="130"/>
      <c r="I14978" s="88"/>
      <c r="N14978" s="130"/>
      <c r="P14978" s="88"/>
    </row>
    <row r="14979" spans="6:16">
      <c r="F14979" s="81"/>
      <c r="G14979" s="130"/>
      <c r="I14979" s="88"/>
      <c r="N14979" s="130"/>
      <c r="P14979" s="88"/>
    </row>
    <row r="14980" spans="6:16">
      <c r="F14980" s="81"/>
      <c r="G14980" s="130"/>
      <c r="I14980" s="88"/>
      <c r="N14980" s="130"/>
      <c r="P14980" s="88"/>
    </row>
    <row r="14981" spans="6:16">
      <c r="F14981" s="81"/>
      <c r="G14981" s="130"/>
      <c r="I14981" s="88"/>
      <c r="N14981" s="130"/>
      <c r="P14981" s="88"/>
    </row>
    <row r="14982" spans="6:16">
      <c r="F14982" s="81"/>
      <c r="G14982" s="130"/>
      <c r="I14982" s="88"/>
      <c r="N14982" s="130"/>
      <c r="P14982" s="88"/>
    </row>
    <row r="14983" spans="6:16">
      <c r="F14983" s="81"/>
      <c r="G14983" s="130"/>
      <c r="I14983" s="88"/>
      <c r="N14983" s="130"/>
      <c r="P14983" s="88"/>
    </row>
    <row r="14984" spans="6:16">
      <c r="F14984" s="81"/>
      <c r="G14984" s="130"/>
      <c r="I14984" s="88"/>
      <c r="N14984" s="130"/>
      <c r="P14984" s="88"/>
    </row>
    <row r="14985" spans="6:16">
      <c r="F14985" s="81"/>
      <c r="G14985" s="130"/>
      <c r="I14985" s="88"/>
      <c r="N14985" s="130"/>
      <c r="P14985" s="88"/>
    </row>
    <row r="14986" spans="6:16">
      <c r="F14986" s="81"/>
      <c r="G14986" s="130"/>
      <c r="I14986" s="88"/>
      <c r="N14986" s="130"/>
      <c r="P14986" s="88"/>
    </row>
    <row r="14987" spans="6:16">
      <c r="F14987" s="81"/>
      <c r="G14987" s="130"/>
      <c r="I14987" s="88"/>
      <c r="N14987" s="130"/>
      <c r="P14987" s="88"/>
    </row>
    <row r="14988" spans="6:16">
      <c r="F14988" s="81"/>
      <c r="G14988" s="130"/>
      <c r="I14988" s="88"/>
      <c r="N14988" s="130"/>
      <c r="P14988" s="88"/>
    </row>
    <row r="14989" spans="6:16">
      <c r="F14989" s="81"/>
      <c r="G14989" s="130"/>
      <c r="I14989" s="88"/>
      <c r="N14989" s="130"/>
      <c r="P14989" s="88"/>
    </row>
    <row r="14990" spans="6:16">
      <c r="F14990" s="81"/>
      <c r="G14990" s="130"/>
      <c r="I14990" s="88"/>
      <c r="N14990" s="130"/>
      <c r="P14990" s="88"/>
    </row>
    <row r="14991" spans="6:16">
      <c r="F14991" s="81"/>
      <c r="G14991" s="130"/>
      <c r="I14991" s="88"/>
      <c r="N14991" s="130"/>
      <c r="P14991" s="88"/>
    </row>
    <row r="14992" spans="6:16">
      <c r="F14992" s="81"/>
      <c r="G14992" s="130"/>
      <c r="I14992" s="88"/>
      <c r="N14992" s="130"/>
      <c r="P14992" s="88"/>
    </row>
    <row r="14993" spans="6:16">
      <c r="F14993" s="81"/>
      <c r="G14993" s="130"/>
      <c r="I14993" s="88"/>
      <c r="N14993" s="130"/>
      <c r="P14993" s="88"/>
    </row>
    <row r="14994" spans="6:16">
      <c r="F14994" s="81"/>
      <c r="G14994" s="130"/>
      <c r="I14994" s="88"/>
      <c r="N14994" s="130"/>
      <c r="P14994" s="88"/>
    </row>
    <row r="14995" spans="6:16">
      <c r="F14995" s="81"/>
      <c r="G14995" s="130"/>
      <c r="I14995" s="88"/>
      <c r="N14995" s="130"/>
      <c r="P14995" s="88"/>
    </row>
    <row r="14996" spans="6:16">
      <c r="F14996" s="81"/>
      <c r="G14996" s="130"/>
      <c r="I14996" s="88"/>
      <c r="N14996" s="130"/>
      <c r="P14996" s="88"/>
    </row>
    <row r="14997" spans="6:16">
      <c r="F14997" s="81"/>
      <c r="G14997" s="130"/>
      <c r="I14997" s="88"/>
      <c r="N14997" s="130"/>
      <c r="P14997" s="88"/>
    </row>
    <row r="14998" spans="6:16">
      <c r="F14998" s="81"/>
      <c r="G14998" s="130"/>
      <c r="I14998" s="88"/>
      <c r="N14998" s="130"/>
      <c r="P14998" s="88"/>
    </row>
    <row r="14999" spans="6:16">
      <c r="F14999" s="81"/>
      <c r="G14999" s="130"/>
      <c r="I14999" s="88"/>
      <c r="N14999" s="130"/>
      <c r="P14999" s="88"/>
    </row>
    <row r="15000" spans="6:16">
      <c r="F15000" s="81"/>
      <c r="G15000" s="130"/>
      <c r="I15000" s="88"/>
      <c r="N15000" s="130"/>
      <c r="P15000" s="88"/>
    </row>
    <row r="15001" spans="6:16">
      <c r="F15001" s="81"/>
      <c r="G15001" s="130"/>
      <c r="I15001" s="88"/>
      <c r="N15001" s="130"/>
      <c r="P15001" s="88"/>
    </row>
    <row r="15002" spans="6:16">
      <c r="F15002" s="81"/>
      <c r="G15002" s="130"/>
      <c r="I15002" s="88"/>
      <c r="N15002" s="130"/>
      <c r="P15002" s="88"/>
    </row>
    <row r="15003" spans="6:16">
      <c r="F15003" s="81"/>
      <c r="G15003" s="130"/>
      <c r="I15003" s="88"/>
      <c r="N15003" s="130"/>
      <c r="P15003" s="88"/>
    </row>
    <row r="15004" spans="6:16">
      <c r="F15004" s="81"/>
      <c r="G15004" s="130"/>
      <c r="I15004" s="88"/>
      <c r="N15004" s="130"/>
      <c r="P15004" s="88"/>
    </row>
    <row r="15005" spans="6:16">
      <c r="F15005" s="81"/>
      <c r="G15005" s="130"/>
      <c r="I15005" s="88"/>
      <c r="N15005" s="130"/>
      <c r="P15005" s="88"/>
    </row>
    <row r="15006" spans="6:16">
      <c r="F15006" s="81"/>
      <c r="G15006" s="130"/>
      <c r="I15006" s="88"/>
      <c r="N15006" s="130"/>
      <c r="P15006" s="88"/>
    </row>
    <row r="15007" spans="6:16">
      <c r="F15007" s="81"/>
      <c r="G15007" s="130"/>
      <c r="I15007" s="88"/>
      <c r="N15007" s="130"/>
      <c r="P15007" s="88"/>
    </row>
    <row r="15008" spans="6:16">
      <c r="F15008" s="81"/>
      <c r="G15008" s="130"/>
      <c r="I15008" s="88"/>
      <c r="N15008" s="130"/>
      <c r="P15008" s="88"/>
    </row>
    <row r="15009" spans="6:16">
      <c r="F15009" s="81"/>
      <c r="G15009" s="130"/>
      <c r="I15009" s="88"/>
      <c r="N15009" s="130"/>
      <c r="P15009" s="88"/>
    </row>
    <row r="15010" spans="6:16">
      <c r="F15010" s="81"/>
      <c r="G15010" s="130"/>
      <c r="I15010" s="88"/>
      <c r="N15010" s="130"/>
      <c r="P15010" s="88"/>
    </row>
    <row r="15011" spans="6:16">
      <c r="F15011" s="81"/>
      <c r="G15011" s="130"/>
      <c r="I15011" s="88"/>
      <c r="N15011" s="130"/>
      <c r="P15011" s="88"/>
    </row>
    <row r="15012" spans="6:16">
      <c r="F15012" s="81"/>
      <c r="G15012" s="130"/>
      <c r="I15012" s="88"/>
      <c r="N15012" s="130"/>
      <c r="P15012" s="88"/>
    </row>
    <row r="15013" spans="6:16">
      <c r="F15013" s="81"/>
      <c r="G15013" s="130"/>
      <c r="I15013" s="88"/>
      <c r="N15013" s="130"/>
      <c r="P15013" s="88"/>
    </row>
    <row r="15014" spans="6:16">
      <c r="F15014" s="81"/>
      <c r="G15014" s="130"/>
      <c r="I15014" s="88"/>
      <c r="N15014" s="130"/>
      <c r="P15014" s="88"/>
    </row>
    <row r="15015" spans="6:16">
      <c r="F15015" s="81"/>
      <c r="G15015" s="130"/>
      <c r="I15015" s="88"/>
      <c r="N15015" s="130"/>
      <c r="P15015" s="88"/>
    </row>
    <row r="15016" spans="6:16">
      <c r="F15016" s="81"/>
      <c r="G15016" s="130"/>
      <c r="I15016" s="88"/>
      <c r="N15016" s="130"/>
      <c r="P15016" s="88"/>
    </row>
    <row r="15017" spans="6:16">
      <c r="F15017" s="81"/>
      <c r="G15017" s="130"/>
      <c r="I15017" s="88"/>
      <c r="N15017" s="130"/>
      <c r="P15017" s="88"/>
    </row>
    <row r="15018" spans="6:16">
      <c r="F15018" s="81"/>
      <c r="G15018" s="130"/>
      <c r="I15018" s="88"/>
      <c r="N15018" s="130"/>
      <c r="P15018" s="88"/>
    </row>
    <row r="15019" spans="6:16">
      <c r="F15019" s="81"/>
      <c r="G15019" s="130"/>
      <c r="I15019" s="88"/>
      <c r="N15019" s="130"/>
      <c r="P15019" s="88"/>
    </row>
    <row r="15020" spans="6:16">
      <c r="F15020" s="81"/>
      <c r="G15020" s="130"/>
      <c r="I15020" s="88"/>
      <c r="N15020" s="130"/>
      <c r="P15020" s="88"/>
    </row>
    <row r="15021" spans="6:16">
      <c r="F15021" s="81"/>
      <c r="G15021" s="130"/>
      <c r="I15021" s="88"/>
      <c r="N15021" s="130"/>
      <c r="P15021" s="88"/>
    </row>
    <row r="15022" spans="6:16">
      <c r="F15022" s="81"/>
      <c r="G15022" s="130"/>
      <c r="I15022" s="88"/>
      <c r="N15022" s="130"/>
      <c r="P15022" s="88"/>
    </row>
    <row r="15023" spans="6:16">
      <c r="F15023" s="81"/>
      <c r="G15023" s="130"/>
      <c r="I15023" s="88"/>
      <c r="N15023" s="130"/>
      <c r="P15023" s="88"/>
    </row>
    <row r="15024" spans="6:16">
      <c r="F15024" s="81"/>
      <c r="G15024" s="130"/>
      <c r="I15024" s="88"/>
      <c r="N15024" s="130"/>
      <c r="P15024" s="88"/>
    </row>
    <row r="15025" spans="6:16">
      <c r="F15025" s="81"/>
      <c r="G15025" s="130"/>
      <c r="I15025" s="88"/>
      <c r="N15025" s="130"/>
      <c r="P15025" s="88"/>
    </row>
    <row r="15026" spans="6:16">
      <c r="F15026" s="81"/>
      <c r="G15026" s="130"/>
      <c r="I15026" s="88"/>
      <c r="N15026" s="130"/>
      <c r="P15026" s="88"/>
    </row>
    <row r="15027" spans="6:16">
      <c r="F15027" s="81"/>
      <c r="G15027" s="130"/>
      <c r="I15027" s="88"/>
      <c r="N15027" s="130"/>
      <c r="P15027" s="88"/>
    </row>
    <row r="15028" spans="6:16">
      <c r="F15028" s="81"/>
      <c r="G15028" s="130"/>
      <c r="I15028" s="88"/>
      <c r="N15028" s="130"/>
      <c r="P15028" s="88"/>
    </row>
    <row r="15029" spans="6:16">
      <c r="F15029" s="81"/>
      <c r="G15029" s="130"/>
      <c r="I15029" s="88"/>
      <c r="N15029" s="130"/>
      <c r="P15029" s="88"/>
    </row>
    <row r="15030" spans="6:16">
      <c r="F15030" s="81"/>
      <c r="G15030" s="130"/>
      <c r="I15030" s="88"/>
      <c r="N15030" s="130"/>
      <c r="P15030" s="88"/>
    </row>
    <row r="15031" spans="6:16">
      <c r="F15031" s="81"/>
      <c r="G15031" s="130"/>
      <c r="I15031" s="88"/>
      <c r="N15031" s="130"/>
      <c r="P15031" s="88"/>
    </row>
    <row r="15032" spans="6:16">
      <c r="F15032" s="81"/>
      <c r="G15032" s="130"/>
      <c r="I15032" s="88"/>
      <c r="N15032" s="130"/>
      <c r="P15032" s="88"/>
    </row>
    <row r="15033" spans="6:16">
      <c r="F15033" s="81"/>
      <c r="G15033" s="130"/>
      <c r="I15033" s="88"/>
      <c r="N15033" s="130"/>
      <c r="P15033" s="88"/>
    </row>
    <row r="15034" spans="6:16">
      <c r="F15034" s="81"/>
      <c r="G15034" s="130"/>
      <c r="I15034" s="88"/>
      <c r="N15034" s="130"/>
      <c r="P15034" s="88"/>
    </row>
    <row r="15035" spans="6:16">
      <c r="F15035" s="81"/>
      <c r="G15035" s="130"/>
      <c r="I15035" s="88"/>
      <c r="N15035" s="130"/>
      <c r="P15035" s="88"/>
    </row>
    <row r="15036" spans="6:16">
      <c r="F15036" s="81"/>
      <c r="G15036" s="130"/>
      <c r="I15036" s="88"/>
      <c r="N15036" s="130"/>
      <c r="P15036" s="88"/>
    </row>
    <row r="15037" spans="6:16">
      <c r="F15037" s="81"/>
      <c r="G15037" s="130"/>
      <c r="I15037" s="88"/>
      <c r="N15037" s="130"/>
      <c r="P15037" s="88"/>
    </row>
    <row r="15038" spans="6:16">
      <c r="F15038" s="81"/>
      <c r="G15038" s="130"/>
      <c r="I15038" s="88"/>
      <c r="N15038" s="130"/>
      <c r="P15038" s="88"/>
    </row>
    <row r="15039" spans="6:16">
      <c r="F15039" s="81"/>
      <c r="G15039" s="130"/>
      <c r="I15039" s="88"/>
      <c r="N15039" s="130"/>
      <c r="P15039" s="88"/>
    </row>
    <row r="15040" spans="6:16">
      <c r="F15040" s="81"/>
      <c r="G15040" s="130"/>
      <c r="I15040" s="88"/>
      <c r="N15040" s="130"/>
      <c r="P15040" s="88"/>
    </row>
    <row r="15041" spans="6:16">
      <c r="F15041" s="81"/>
      <c r="G15041" s="130"/>
      <c r="I15041" s="88"/>
      <c r="N15041" s="130"/>
      <c r="P15041" s="88"/>
    </row>
    <row r="15042" spans="6:16">
      <c r="F15042" s="81"/>
      <c r="G15042" s="130"/>
      <c r="I15042" s="88"/>
      <c r="N15042" s="130"/>
      <c r="P15042" s="88"/>
    </row>
    <row r="15043" spans="6:16">
      <c r="F15043" s="81"/>
      <c r="G15043" s="130"/>
      <c r="I15043" s="88"/>
      <c r="N15043" s="130"/>
      <c r="P15043" s="88"/>
    </row>
    <row r="15044" spans="6:16">
      <c r="F15044" s="81"/>
      <c r="G15044" s="130"/>
      <c r="I15044" s="88"/>
      <c r="N15044" s="130"/>
      <c r="P15044" s="88"/>
    </row>
    <row r="15045" spans="6:16">
      <c r="F15045" s="81"/>
      <c r="G15045" s="130"/>
      <c r="I15045" s="88"/>
      <c r="N15045" s="130"/>
      <c r="P15045" s="88"/>
    </row>
    <row r="15046" spans="6:16">
      <c r="F15046" s="81"/>
      <c r="G15046" s="130"/>
      <c r="I15046" s="88"/>
      <c r="N15046" s="130"/>
      <c r="P15046" s="88"/>
    </row>
    <row r="15047" spans="6:16">
      <c r="F15047" s="81"/>
      <c r="G15047" s="130"/>
      <c r="I15047" s="88"/>
      <c r="N15047" s="130"/>
      <c r="P15047" s="88"/>
    </row>
    <row r="15048" spans="6:16">
      <c r="F15048" s="81"/>
      <c r="G15048" s="130"/>
      <c r="I15048" s="88"/>
      <c r="N15048" s="130"/>
      <c r="P15048" s="88"/>
    </row>
    <row r="15049" spans="6:16">
      <c r="F15049" s="81"/>
      <c r="G15049" s="130"/>
      <c r="I15049" s="88"/>
      <c r="N15049" s="130"/>
      <c r="P15049" s="88"/>
    </row>
    <row r="15050" spans="6:16">
      <c r="F15050" s="81"/>
      <c r="G15050" s="130"/>
      <c r="I15050" s="88"/>
      <c r="N15050" s="130"/>
      <c r="P15050" s="88"/>
    </row>
    <row r="15051" spans="6:16">
      <c r="F15051" s="81"/>
      <c r="G15051" s="130"/>
      <c r="I15051" s="88"/>
      <c r="N15051" s="130"/>
      <c r="P15051" s="88"/>
    </row>
    <row r="15052" spans="6:16">
      <c r="F15052" s="81"/>
      <c r="G15052" s="130"/>
      <c r="I15052" s="88"/>
      <c r="N15052" s="130"/>
      <c r="P15052" s="88"/>
    </row>
    <row r="15053" spans="6:16">
      <c r="F15053" s="81"/>
      <c r="G15053" s="130"/>
      <c r="I15053" s="88"/>
      <c r="N15053" s="130"/>
      <c r="P15053" s="88"/>
    </row>
    <row r="15054" spans="6:16">
      <c r="F15054" s="81"/>
      <c r="G15054" s="130"/>
      <c r="I15054" s="88"/>
      <c r="N15054" s="130"/>
      <c r="P15054" s="88"/>
    </row>
    <row r="15055" spans="6:16">
      <c r="F15055" s="81"/>
      <c r="G15055" s="130"/>
      <c r="I15055" s="88"/>
      <c r="N15055" s="130"/>
      <c r="P15055" s="88"/>
    </row>
    <row r="15056" spans="6:16">
      <c r="F15056" s="81"/>
      <c r="G15056" s="130"/>
      <c r="I15056" s="88"/>
      <c r="N15056" s="130"/>
      <c r="P15056" s="88"/>
    </row>
    <row r="15057" spans="6:16">
      <c r="F15057" s="81"/>
      <c r="G15057" s="130"/>
      <c r="I15057" s="88"/>
      <c r="N15057" s="130"/>
      <c r="P15057" s="88"/>
    </row>
    <row r="15058" spans="6:16">
      <c r="F15058" s="81"/>
      <c r="G15058" s="130"/>
      <c r="I15058" s="88"/>
      <c r="N15058" s="130"/>
      <c r="P15058" s="88"/>
    </row>
    <row r="15059" spans="6:16">
      <c r="F15059" s="81"/>
      <c r="G15059" s="130"/>
      <c r="I15059" s="88"/>
      <c r="N15059" s="130"/>
      <c r="P15059" s="88"/>
    </row>
    <row r="15060" spans="6:16">
      <c r="F15060" s="81"/>
      <c r="G15060" s="130"/>
      <c r="I15060" s="88"/>
      <c r="N15060" s="130"/>
      <c r="P15060" s="88"/>
    </row>
    <row r="15061" spans="6:16">
      <c r="F15061" s="81"/>
      <c r="G15061" s="130"/>
      <c r="I15061" s="88"/>
      <c r="N15061" s="130"/>
      <c r="P15061" s="88"/>
    </row>
    <row r="15062" spans="6:16">
      <c r="F15062" s="81"/>
      <c r="G15062" s="130"/>
      <c r="I15062" s="88"/>
      <c r="N15062" s="130"/>
      <c r="P15062" s="88"/>
    </row>
    <row r="15063" spans="6:16">
      <c r="F15063" s="81"/>
      <c r="G15063" s="130"/>
      <c r="I15063" s="88"/>
      <c r="N15063" s="130"/>
      <c r="P15063" s="88"/>
    </row>
    <row r="15064" spans="6:16">
      <c r="F15064" s="81"/>
      <c r="G15064" s="130"/>
      <c r="I15064" s="88"/>
      <c r="N15064" s="130"/>
      <c r="P15064" s="88"/>
    </row>
    <row r="15065" spans="6:16">
      <c r="F15065" s="81"/>
      <c r="G15065" s="130"/>
      <c r="I15065" s="88"/>
      <c r="N15065" s="130"/>
      <c r="P15065" s="88"/>
    </row>
    <row r="15066" spans="6:16">
      <c r="F15066" s="81"/>
      <c r="G15066" s="130"/>
      <c r="I15066" s="88"/>
      <c r="N15066" s="130"/>
      <c r="P15066" s="88"/>
    </row>
    <row r="15067" spans="6:16">
      <c r="F15067" s="81"/>
      <c r="G15067" s="130"/>
      <c r="I15067" s="88"/>
      <c r="N15067" s="130"/>
      <c r="P15067" s="88"/>
    </row>
    <row r="15068" spans="6:16">
      <c r="F15068" s="81"/>
      <c r="G15068" s="130"/>
      <c r="I15068" s="88"/>
      <c r="N15068" s="130"/>
      <c r="P15068" s="88"/>
    </row>
    <row r="15069" spans="6:16">
      <c r="F15069" s="81"/>
      <c r="G15069" s="130"/>
      <c r="I15069" s="88"/>
      <c r="N15069" s="130"/>
      <c r="P15069" s="88"/>
    </row>
    <row r="15070" spans="6:16">
      <c r="F15070" s="81"/>
      <c r="G15070" s="130"/>
      <c r="I15070" s="88"/>
      <c r="N15070" s="130"/>
      <c r="P15070" s="88"/>
    </row>
    <row r="15071" spans="6:16">
      <c r="F15071" s="81"/>
      <c r="G15071" s="130"/>
      <c r="I15071" s="88"/>
      <c r="N15071" s="130"/>
      <c r="P15071" s="88"/>
    </row>
    <row r="15072" spans="6:16">
      <c r="F15072" s="81"/>
      <c r="G15072" s="130"/>
      <c r="I15072" s="88"/>
      <c r="N15072" s="130"/>
      <c r="P15072" s="88"/>
    </row>
    <row r="15073" spans="6:16">
      <c r="F15073" s="81"/>
      <c r="G15073" s="130"/>
      <c r="I15073" s="88"/>
      <c r="N15073" s="130"/>
      <c r="P15073" s="88"/>
    </row>
    <row r="15074" spans="6:16">
      <c r="F15074" s="81"/>
      <c r="G15074" s="130"/>
      <c r="I15074" s="88"/>
      <c r="N15074" s="130"/>
      <c r="P15074" s="88"/>
    </row>
    <row r="15075" spans="6:16">
      <c r="F15075" s="81"/>
      <c r="G15075" s="130"/>
      <c r="I15075" s="88"/>
      <c r="N15075" s="130"/>
      <c r="P15075" s="88"/>
    </row>
    <row r="15076" spans="6:16">
      <c r="F15076" s="81"/>
      <c r="G15076" s="130"/>
      <c r="I15076" s="88"/>
      <c r="N15076" s="130"/>
      <c r="P15076" s="88"/>
    </row>
    <row r="15077" spans="6:16">
      <c r="F15077" s="81"/>
      <c r="G15077" s="130"/>
      <c r="I15077" s="88"/>
      <c r="N15077" s="130"/>
      <c r="P15077" s="88"/>
    </row>
    <row r="15078" spans="6:16">
      <c r="F15078" s="81"/>
      <c r="G15078" s="130"/>
      <c r="I15078" s="88"/>
      <c r="N15078" s="130"/>
      <c r="P15078" s="88"/>
    </row>
    <row r="15079" spans="6:16">
      <c r="F15079" s="81"/>
      <c r="G15079" s="130"/>
      <c r="I15079" s="88"/>
      <c r="N15079" s="130"/>
      <c r="P15079" s="88"/>
    </row>
    <row r="15080" spans="6:16">
      <c r="F15080" s="81"/>
      <c r="G15080" s="130"/>
      <c r="I15080" s="88"/>
      <c r="N15080" s="130"/>
      <c r="P15080" s="88"/>
    </row>
    <row r="15081" spans="6:16">
      <c r="F15081" s="81"/>
      <c r="G15081" s="130"/>
      <c r="I15081" s="88"/>
      <c r="N15081" s="130"/>
      <c r="P15081" s="88"/>
    </row>
    <row r="15082" spans="6:16">
      <c r="F15082" s="81"/>
      <c r="G15082" s="130"/>
      <c r="I15082" s="88"/>
      <c r="N15082" s="130"/>
      <c r="P15082" s="88"/>
    </row>
    <row r="15083" spans="6:16">
      <c r="F15083" s="81"/>
      <c r="G15083" s="130"/>
      <c r="I15083" s="88"/>
      <c r="N15083" s="130"/>
      <c r="P15083" s="88"/>
    </row>
    <row r="15084" spans="6:16">
      <c r="F15084" s="81"/>
      <c r="G15084" s="130"/>
      <c r="I15084" s="88"/>
      <c r="N15084" s="130"/>
      <c r="P15084" s="88"/>
    </row>
    <row r="15085" spans="6:16">
      <c r="F15085" s="81"/>
      <c r="G15085" s="130"/>
      <c r="I15085" s="88"/>
      <c r="N15085" s="130"/>
      <c r="P15085" s="88"/>
    </row>
    <row r="15086" spans="6:16">
      <c r="F15086" s="81"/>
      <c r="G15086" s="130"/>
      <c r="I15086" s="88"/>
      <c r="N15086" s="130"/>
      <c r="P15086" s="88"/>
    </row>
    <row r="15087" spans="6:16">
      <c r="F15087" s="81"/>
      <c r="G15087" s="130"/>
      <c r="I15087" s="88"/>
      <c r="N15087" s="130"/>
      <c r="P15087" s="88"/>
    </row>
    <row r="15088" spans="6:16">
      <c r="F15088" s="81"/>
      <c r="G15088" s="130"/>
      <c r="I15088" s="88"/>
      <c r="N15088" s="130"/>
      <c r="P15088" s="88"/>
    </row>
    <row r="15089" spans="6:16">
      <c r="F15089" s="81"/>
      <c r="G15089" s="130"/>
      <c r="I15089" s="88"/>
      <c r="N15089" s="130"/>
      <c r="P15089" s="88"/>
    </row>
    <row r="15090" spans="6:16">
      <c r="F15090" s="81"/>
      <c r="G15090" s="130"/>
      <c r="I15090" s="88"/>
      <c r="N15090" s="130"/>
      <c r="P15090" s="88"/>
    </row>
    <row r="15091" spans="6:16">
      <c r="F15091" s="81"/>
      <c r="G15091" s="130"/>
      <c r="I15091" s="88"/>
      <c r="N15091" s="130"/>
      <c r="P15091" s="88"/>
    </row>
    <row r="15092" spans="6:16">
      <c r="F15092" s="81"/>
      <c r="G15092" s="130"/>
      <c r="I15092" s="88"/>
      <c r="N15092" s="130"/>
      <c r="P15092" s="88"/>
    </row>
    <row r="15093" spans="6:16">
      <c r="F15093" s="81"/>
      <c r="G15093" s="130"/>
      <c r="I15093" s="88"/>
      <c r="N15093" s="130"/>
      <c r="P15093" s="88"/>
    </row>
    <row r="15094" spans="6:16">
      <c r="F15094" s="81"/>
      <c r="G15094" s="130"/>
      <c r="I15094" s="88"/>
      <c r="N15094" s="130"/>
      <c r="P15094" s="88"/>
    </row>
    <row r="15095" spans="6:16">
      <c r="F15095" s="81"/>
      <c r="G15095" s="130"/>
      <c r="I15095" s="88"/>
      <c r="N15095" s="130"/>
      <c r="P15095" s="88"/>
    </row>
    <row r="15096" spans="6:16">
      <c r="F15096" s="81"/>
      <c r="G15096" s="130"/>
      <c r="I15096" s="88"/>
      <c r="N15096" s="130"/>
      <c r="P15096" s="88"/>
    </row>
    <row r="15097" spans="6:16">
      <c r="F15097" s="81"/>
      <c r="G15097" s="130"/>
      <c r="I15097" s="88"/>
      <c r="N15097" s="130"/>
      <c r="P15097" s="88"/>
    </row>
    <row r="15098" spans="6:16">
      <c r="F15098" s="81"/>
      <c r="G15098" s="130"/>
      <c r="I15098" s="88"/>
      <c r="N15098" s="130"/>
      <c r="P15098" s="88"/>
    </row>
    <row r="15099" spans="6:16">
      <c r="F15099" s="81"/>
      <c r="G15099" s="130"/>
      <c r="I15099" s="88"/>
      <c r="N15099" s="130"/>
      <c r="P15099" s="88"/>
    </row>
    <row r="15100" spans="6:16">
      <c r="F15100" s="81"/>
      <c r="G15100" s="130"/>
      <c r="I15100" s="88"/>
      <c r="N15100" s="130"/>
      <c r="P15100" s="88"/>
    </row>
    <row r="15101" spans="6:16">
      <c r="F15101" s="81"/>
      <c r="G15101" s="130"/>
      <c r="I15101" s="88"/>
      <c r="N15101" s="130"/>
      <c r="P15101" s="88"/>
    </row>
    <row r="15102" spans="6:16">
      <c r="F15102" s="81"/>
      <c r="G15102" s="130"/>
      <c r="I15102" s="88"/>
      <c r="N15102" s="130"/>
      <c r="P15102" s="88"/>
    </row>
    <row r="15103" spans="6:16">
      <c r="F15103" s="81"/>
      <c r="G15103" s="130"/>
      <c r="I15103" s="88"/>
      <c r="N15103" s="130"/>
      <c r="P15103" s="88"/>
    </row>
    <row r="15104" spans="6:16">
      <c r="F15104" s="81"/>
      <c r="G15104" s="130"/>
      <c r="I15104" s="88"/>
      <c r="N15104" s="130"/>
      <c r="P15104" s="88"/>
    </row>
    <row r="15105" spans="6:16">
      <c r="F15105" s="81"/>
      <c r="G15105" s="130"/>
      <c r="I15105" s="88"/>
      <c r="N15105" s="130"/>
      <c r="P15105" s="88"/>
    </row>
    <row r="15106" spans="6:16">
      <c r="F15106" s="81"/>
      <c r="G15106" s="130"/>
      <c r="I15106" s="88"/>
      <c r="N15106" s="130"/>
      <c r="P15106" s="88"/>
    </row>
    <row r="15107" spans="6:16">
      <c r="F15107" s="81"/>
      <c r="G15107" s="130"/>
      <c r="I15107" s="88"/>
      <c r="N15107" s="130"/>
      <c r="P15107" s="88"/>
    </row>
    <row r="15108" spans="6:16">
      <c r="F15108" s="81"/>
      <c r="G15108" s="130"/>
      <c r="I15108" s="88"/>
      <c r="N15108" s="130"/>
      <c r="P15108" s="88"/>
    </row>
    <row r="15109" spans="6:16">
      <c r="F15109" s="81"/>
      <c r="G15109" s="130"/>
      <c r="I15109" s="88"/>
      <c r="N15109" s="130"/>
      <c r="P15109" s="88"/>
    </row>
    <row r="15110" spans="6:16">
      <c r="F15110" s="81"/>
      <c r="G15110" s="130"/>
      <c r="I15110" s="88"/>
      <c r="N15110" s="130"/>
      <c r="P15110" s="88"/>
    </row>
    <row r="15111" spans="6:16">
      <c r="F15111" s="81"/>
      <c r="G15111" s="130"/>
      <c r="I15111" s="88"/>
      <c r="N15111" s="130"/>
      <c r="P15111" s="88"/>
    </row>
    <row r="15112" spans="6:16">
      <c r="F15112" s="81"/>
      <c r="G15112" s="130"/>
      <c r="I15112" s="88"/>
      <c r="N15112" s="130"/>
      <c r="P15112" s="88"/>
    </row>
    <row r="15113" spans="6:16">
      <c r="F15113" s="81"/>
      <c r="G15113" s="130"/>
      <c r="I15113" s="88"/>
      <c r="N15113" s="130"/>
      <c r="P15113" s="88"/>
    </row>
    <row r="15114" spans="6:16">
      <c r="F15114" s="81"/>
      <c r="G15114" s="130"/>
      <c r="I15114" s="88"/>
      <c r="N15114" s="130"/>
      <c r="P15114" s="88"/>
    </row>
    <row r="15115" spans="6:16">
      <c r="F15115" s="81"/>
      <c r="G15115" s="130"/>
      <c r="I15115" s="88"/>
      <c r="N15115" s="130"/>
      <c r="P15115" s="88"/>
    </row>
    <row r="15116" spans="6:16">
      <c r="F15116" s="81"/>
      <c r="G15116" s="130"/>
      <c r="I15116" s="88"/>
      <c r="N15116" s="130"/>
      <c r="P15116" s="88"/>
    </row>
    <row r="15117" spans="6:16">
      <c r="F15117" s="81"/>
      <c r="G15117" s="130"/>
      <c r="I15117" s="88"/>
      <c r="N15117" s="130"/>
      <c r="P15117" s="88"/>
    </row>
    <row r="15118" spans="6:16">
      <c r="F15118" s="81"/>
      <c r="G15118" s="130"/>
      <c r="I15118" s="88"/>
      <c r="N15118" s="130"/>
      <c r="P15118" s="88"/>
    </row>
    <row r="15119" spans="6:16">
      <c r="F15119" s="81"/>
      <c r="G15119" s="130"/>
      <c r="I15119" s="88"/>
      <c r="N15119" s="130"/>
      <c r="P15119" s="88"/>
    </row>
    <row r="15120" spans="6:16">
      <c r="F15120" s="81"/>
      <c r="G15120" s="130"/>
      <c r="I15120" s="88"/>
      <c r="N15120" s="130"/>
      <c r="P15120" s="88"/>
    </row>
    <row r="15121" spans="6:16">
      <c r="F15121" s="81"/>
      <c r="G15121" s="130"/>
      <c r="I15121" s="88"/>
      <c r="N15121" s="130"/>
      <c r="P15121" s="88"/>
    </row>
    <row r="15122" spans="6:16">
      <c r="F15122" s="81"/>
      <c r="G15122" s="130"/>
      <c r="I15122" s="88"/>
      <c r="N15122" s="130"/>
      <c r="P15122" s="88"/>
    </row>
    <row r="15123" spans="6:16">
      <c r="F15123" s="81"/>
      <c r="G15123" s="130"/>
      <c r="I15123" s="88"/>
      <c r="N15123" s="130"/>
      <c r="P15123" s="88"/>
    </row>
    <row r="15124" spans="6:16">
      <c r="F15124" s="81"/>
      <c r="G15124" s="130"/>
      <c r="I15124" s="88"/>
      <c r="N15124" s="130"/>
      <c r="P15124" s="88"/>
    </row>
    <row r="15125" spans="6:16">
      <c r="F15125" s="81"/>
      <c r="G15125" s="130"/>
      <c r="I15125" s="88"/>
      <c r="N15125" s="130"/>
      <c r="P15125" s="88"/>
    </row>
    <row r="15126" spans="6:16">
      <c r="F15126" s="81"/>
      <c r="G15126" s="130"/>
      <c r="I15126" s="88"/>
      <c r="N15126" s="130"/>
      <c r="P15126" s="88"/>
    </row>
    <row r="15127" spans="6:16">
      <c r="F15127" s="81"/>
      <c r="G15127" s="130"/>
      <c r="I15127" s="88"/>
      <c r="N15127" s="130"/>
      <c r="P15127" s="88"/>
    </row>
    <row r="15128" spans="6:16">
      <c r="F15128" s="81"/>
      <c r="G15128" s="130"/>
      <c r="I15128" s="88"/>
      <c r="N15128" s="130"/>
      <c r="P15128" s="88"/>
    </row>
    <row r="15129" spans="6:16">
      <c r="F15129" s="81"/>
      <c r="G15129" s="130"/>
      <c r="I15129" s="88"/>
      <c r="N15129" s="130"/>
      <c r="P15129" s="88"/>
    </row>
    <row r="15130" spans="6:16">
      <c r="F15130" s="81"/>
      <c r="G15130" s="130"/>
      <c r="I15130" s="88"/>
      <c r="N15130" s="130"/>
      <c r="P15130" s="88"/>
    </row>
    <row r="15131" spans="6:16">
      <c r="F15131" s="81"/>
      <c r="G15131" s="130"/>
      <c r="I15131" s="88"/>
      <c r="N15131" s="130"/>
      <c r="P15131" s="88"/>
    </row>
    <row r="15132" spans="6:16">
      <c r="F15132" s="81"/>
      <c r="G15132" s="130"/>
      <c r="I15132" s="88"/>
      <c r="N15132" s="130"/>
      <c r="P15132" s="88"/>
    </row>
    <row r="15133" spans="6:16">
      <c r="F15133" s="81"/>
      <c r="G15133" s="130"/>
      <c r="I15133" s="88"/>
      <c r="N15133" s="130"/>
      <c r="P15133" s="88"/>
    </row>
    <row r="15134" spans="6:16">
      <c r="F15134" s="81"/>
      <c r="G15134" s="130"/>
      <c r="I15134" s="88"/>
      <c r="N15134" s="130"/>
      <c r="P15134" s="88"/>
    </row>
    <row r="15135" spans="6:16">
      <c r="F15135" s="81"/>
      <c r="G15135" s="130"/>
      <c r="I15135" s="88"/>
      <c r="N15135" s="130"/>
      <c r="P15135" s="88"/>
    </row>
    <row r="15136" spans="6:16">
      <c r="F15136" s="81"/>
      <c r="G15136" s="130"/>
      <c r="I15136" s="88"/>
      <c r="N15136" s="130"/>
      <c r="P15136" s="88"/>
    </row>
    <row r="15137" spans="6:16">
      <c r="F15137" s="81"/>
      <c r="G15137" s="130"/>
      <c r="I15137" s="88"/>
      <c r="N15137" s="130"/>
      <c r="P15137" s="88"/>
    </row>
    <row r="15138" spans="6:16">
      <c r="F15138" s="81"/>
      <c r="G15138" s="130"/>
      <c r="I15138" s="88"/>
      <c r="N15138" s="130"/>
      <c r="P15138" s="88"/>
    </row>
    <row r="15139" spans="6:16">
      <c r="F15139" s="81"/>
      <c r="G15139" s="130"/>
      <c r="I15139" s="88"/>
      <c r="N15139" s="130"/>
      <c r="P15139" s="88"/>
    </row>
    <row r="15140" spans="6:16">
      <c r="F15140" s="81"/>
      <c r="G15140" s="130"/>
      <c r="I15140" s="88"/>
      <c r="N15140" s="130"/>
      <c r="P15140" s="88"/>
    </row>
    <row r="15141" spans="6:16">
      <c r="F15141" s="81"/>
      <c r="G15141" s="130"/>
      <c r="I15141" s="88"/>
      <c r="N15141" s="130"/>
      <c r="P15141" s="88"/>
    </row>
    <row r="15142" spans="6:16">
      <c r="F15142" s="81"/>
      <c r="G15142" s="130"/>
      <c r="I15142" s="88"/>
      <c r="N15142" s="130"/>
      <c r="P15142" s="88"/>
    </row>
    <row r="15143" spans="6:16">
      <c r="F15143" s="81"/>
      <c r="G15143" s="130"/>
      <c r="I15143" s="88"/>
      <c r="N15143" s="130"/>
      <c r="P15143" s="88"/>
    </row>
    <row r="15144" spans="6:16">
      <c r="F15144" s="81"/>
      <c r="G15144" s="130"/>
      <c r="I15144" s="88"/>
      <c r="N15144" s="130"/>
      <c r="P15144" s="88"/>
    </row>
    <row r="15145" spans="6:16">
      <c r="F15145" s="81"/>
      <c r="G15145" s="130"/>
      <c r="I15145" s="88"/>
      <c r="N15145" s="130"/>
      <c r="P15145" s="88"/>
    </row>
    <row r="15146" spans="6:16">
      <c r="F15146" s="81"/>
      <c r="G15146" s="130"/>
      <c r="I15146" s="88"/>
      <c r="N15146" s="130"/>
      <c r="P15146" s="88"/>
    </row>
    <row r="15147" spans="6:16">
      <c r="F15147" s="81"/>
      <c r="G15147" s="130"/>
      <c r="I15147" s="88"/>
      <c r="N15147" s="130"/>
      <c r="P15147" s="88"/>
    </row>
    <row r="15148" spans="6:16">
      <c r="F15148" s="81"/>
      <c r="G15148" s="130"/>
      <c r="I15148" s="88"/>
      <c r="N15148" s="130"/>
      <c r="P15148" s="88"/>
    </row>
    <row r="15149" spans="6:16">
      <c r="F15149" s="81"/>
      <c r="G15149" s="130"/>
      <c r="I15149" s="88"/>
      <c r="N15149" s="130"/>
      <c r="P15149" s="88"/>
    </row>
    <row r="15150" spans="6:16">
      <c r="F15150" s="81"/>
      <c r="G15150" s="130"/>
      <c r="I15150" s="88"/>
      <c r="N15150" s="130"/>
      <c r="P15150" s="88"/>
    </row>
    <row r="15151" spans="6:16">
      <c r="F15151" s="81"/>
      <c r="G15151" s="130"/>
      <c r="I15151" s="88"/>
      <c r="N15151" s="130"/>
      <c r="P15151" s="88"/>
    </row>
    <row r="15152" spans="6:16">
      <c r="F15152" s="81"/>
      <c r="G15152" s="130"/>
      <c r="I15152" s="88"/>
      <c r="N15152" s="130"/>
      <c r="P15152" s="88"/>
    </row>
    <row r="15153" spans="6:16">
      <c r="F15153" s="81"/>
      <c r="G15153" s="130"/>
      <c r="I15153" s="88"/>
      <c r="N15153" s="130"/>
      <c r="P15153" s="88"/>
    </row>
    <row r="15154" spans="6:16">
      <c r="F15154" s="81"/>
      <c r="G15154" s="130"/>
      <c r="I15154" s="88"/>
      <c r="N15154" s="130"/>
      <c r="P15154" s="88"/>
    </row>
    <row r="15155" spans="6:16">
      <c r="F15155" s="81"/>
      <c r="G15155" s="130"/>
      <c r="I15155" s="88"/>
      <c r="N15155" s="130"/>
      <c r="P15155" s="88"/>
    </row>
    <row r="15156" spans="6:16">
      <c r="F15156" s="81"/>
      <c r="G15156" s="130"/>
      <c r="I15156" s="88"/>
      <c r="N15156" s="130"/>
      <c r="P15156" s="88"/>
    </row>
    <row r="15157" spans="6:16">
      <c r="F15157" s="81"/>
      <c r="G15157" s="130"/>
      <c r="I15157" s="88"/>
      <c r="N15157" s="130"/>
      <c r="P15157" s="88"/>
    </row>
    <row r="15158" spans="6:16">
      <c r="F15158" s="81"/>
      <c r="G15158" s="130"/>
      <c r="I15158" s="88"/>
      <c r="N15158" s="130"/>
      <c r="P15158" s="88"/>
    </row>
    <row r="15159" spans="6:16">
      <c r="F15159" s="81"/>
      <c r="G15159" s="130"/>
      <c r="I15159" s="88"/>
      <c r="N15159" s="130"/>
      <c r="P15159" s="88"/>
    </row>
    <row r="15160" spans="6:16">
      <c r="F15160" s="81"/>
      <c r="G15160" s="130"/>
      <c r="I15160" s="88"/>
      <c r="N15160" s="130"/>
      <c r="P15160" s="88"/>
    </row>
    <row r="15161" spans="6:16">
      <c r="F15161" s="81"/>
      <c r="G15161" s="130"/>
      <c r="I15161" s="88"/>
      <c r="N15161" s="130"/>
      <c r="P15161" s="88"/>
    </row>
    <row r="15162" spans="6:16">
      <c r="F15162" s="81"/>
      <c r="G15162" s="130"/>
      <c r="I15162" s="88"/>
      <c r="N15162" s="130"/>
      <c r="P15162" s="88"/>
    </row>
    <row r="15163" spans="6:16">
      <c r="F15163" s="81"/>
      <c r="G15163" s="130"/>
      <c r="I15163" s="88"/>
      <c r="N15163" s="130"/>
      <c r="P15163" s="88"/>
    </row>
    <row r="15164" spans="6:16">
      <c r="F15164" s="81"/>
      <c r="G15164" s="130"/>
      <c r="I15164" s="88"/>
      <c r="N15164" s="130"/>
      <c r="P15164" s="88"/>
    </row>
    <row r="15165" spans="6:16">
      <c r="F15165" s="81"/>
      <c r="G15165" s="130"/>
      <c r="I15165" s="88"/>
      <c r="N15165" s="130"/>
      <c r="P15165" s="88"/>
    </row>
    <row r="15166" spans="6:16">
      <c r="F15166" s="81"/>
      <c r="G15166" s="130"/>
      <c r="I15166" s="88"/>
      <c r="N15166" s="130"/>
      <c r="P15166" s="88"/>
    </row>
    <row r="15167" spans="6:16">
      <c r="F15167" s="81"/>
      <c r="G15167" s="130"/>
      <c r="I15167" s="88"/>
      <c r="N15167" s="130"/>
      <c r="P15167" s="88"/>
    </row>
    <row r="15168" spans="6:16">
      <c r="F15168" s="81"/>
      <c r="G15168" s="130"/>
      <c r="I15168" s="88"/>
      <c r="N15168" s="130"/>
      <c r="P15168" s="88"/>
    </row>
    <row r="15169" spans="6:16">
      <c r="F15169" s="81"/>
      <c r="G15169" s="130"/>
      <c r="I15169" s="88"/>
      <c r="N15169" s="130"/>
      <c r="P15169" s="88"/>
    </row>
    <row r="15170" spans="6:16">
      <c r="F15170" s="81"/>
      <c r="G15170" s="130"/>
      <c r="I15170" s="88"/>
      <c r="N15170" s="130"/>
      <c r="P15170" s="88"/>
    </row>
    <row r="15171" spans="6:16">
      <c r="F15171" s="81"/>
      <c r="G15171" s="130"/>
      <c r="I15171" s="88"/>
      <c r="N15171" s="130"/>
      <c r="P15171" s="88"/>
    </row>
    <row r="15172" spans="6:16">
      <c r="F15172" s="81"/>
      <c r="G15172" s="130"/>
      <c r="I15172" s="88"/>
      <c r="N15172" s="130"/>
      <c r="P15172" s="88"/>
    </row>
    <row r="15173" spans="6:16">
      <c r="F15173" s="81"/>
      <c r="G15173" s="130"/>
      <c r="I15173" s="88"/>
      <c r="N15173" s="130"/>
      <c r="P15173" s="88"/>
    </row>
    <row r="15174" spans="6:16">
      <c r="F15174" s="81"/>
      <c r="G15174" s="130"/>
      <c r="I15174" s="88"/>
      <c r="N15174" s="130"/>
      <c r="P15174" s="88"/>
    </row>
    <row r="15175" spans="6:16">
      <c r="F15175" s="81"/>
      <c r="G15175" s="130"/>
      <c r="I15175" s="88"/>
      <c r="N15175" s="130"/>
      <c r="P15175" s="88"/>
    </row>
    <row r="15176" spans="6:16">
      <c r="F15176" s="81"/>
      <c r="G15176" s="130"/>
      <c r="I15176" s="88"/>
      <c r="N15176" s="130"/>
      <c r="P15176" s="88"/>
    </row>
    <row r="15177" spans="6:16">
      <c r="F15177" s="81"/>
      <c r="G15177" s="130"/>
      <c r="I15177" s="88"/>
      <c r="N15177" s="130"/>
      <c r="P15177" s="88"/>
    </row>
    <row r="15178" spans="6:16">
      <c r="F15178" s="81"/>
      <c r="G15178" s="130"/>
      <c r="I15178" s="88"/>
      <c r="N15178" s="130"/>
      <c r="P15178" s="88"/>
    </row>
    <row r="15179" spans="6:16">
      <c r="F15179" s="81"/>
      <c r="G15179" s="130"/>
      <c r="I15179" s="88"/>
      <c r="N15179" s="130"/>
      <c r="P15179" s="88"/>
    </row>
    <row r="15180" spans="6:16">
      <c r="F15180" s="81"/>
      <c r="G15180" s="130"/>
      <c r="I15180" s="88"/>
      <c r="N15180" s="130"/>
      <c r="P15180" s="88"/>
    </row>
    <row r="15181" spans="6:16">
      <c r="F15181" s="81"/>
      <c r="G15181" s="130"/>
      <c r="I15181" s="88"/>
      <c r="N15181" s="130"/>
      <c r="P15181" s="88"/>
    </row>
    <row r="15182" spans="6:16">
      <c r="F15182" s="81"/>
      <c r="G15182" s="130"/>
      <c r="I15182" s="88"/>
      <c r="N15182" s="130"/>
      <c r="P15182" s="88"/>
    </row>
    <row r="15183" spans="6:16">
      <c r="F15183" s="81"/>
      <c r="G15183" s="130"/>
      <c r="I15183" s="88"/>
      <c r="N15183" s="130"/>
      <c r="P15183" s="88"/>
    </row>
    <row r="15184" spans="6:16">
      <c r="F15184" s="81"/>
      <c r="G15184" s="130"/>
      <c r="I15184" s="88"/>
      <c r="N15184" s="130"/>
      <c r="P15184" s="88"/>
    </row>
    <row r="15185" spans="6:16">
      <c r="F15185" s="81"/>
      <c r="G15185" s="130"/>
      <c r="I15185" s="88"/>
      <c r="N15185" s="130"/>
      <c r="P15185" s="88"/>
    </row>
    <row r="15186" spans="6:16">
      <c r="F15186" s="81"/>
      <c r="G15186" s="130"/>
      <c r="I15186" s="88"/>
      <c r="N15186" s="130"/>
      <c r="P15186" s="88"/>
    </row>
    <row r="15187" spans="6:16">
      <c r="F15187" s="81"/>
      <c r="G15187" s="130"/>
      <c r="I15187" s="88"/>
      <c r="N15187" s="130"/>
      <c r="P15187" s="88"/>
    </row>
    <row r="15188" spans="6:16">
      <c r="F15188" s="81"/>
      <c r="G15188" s="130"/>
      <c r="I15188" s="88"/>
      <c r="N15188" s="130"/>
      <c r="P15188" s="88"/>
    </row>
    <row r="15189" spans="6:16">
      <c r="F15189" s="81"/>
      <c r="G15189" s="130"/>
      <c r="I15189" s="88"/>
      <c r="N15189" s="130"/>
      <c r="P15189" s="88"/>
    </row>
    <row r="15190" spans="6:16">
      <c r="F15190" s="81"/>
      <c r="G15190" s="130"/>
      <c r="I15190" s="88"/>
      <c r="N15190" s="130"/>
      <c r="P15190" s="88"/>
    </row>
    <row r="15191" spans="6:16">
      <c r="F15191" s="81"/>
      <c r="G15191" s="130"/>
      <c r="I15191" s="88"/>
      <c r="N15191" s="130"/>
      <c r="P15191" s="88"/>
    </row>
    <row r="15192" spans="6:16">
      <c r="F15192" s="81"/>
      <c r="G15192" s="130"/>
      <c r="I15192" s="88"/>
      <c r="N15192" s="130"/>
      <c r="P15192" s="88"/>
    </row>
    <row r="15193" spans="6:16">
      <c r="F15193" s="81"/>
      <c r="G15193" s="130"/>
      <c r="I15193" s="88"/>
      <c r="N15193" s="130"/>
      <c r="P15193" s="88"/>
    </row>
    <row r="15194" spans="6:16">
      <c r="F15194" s="81"/>
      <c r="G15194" s="130"/>
      <c r="I15194" s="88"/>
      <c r="N15194" s="130"/>
      <c r="P15194" s="88"/>
    </row>
    <row r="15195" spans="6:16">
      <c r="F15195" s="81"/>
      <c r="G15195" s="130"/>
      <c r="I15195" s="88"/>
      <c r="N15195" s="130"/>
      <c r="P15195" s="88"/>
    </row>
    <row r="15196" spans="6:16">
      <c r="F15196" s="81"/>
      <c r="G15196" s="130"/>
      <c r="I15196" s="88"/>
      <c r="N15196" s="130"/>
      <c r="P15196" s="88"/>
    </row>
    <row r="15197" spans="6:16">
      <c r="F15197" s="81"/>
      <c r="G15197" s="130"/>
      <c r="I15197" s="88"/>
      <c r="N15197" s="130"/>
      <c r="P15197" s="88"/>
    </row>
    <row r="15198" spans="6:16">
      <c r="F15198" s="81"/>
      <c r="G15198" s="130"/>
      <c r="I15198" s="88"/>
      <c r="N15198" s="130"/>
      <c r="P15198" s="88"/>
    </row>
    <row r="15199" spans="6:16">
      <c r="F15199" s="81"/>
      <c r="G15199" s="130"/>
      <c r="I15199" s="88"/>
      <c r="N15199" s="130"/>
      <c r="P15199" s="88"/>
    </row>
    <row r="15200" spans="6:16">
      <c r="F15200" s="81"/>
      <c r="G15200" s="130"/>
      <c r="I15200" s="88"/>
      <c r="N15200" s="130"/>
      <c r="P15200" s="88"/>
    </row>
    <row r="15201" spans="6:16">
      <c r="F15201" s="81"/>
      <c r="G15201" s="130"/>
      <c r="I15201" s="88"/>
      <c r="N15201" s="130"/>
      <c r="P15201" s="88"/>
    </row>
    <row r="15202" spans="6:16">
      <c r="F15202" s="81"/>
      <c r="G15202" s="130"/>
      <c r="I15202" s="88"/>
      <c r="N15202" s="130"/>
      <c r="P15202" s="88"/>
    </row>
    <row r="15203" spans="6:16">
      <c r="F15203" s="81"/>
      <c r="G15203" s="130"/>
      <c r="I15203" s="88"/>
      <c r="N15203" s="130"/>
      <c r="P15203" s="88"/>
    </row>
    <row r="15204" spans="6:16">
      <c r="F15204" s="81"/>
      <c r="G15204" s="130"/>
      <c r="I15204" s="88"/>
      <c r="N15204" s="130"/>
      <c r="P15204" s="88"/>
    </row>
    <row r="15205" spans="6:16">
      <c r="F15205" s="81"/>
      <c r="G15205" s="130"/>
      <c r="I15205" s="88"/>
      <c r="N15205" s="130"/>
      <c r="P15205" s="88"/>
    </row>
    <row r="15206" spans="6:16">
      <c r="F15206" s="81"/>
      <c r="G15206" s="130"/>
      <c r="I15206" s="88"/>
      <c r="N15206" s="130"/>
      <c r="P15206" s="88"/>
    </row>
    <row r="15207" spans="6:16">
      <c r="F15207" s="81"/>
      <c r="G15207" s="130"/>
      <c r="I15207" s="88"/>
      <c r="N15207" s="130"/>
      <c r="P15207" s="88"/>
    </row>
    <row r="15208" spans="6:16">
      <c r="F15208" s="81"/>
      <c r="G15208" s="130"/>
      <c r="I15208" s="88"/>
      <c r="N15208" s="130"/>
      <c r="P15208" s="88"/>
    </row>
    <row r="15209" spans="6:16">
      <c r="F15209" s="81"/>
      <c r="G15209" s="130"/>
      <c r="I15209" s="88"/>
      <c r="N15209" s="130"/>
      <c r="P15209" s="88"/>
    </row>
    <row r="15210" spans="6:16">
      <c r="F15210" s="81"/>
      <c r="G15210" s="130"/>
      <c r="I15210" s="88"/>
      <c r="N15210" s="130"/>
      <c r="P15210" s="88"/>
    </row>
    <row r="15211" spans="6:16">
      <c r="F15211" s="81"/>
      <c r="G15211" s="130"/>
      <c r="I15211" s="88"/>
      <c r="N15211" s="130"/>
      <c r="P15211" s="88"/>
    </row>
    <row r="15212" spans="6:16">
      <c r="F15212" s="81"/>
      <c r="G15212" s="130"/>
      <c r="I15212" s="88"/>
      <c r="N15212" s="130"/>
      <c r="P15212" s="88"/>
    </row>
    <row r="15213" spans="6:16">
      <c r="F15213" s="81"/>
      <c r="G15213" s="130"/>
      <c r="I15213" s="88"/>
      <c r="N15213" s="130"/>
      <c r="P15213" s="88"/>
    </row>
    <row r="15214" spans="6:16">
      <c r="F15214" s="81"/>
      <c r="G15214" s="130"/>
      <c r="I15214" s="88"/>
      <c r="N15214" s="130"/>
      <c r="P15214" s="88"/>
    </row>
    <row r="15215" spans="6:16">
      <c r="F15215" s="81"/>
      <c r="G15215" s="130"/>
      <c r="I15215" s="88"/>
      <c r="N15215" s="130"/>
      <c r="P15215" s="88"/>
    </row>
    <row r="15216" spans="6:16">
      <c r="F15216" s="81"/>
      <c r="G15216" s="130"/>
      <c r="I15216" s="88"/>
      <c r="N15216" s="130"/>
      <c r="P15216" s="88"/>
    </row>
    <row r="15217" spans="6:16">
      <c r="F15217" s="81"/>
      <c r="G15217" s="130"/>
      <c r="I15217" s="88"/>
      <c r="N15217" s="130"/>
      <c r="P15217" s="88"/>
    </row>
    <row r="15218" spans="6:16">
      <c r="F15218" s="81"/>
      <c r="G15218" s="130"/>
      <c r="I15218" s="88"/>
      <c r="N15218" s="130"/>
      <c r="P15218" s="88"/>
    </row>
    <row r="15219" spans="6:16">
      <c r="F15219" s="81"/>
      <c r="G15219" s="130"/>
      <c r="I15219" s="88"/>
      <c r="N15219" s="130"/>
      <c r="P15219" s="88"/>
    </row>
    <row r="15220" spans="6:16">
      <c r="F15220" s="81"/>
      <c r="G15220" s="130"/>
      <c r="I15220" s="88"/>
      <c r="N15220" s="130"/>
      <c r="P15220" s="88"/>
    </row>
    <row r="15221" spans="6:16">
      <c r="F15221" s="81"/>
      <c r="G15221" s="130"/>
      <c r="I15221" s="88"/>
      <c r="N15221" s="130"/>
      <c r="P15221" s="88"/>
    </row>
    <row r="15222" spans="6:16">
      <c r="F15222" s="81"/>
      <c r="G15222" s="130"/>
      <c r="I15222" s="88"/>
      <c r="N15222" s="130"/>
      <c r="P15222" s="88"/>
    </row>
    <row r="15223" spans="6:16">
      <c r="F15223" s="81"/>
      <c r="G15223" s="130"/>
      <c r="I15223" s="88"/>
      <c r="N15223" s="130"/>
      <c r="P15223" s="88"/>
    </row>
    <row r="15224" spans="6:16">
      <c r="F15224" s="81"/>
      <c r="G15224" s="130"/>
      <c r="I15224" s="88"/>
      <c r="N15224" s="130"/>
      <c r="P15224" s="88"/>
    </row>
    <row r="15225" spans="6:16">
      <c r="F15225" s="81"/>
      <c r="G15225" s="130"/>
      <c r="I15225" s="88"/>
      <c r="N15225" s="130"/>
      <c r="P15225" s="88"/>
    </row>
    <row r="15226" spans="6:16">
      <c r="F15226" s="81"/>
      <c r="G15226" s="130"/>
      <c r="I15226" s="88"/>
      <c r="N15226" s="130"/>
      <c r="P15226" s="88"/>
    </row>
    <row r="15227" spans="6:16">
      <c r="F15227" s="81"/>
      <c r="G15227" s="130"/>
      <c r="I15227" s="88"/>
      <c r="N15227" s="130"/>
      <c r="P15227" s="88"/>
    </row>
    <row r="15228" spans="6:16">
      <c r="F15228" s="81"/>
      <c r="G15228" s="130"/>
      <c r="I15228" s="88"/>
      <c r="N15228" s="130"/>
      <c r="P15228" s="88"/>
    </row>
    <row r="15229" spans="6:16">
      <c r="F15229" s="81"/>
      <c r="G15229" s="130"/>
      <c r="I15229" s="88"/>
      <c r="N15229" s="130"/>
      <c r="P15229" s="88"/>
    </row>
    <row r="15230" spans="6:16">
      <c r="F15230" s="81"/>
      <c r="G15230" s="130"/>
      <c r="I15230" s="88"/>
      <c r="N15230" s="130"/>
      <c r="P15230" s="88"/>
    </row>
    <row r="15231" spans="6:16">
      <c r="F15231" s="81"/>
      <c r="G15231" s="130"/>
      <c r="I15231" s="88"/>
      <c r="N15231" s="130"/>
      <c r="P15231" s="88"/>
    </row>
    <row r="15232" spans="6:16">
      <c r="F15232" s="81"/>
      <c r="G15232" s="130"/>
      <c r="I15232" s="88"/>
      <c r="N15232" s="130"/>
      <c r="P15232" s="88"/>
    </row>
    <row r="15233" spans="6:16">
      <c r="F15233" s="81"/>
      <c r="G15233" s="130"/>
      <c r="I15233" s="88"/>
      <c r="N15233" s="130"/>
      <c r="P15233" s="88"/>
    </row>
    <row r="15234" spans="6:16">
      <c r="F15234" s="81"/>
      <c r="G15234" s="130"/>
      <c r="I15234" s="88"/>
      <c r="N15234" s="130"/>
      <c r="P15234" s="88"/>
    </row>
    <row r="15235" spans="6:16">
      <c r="F15235" s="81"/>
      <c r="G15235" s="130"/>
      <c r="I15235" s="88"/>
      <c r="N15235" s="130"/>
      <c r="P15235" s="88"/>
    </row>
    <row r="15236" spans="6:16">
      <c r="F15236" s="81"/>
      <c r="G15236" s="130"/>
      <c r="I15236" s="88"/>
      <c r="N15236" s="130"/>
      <c r="P15236" s="88"/>
    </row>
    <row r="15237" spans="6:16">
      <c r="F15237" s="81"/>
      <c r="G15237" s="130"/>
      <c r="I15237" s="88"/>
      <c r="N15237" s="130"/>
      <c r="P15237" s="88"/>
    </row>
    <row r="15238" spans="6:16">
      <c r="F15238" s="81"/>
      <c r="G15238" s="130"/>
      <c r="I15238" s="88"/>
      <c r="N15238" s="130"/>
      <c r="P15238" s="88"/>
    </row>
    <row r="15239" spans="6:16">
      <c r="F15239" s="81"/>
      <c r="G15239" s="130"/>
      <c r="I15239" s="88"/>
      <c r="N15239" s="130"/>
      <c r="P15239" s="88"/>
    </row>
    <row r="15240" spans="6:16">
      <c r="F15240" s="81"/>
      <c r="G15240" s="130"/>
      <c r="I15240" s="88"/>
      <c r="N15240" s="130"/>
      <c r="P15240" s="88"/>
    </row>
    <row r="15241" spans="6:16">
      <c r="F15241" s="81"/>
      <c r="G15241" s="130"/>
      <c r="I15241" s="88"/>
      <c r="N15241" s="130"/>
      <c r="P15241" s="88"/>
    </row>
    <row r="15242" spans="6:16">
      <c r="F15242" s="81"/>
      <c r="G15242" s="130"/>
      <c r="I15242" s="88"/>
      <c r="N15242" s="130"/>
      <c r="P15242" s="88"/>
    </row>
    <row r="15243" spans="6:16">
      <c r="F15243" s="81"/>
      <c r="G15243" s="130"/>
      <c r="I15243" s="88"/>
      <c r="N15243" s="130"/>
      <c r="P15243" s="88"/>
    </row>
    <row r="15244" spans="6:16">
      <c r="F15244" s="81"/>
      <c r="G15244" s="130"/>
      <c r="I15244" s="88"/>
      <c r="N15244" s="130"/>
      <c r="P15244" s="88"/>
    </row>
    <row r="15245" spans="6:16">
      <c r="F15245" s="81"/>
      <c r="G15245" s="130"/>
      <c r="I15245" s="88"/>
      <c r="N15245" s="130"/>
      <c r="P15245" s="88"/>
    </row>
    <row r="15246" spans="6:16">
      <c r="F15246" s="81"/>
      <c r="G15246" s="130"/>
      <c r="I15246" s="88"/>
      <c r="N15246" s="130"/>
      <c r="P15246" s="88"/>
    </row>
    <row r="15247" spans="6:16">
      <c r="F15247" s="81"/>
      <c r="G15247" s="130"/>
      <c r="I15247" s="88"/>
      <c r="N15247" s="130"/>
      <c r="P15247" s="88"/>
    </row>
    <row r="15248" spans="6:16">
      <c r="F15248" s="81"/>
      <c r="G15248" s="130"/>
      <c r="I15248" s="88"/>
      <c r="N15248" s="130"/>
      <c r="P15248" s="88"/>
    </row>
    <row r="15249" spans="6:16">
      <c r="F15249" s="81"/>
      <c r="G15249" s="130"/>
      <c r="I15249" s="88"/>
      <c r="N15249" s="130"/>
      <c r="P15249" s="88"/>
    </row>
    <row r="15250" spans="6:16">
      <c r="F15250" s="81"/>
      <c r="G15250" s="130"/>
      <c r="I15250" s="88"/>
      <c r="N15250" s="130"/>
      <c r="P15250" s="88"/>
    </row>
    <row r="15251" spans="6:16">
      <c r="F15251" s="81"/>
      <c r="G15251" s="130"/>
      <c r="I15251" s="88"/>
      <c r="N15251" s="130"/>
      <c r="P15251" s="88"/>
    </row>
    <row r="15252" spans="6:16">
      <c r="F15252" s="81"/>
      <c r="G15252" s="130"/>
      <c r="I15252" s="88"/>
      <c r="N15252" s="130"/>
      <c r="P15252" s="88"/>
    </row>
    <row r="15253" spans="6:16">
      <c r="F15253" s="81"/>
      <c r="G15253" s="130"/>
      <c r="I15253" s="88"/>
      <c r="N15253" s="130"/>
      <c r="P15253" s="88"/>
    </row>
    <row r="15254" spans="6:16">
      <c r="F15254" s="81"/>
      <c r="G15254" s="130"/>
      <c r="I15254" s="88"/>
      <c r="N15254" s="130"/>
      <c r="P15254" s="88"/>
    </row>
    <row r="15255" spans="6:16">
      <c r="F15255" s="81"/>
      <c r="G15255" s="130"/>
      <c r="I15255" s="88"/>
      <c r="N15255" s="130"/>
      <c r="P15255" s="88"/>
    </row>
    <row r="15256" spans="6:16">
      <c r="F15256" s="81"/>
      <c r="G15256" s="130"/>
      <c r="I15256" s="88"/>
      <c r="N15256" s="130"/>
      <c r="P15256" s="88"/>
    </row>
    <row r="15257" spans="6:16">
      <c r="F15257" s="81"/>
      <c r="G15257" s="130"/>
      <c r="I15257" s="88"/>
      <c r="N15257" s="130"/>
      <c r="P15257" s="88"/>
    </row>
    <row r="15258" spans="6:16">
      <c r="F15258" s="81"/>
      <c r="G15258" s="130"/>
      <c r="I15258" s="88"/>
      <c r="N15258" s="130"/>
      <c r="P15258" s="88"/>
    </row>
    <row r="15259" spans="6:16">
      <c r="F15259" s="81"/>
      <c r="G15259" s="130"/>
      <c r="I15259" s="88"/>
      <c r="N15259" s="130"/>
      <c r="P15259" s="88"/>
    </row>
    <row r="15260" spans="6:16">
      <c r="F15260" s="81"/>
      <c r="G15260" s="130"/>
      <c r="I15260" s="88"/>
      <c r="N15260" s="130"/>
      <c r="P15260" s="88"/>
    </row>
    <row r="15261" spans="6:16">
      <c r="F15261" s="81"/>
      <c r="G15261" s="130"/>
      <c r="I15261" s="88"/>
      <c r="N15261" s="130"/>
      <c r="P15261" s="88"/>
    </row>
    <row r="15262" spans="6:16">
      <c r="F15262" s="81"/>
      <c r="G15262" s="130"/>
      <c r="I15262" s="88"/>
      <c r="N15262" s="130"/>
      <c r="P15262" s="88"/>
    </row>
    <row r="15263" spans="6:16">
      <c r="F15263" s="81"/>
      <c r="G15263" s="130"/>
      <c r="I15263" s="88"/>
      <c r="N15263" s="130"/>
      <c r="P15263" s="88"/>
    </row>
    <row r="15264" spans="6:16">
      <c r="F15264" s="81"/>
      <c r="G15264" s="130"/>
      <c r="I15264" s="88"/>
      <c r="N15264" s="130"/>
      <c r="P15264" s="88"/>
    </row>
    <row r="15265" spans="6:16">
      <c r="F15265" s="81"/>
      <c r="G15265" s="130"/>
      <c r="I15265" s="88"/>
      <c r="N15265" s="130"/>
      <c r="P15265" s="88"/>
    </row>
    <row r="15266" spans="6:16">
      <c r="F15266" s="81"/>
      <c r="G15266" s="130"/>
      <c r="I15266" s="88"/>
      <c r="N15266" s="130"/>
      <c r="P15266" s="88"/>
    </row>
    <row r="15267" spans="6:16">
      <c r="F15267" s="81"/>
      <c r="G15267" s="130"/>
      <c r="I15267" s="88"/>
      <c r="N15267" s="130"/>
      <c r="P15267" s="88"/>
    </row>
    <row r="15268" spans="6:16">
      <c r="F15268" s="81"/>
      <c r="G15268" s="130"/>
      <c r="I15268" s="88"/>
      <c r="N15268" s="130"/>
      <c r="P15268" s="88"/>
    </row>
    <row r="15269" spans="6:16">
      <c r="F15269" s="81"/>
      <c r="G15269" s="130"/>
      <c r="I15269" s="88"/>
      <c r="N15269" s="130"/>
      <c r="P15269" s="88"/>
    </row>
    <row r="15270" spans="6:16">
      <c r="F15270" s="81"/>
      <c r="G15270" s="130"/>
      <c r="I15270" s="88"/>
      <c r="N15270" s="130"/>
      <c r="P15270" s="88"/>
    </row>
    <row r="15271" spans="6:16">
      <c r="F15271" s="81"/>
      <c r="G15271" s="130"/>
      <c r="I15271" s="88"/>
      <c r="N15271" s="130"/>
      <c r="P15271" s="88"/>
    </row>
    <row r="15272" spans="6:16">
      <c r="F15272" s="81"/>
      <c r="G15272" s="130"/>
      <c r="I15272" s="88"/>
      <c r="N15272" s="130"/>
      <c r="P15272" s="88"/>
    </row>
    <row r="15273" spans="6:16">
      <c r="F15273" s="81"/>
      <c r="G15273" s="130"/>
      <c r="I15273" s="88"/>
      <c r="N15273" s="130"/>
      <c r="P15273" s="88"/>
    </row>
    <row r="15274" spans="6:16">
      <c r="F15274" s="81"/>
      <c r="G15274" s="130"/>
      <c r="I15274" s="88"/>
      <c r="N15274" s="130"/>
      <c r="P15274" s="88"/>
    </row>
    <row r="15275" spans="6:16">
      <c r="F15275" s="81"/>
      <c r="G15275" s="130"/>
      <c r="I15275" s="88"/>
      <c r="N15275" s="130"/>
      <c r="P15275" s="88"/>
    </row>
    <row r="15276" spans="6:16">
      <c r="F15276" s="81"/>
      <c r="G15276" s="130"/>
      <c r="I15276" s="88"/>
      <c r="N15276" s="130"/>
      <c r="P15276" s="88"/>
    </row>
    <row r="15277" spans="6:16">
      <c r="F15277" s="81"/>
      <c r="G15277" s="130"/>
      <c r="I15277" s="88"/>
      <c r="N15277" s="130"/>
      <c r="P15277" s="88"/>
    </row>
    <row r="15278" spans="6:16">
      <c r="F15278" s="81"/>
      <c r="G15278" s="130"/>
      <c r="I15278" s="88"/>
      <c r="N15278" s="130"/>
      <c r="P15278" s="88"/>
    </row>
    <row r="15279" spans="6:16">
      <c r="F15279" s="81"/>
      <c r="G15279" s="130"/>
      <c r="I15279" s="88"/>
      <c r="N15279" s="130"/>
      <c r="P15279" s="88"/>
    </row>
    <row r="15280" spans="6:16">
      <c r="F15280" s="81"/>
      <c r="G15280" s="130"/>
      <c r="I15280" s="88"/>
      <c r="N15280" s="130"/>
      <c r="P15280" s="88"/>
    </row>
    <row r="15281" spans="6:16">
      <c r="F15281" s="81"/>
      <c r="G15281" s="130"/>
      <c r="I15281" s="88"/>
      <c r="N15281" s="130"/>
      <c r="P15281" s="88"/>
    </row>
    <row r="15282" spans="6:16">
      <c r="F15282" s="81"/>
      <c r="G15282" s="130"/>
      <c r="I15282" s="88"/>
      <c r="N15282" s="130"/>
      <c r="P15282" s="88"/>
    </row>
    <row r="15283" spans="6:16">
      <c r="F15283" s="81"/>
      <c r="G15283" s="130"/>
      <c r="I15283" s="88"/>
      <c r="N15283" s="130"/>
      <c r="P15283" s="88"/>
    </row>
    <row r="15284" spans="6:16">
      <c r="F15284" s="81"/>
      <c r="G15284" s="130"/>
      <c r="I15284" s="88"/>
      <c r="N15284" s="130"/>
      <c r="P15284" s="88"/>
    </row>
    <row r="15285" spans="6:16">
      <c r="F15285" s="81"/>
      <c r="G15285" s="130"/>
      <c r="I15285" s="88"/>
      <c r="N15285" s="130"/>
      <c r="P15285" s="88"/>
    </row>
    <row r="15286" spans="6:16">
      <c r="F15286" s="81"/>
      <c r="G15286" s="130"/>
      <c r="I15286" s="88"/>
      <c r="N15286" s="130"/>
      <c r="P15286" s="88"/>
    </row>
    <row r="15287" spans="6:16">
      <c r="F15287" s="81"/>
      <c r="G15287" s="130"/>
      <c r="I15287" s="88"/>
      <c r="N15287" s="130"/>
      <c r="P15287" s="88"/>
    </row>
    <row r="15288" spans="6:16">
      <c r="F15288" s="81"/>
      <c r="G15288" s="130"/>
      <c r="I15288" s="88"/>
      <c r="N15288" s="130"/>
      <c r="P15288" s="88"/>
    </row>
    <row r="15289" spans="6:16">
      <c r="F15289" s="81"/>
      <c r="G15289" s="130"/>
      <c r="I15289" s="88"/>
      <c r="N15289" s="130"/>
      <c r="P15289" s="88"/>
    </row>
    <row r="15290" spans="6:16">
      <c r="F15290" s="81"/>
      <c r="G15290" s="130"/>
      <c r="I15290" s="88"/>
      <c r="N15290" s="130"/>
      <c r="P15290" s="88"/>
    </row>
    <row r="15291" spans="6:16">
      <c r="F15291" s="81"/>
      <c r="G15291" s="130"/>
      <c r="I15291" s="88"/>
      <c r="N15291" s="130"/>
      <c r="P15291" s="88"/>
    </row>
    <row r="15292" spans="6:16">
      <c r="F15292" s="81"/>
      <c r="G15292" s="130"/>
      <c r="I15292" s="88"/>
      <c r="N15292" s="130"/>
      <c r="P15292" s="88"/>
    </row>
    <row r="15293" spans="6:16">
      <c r="F15293" s="81"/>
      <c r="G15293" s="130"/>
      <c r="I15293" s="88"/>
      <c r="N15293" s="130"/>
      <c r="P15293" s="88"/>
    </row>
    <row r="15294" spans="6:16">
      <c r="F15294" s="81"/>
      <c r="G15294" s="130"/>
      <c r="I15294" s="88"/>
      <c r="N15294" s="130"/>
      <c r="P15294" s="88"/>
    </row>
    <row r="15295" spans="6:16">
      <c r="F15295" s="81"/>
      <c r="G15295" s="130"/>
      <c r="I15295" s="88"/>
      <c r="N15295" s="130"/>
      <c r="P15295" s="88"/>
    </row>
    <row r="15296" spans="6:16">
      <c r="F15296" s="81"/>
      <c r="G15296" s="130"/>
      <c r="I15296" s="88"/>
      <c r="N15296" s="130"/>
      <c r="P15296" s="88"/>
    </row>
    <row r="15297" spans="6:16">
      <c r="F15297" s="81"/>
      <c r="G15297" s="130"/>
      <c r="I15297" s="88"/>
      <c r="N15297" s="130"/>
      <c r="P15297" s="88"/>
    </row>
    <row r="15298" spans="6:16">
      <c r="F15298" s="81"/>
      <c r="G15298" s="130"/>
      <c r="I15298" s="88"/>
      <c r="N15298" s="130"/>
      <c r="P15298" s="88"/>
    </row>
    <row r="15299" spans="6:16">
      <c r="F15299" s="81"/>
      <c r="G15299" s="130"/>
      <c r="I15299" s="88"/>
      <c r="N15299" s="130"/>
      <c r="P15299" s="88"/>
    </row>
    <row r="15300" spans="6:16">
      <c r="F15300" s="81"/>
      <c r="G15300" s="130"/>
      <c r="I15300" s="88"/>
      <c r="N15300" s="130"/>
      <c r="P15300" s="88"/>
    </row>
    <row r="15301" spans="6:16">
      <c r="F15301" s="81"/>
      <c r="G15301" s="130"/>
      <c r="I15301" s="88"/>
      <c r="N15301" s="130"/>
      <c r="P15301" s="88"/>
    </row>
    <row r="15302" spans="6:16">
      <c r="F15302" s="81"/>
      <c r="G15302" s="130"/>
      <c r="I15302" s="88"/>
      <c r="N15302" s="130"/>
      <c r="P15302" s="88"/>
    </row>
    <row r="15303" spans="6:16">
      <c r="F15303" s="81"/>
      <c r="G15303" s="130"/>
      <c r="I15303" s="88"/>
      <c r="N15303" s="130"/>
      <c r="P15303" s="88"/>
    </row>
    <row r="15304" spans="6:16">
      <c r="F15304" s="81"/>
      <c r="G15304" s="130"/>
      <c r="I15304" s="88"/>
      <c r="N15304" s="130"/>
      <c r="P15304" s="88"/>
    </row>
    <row r="15305" spans="6:16">
      <c r="F15305" s="81"/>
      <c r="G15305" s="130"/>
      <c r="I15305" s="88"/>
      <c r="N15305" s="130"/>
      <c r="P15305" s="88"/>
    </row>
    <row r="15306" spans="6:16">
      <c r="F15306" s="81"/>
      <c r="G15306" s="130"/>
      <c r="I15306" s="88"/>
      <c r="N15306" s="130"/>
      <c r="P15306" s="88"/>
    </row>
    <row r="15307" spans="6:16">
      <c r="F15307" s="81"/>
      <c r="G15307" s="130"/>
      <c r="I15307" s="88"/>
      <c r="N15307" s="130"/>
      <c r="P15307" s="88"/>
    </row>
    <row r="15308" spans="6:16">
      <c r="F15308" s="81"/>
      <c r="G15308" s="130"/>
      <c r="I15308" s="88"/>
      <c r="N15308" s="130"/>
      <c r="P15308" s="88"/>
    </row>
    <row r="15309" spans="6:16">
      <c r="F15309" s="81"/>
      <c r="G15309" s="130"/>
      <c r="I15309" s="88"/>
      <c r="N15309" s="130"/>
      <c r="P15309" s="88"/>
    </row>
    <row r="15310" spans="6:16">
      <c r="F15310" s="81"/>
      <c r="G15310" s="130"/>
      <c r="I15310" s="88"/>
      <c r="N15310" s="130"/>
      <c r="P15310" s="88"/>
    </row>
    <row r="15311" spans="6:16">
      <c r="F15311" s="81"/>
      <c r="G15311" s="130"/>
      <c r="I15311" s="88"/>
      <c r="N15311" s="130"/>
      <c r="P15311" s="88"/>
    </row>
    <row r="15312" spans="6:16">
      <c r="F15312" s="81"/>
      <c r="G15312" s="130"/>
      <c r="I15312" s="88"/>
      <c r="N15312" s="130"/>
      <c r="P15312" s="88"/>
    </row>
    <row r="15313" spans="6:16">
      <c r="F15313" s="81"/>
      <c r="G15313" s="130"/>
      <c r="I15313" s="88"/>
      <c r="N15313" s="130"/>
      <c r="P15313" s="88"/>
    </row>
    <row r="15314" spans="6:16">
      <c r="F15314" s="81"/>
      <c r="G15314" s="130"/>
      <c r="I15314" s="88"/>
      <c r="N15314" s="130"/>
      <c r="P15314" s="88"/>
    </row>
    <row r="15315" spans="6:16">
      <c r="F15315" s="81"/>
      <c r="G15315" s="130"/>
      <c r="I15315" s="88"/>
      <c r="N15315" s="130"/>
      <c r="P15315" s="88"/>
    </row>
    <row r="15316" spans="6:16">
      <c r="F15316" s="81"/>
      <c r="G15316" s="130"/>
      <c r="I15316" s="88"/>
      <c r="N15316" s="130"/>
      <c r="P15316" s="88"/>
    </row>
    <row r="15317" spans="6:16">
      <c r="F15317" s="81"/>
      <c r="G15317" s="130"/>
      <c r="I15317" s="88"/>
      <c r="N15317" s="130"/>
      <c r="P15317" s="88"/>
    </row>
    <row r="15318" spans="6:16">
      <c r="F15318" s="81"/>
      <c r="G15318" s="130"/>
      <c r="I15318" s="88"/>
      <c r="N15318" s="130"/>
      <c r="P15318" s="88"/>
    </row>
    <row r="15319" spans="6:16">
      <c r="F15319" s="81"/>
      <c r="G15319" s="130"/>
      <c r="I15319" s="88"/>
      <c r="N15319" s="130"/>
      <c r="P15319" s="88"/>
    </row>
    <row r="15320" spans="6:16">
      <c r="F15320" s="81"/>
      <c r="G15320" s="130"/>
      <c r="I15320" s="88"/>
      <c r="N15320" s="130"/>
      <c r="P15320" s="88"/>
    </row>
    <row r="15321" spans="6:16">
      <c r="F15321" s="81"/>
      <c r="G15321" s="130"/>
      <c r="I15321" s="88"/>
      <c r="N15321" s="130"/>
      <c r="P15321" s="88"/>
    </row>
    <row r="15322" spans="6:16">
      <c r="F15322" s="81"/>
      <c r="G15322" s="130"/>
      <c r="I15322" s="88"/>
      <c r="N15322" s="130"/>
      <c r="P15322" s="88"/>
    </row>
    <row r="15323" spans="6:16">
      <c r="F15323" s="81"/>
      <c r="G15323" s="130"/>
      <c r="I15323" s="88"/>
      <c r="N15323" s="130"/>
      <c r="P15323" s="88"/>
    </row>
    <row r="15324" spans="6:16">
      <c r="F15324" s="81"/>
      <c r="G15324" s="130"/>
      <c r="I15324" s="88"/>
      <c r="N15324" s="130"/>
      <c r="P15324" s="88"/>
    </row>
    <row r="15325" spans="6:16">
      <c r="F15325" s="81"/>
      <c r="G15325" s="130"/>
      <c r="I15325" s="88"/>
      <c r="N15325" s="130"/>
      <c r="P15325" s="88"/>
    </row>
    <row r="15326" spans="6:16">
      <c r="F15326" s="81"/>
      <c r="G15326" s="130"/>
      <c r="I15326" s="88"/>
      <c r="N15326" s="130"/>
      <c r="P15326" s="88"/>
    </row>
    <row r="15327" spans="6:16">
      <c r="F15327" s="81"/>
      <c r="G15327" s="130"/>
      <c r="I15327" s="88"/>
      <c r="N15327" s="130"/>
      <c r="P15327" s="88"/>
    </row>
    <row r="15328" spans="6:16">
      <c r="F15328" s="81"/>
      <c r="G15328" s="130"/>
      <c r="I15328" s="88"/>
      <c r="N15328" s="130"/>
      <c r="P15328" s="88"/>
    </row>
    <row r="15329" spans="6:16">
      <c r="F15329" s="81"/>
      <c r="G15329" s="130"/>
      <c r="I15329" s="88"/>
      <c r="N15329" s="130"/>
      <c r="P15329" s="88"/>
    </row>
    <row r="15330" spans="6:16">
      <c r="F15330" s="81"/>
      <c r="G15330" s="130"/>
      <c r="I15330" s="88"/>
      <c r="N15330" s="130"/>
      <c r="P15330" s="88"/>
    </row>
    <row r="15331" spans="6:16">
      <c r="F15331" s="81"/>
      <c r="G15331" s="130"/>
      <c r="I15331" s="88"/>
      <c r="N15331" s="130"/>
      <c r="P15331" s="88"/>
    </row>
    <row r="15332" spans="6:16">
      <c r="F15332" s="81"/>
      <c r="G15332" s="130"/>
      <c r="I15332" s="88"/>
      <c r="N15332" s="130"/>
      <c r="P15332" s="88"/>
    </row>
    <row r="15333" spans="6:16">
      <c r="F15333" s="81"/>
      <c r="G15333" s="130"/>
      <c r="I15333" s="88"/>
      <c r="N15333" s="130"/>
      <c r="P15333" s="88"/>
    </row>
    <row r="15334" spans="6:16">
      <c r="F15334" s="81"/>
      <c r="G15334" s="130"/>
      <c r="I15334" s="88"/>
      <c r="N15334" s="130"/>
      <c r="P15334" s="88"/>
    </row>
    <row r="15335" spans="6:16">
      <c r="F15335" s="81"/>
      <c r="G15335" s="130"/>
      <c r="I15335" s="88"/>
      <c r="N15335" s="130"/>
      <c r="P15335" s="88"/>
    </row>
    <row r="15336" spans="6:16">
      <c r="F15336" s="81"/>
      <c r="G15336" s="130"/>
      <c r="I15336" s="88"/>
      <c r="N15336" s="130"/>
      <c r="P15336" s="88"/>
    </row>
    <row r="15337" spans="6:16">
      <c r="F15337" s="81"/>
      <c r="G15337" s="130"/>
      <c r="I15337" s="88"/>
      <c r="N15337" s="130"/>
      <c r="P15337" s="88"/>
    </row>
    <row r="15338" spans="6:16">
      <c r="F15338" s="81"/>
      <c r="G15338" s="130"/>
      <c r="I15338" s="88"/>
      <c r="N15338" s="130"/>
      <c r="P15338" s="88"/>
    </row>
    <row r="15339" spans="6:16">
      <c r="F15339" s="81"/>
      <c r="G15339" s="130"/>
      <c r="I15339" s="88"/>
      <c r="N15339" s="130"/>
      <c r="P15339" s="88"/>
    </row>
    <row r="15340" spans="6:16">
      <c r="F15340" s="81"/>
      <c r="G15340" s="130"/>
      <c r="I15340" s="88"/>
      <c r="N15340" s="130"/>
      <c r="P15340" s="88"/>
    </row>
    <row r="15341" spans="6:16">
      <c r="F15341" s="81"/>
      <c r="G15341" s="130"/>
      <c r="I15341" s="88"/>
      <c r="N15341" s="130"/>
      <c r="P15341" s="88"/>
    </row>
    <row r="15342" spans="6:16">
      <c r="F15342" s="81"/>
      <c r="G15342" s="130"/>
      <c r="I15342" s="88"/>
      <c r="N15342" s="130"/>
      <c r="P15342" s="88"/>
    </row>
    <row r="15343" spans="6:16">
      <c r="F15343" s="81"/>
      <c r="G15343" s="130"/>
      <c r="I15343" s="88"/>
      <c r="N15343" s="130"/>
      <c r="P15343" s="88"/>
    </row>
    <row r="15344" spans="6:16">
      <c r="F15344" s="81"/>
      <c r="G15344" s="130"/>
      <c r="I15344" s="88"/>
      <c r="N15344" s="130"/>
      <c r="P15344" s="88"/>
    </row>
    <row r="15345" spans="6:16">
      <c r="F15345" s="81"/>
      <c r="G15345" s="130"/>
      <c r="I15345" s="88"/>
      <c r="N15345" s="130"/>
      <c r="P15345" s="88"/>
    </row>
    <row r="15346" spans="6:16">
      <c r="F15346" s="81"/>
      <c r="G15346" s="130"/>
      <c r="I15346" s="88"/>
      <c r="N15346" s="130"/>
      <c r="P15346" s="88"/>
    </row>
    <row r="15347" spans="6:16">
      <c r="F15347" s="81"/>
      <c r="G15347" s="130"/>
      <c r="I15347" s="88"/>
      <c r="N15347" s="130"/>
      <c r="P15347" s="88"/>
    </row>
    <row r="15348" spans="6:16">
      <c r="F15348" s="81"/>
      <c r="G15348" s="130"/>
      <c r="I15348" s="88"/>
      <c r="N15348" s="130"/>
      <c r="P15348" s="88"/>
    </row>
    <row r="15349" spans="6:16">
      <c r="F15349" s="81"/>
      <c r="G15349" s="130"/>
      <c r="I15349" s="88"/>
      <c r="N15349" s="130"/>
      <c r="P15349" s="88"/>
    </row>
    <row r="15350" spans="6:16">
      <c r="F15350" s="81"/>
      <c r="G15350" s="130"/>
      <c r="I15350" s="88"/>
      <c r="N15350" s="130"/>
      <c r="P15350" s="88"/>
    </row>
    <row r="15351" spans="6:16">
      <c r="F15351" s="81"/>
      <c r="G15351" s="130"/>
      <c r="I15351" s="88"/>
      <c r="N15351" s="130"/>
      <c r="P15351" s="88"/>
    </row>
    <row r="15352" spans="6:16">
      <c r="F15352" s="81"/>
      <c r="G15352" s="130"/>
      <c r="I15352" s="88"/>
      <c r="N15352" s="130"/>
      <c r="P15352" s="88"/>
    </row>
    <row r="15353" spans="6:16">
      <c r="F15353" s="81"/>
      <c r="G15353" s="130"/>
      <c r="I15353" s="88"/>
      <c r="N15353" s="130"/>
      <c r="P15353" s="88"/>
    </row>
    <row r="15354" spans="6:16">
      <c r="F15354" s="81"/>
      <c r="G15354" s="130"/>
      <c r="I15354" s="88"/>
      <c r="N15354" s="130"/>
      <c r="P15354" s="88"/>
    </row>
    <row r="15355" spans="6:16">
      <c r="F15355" s="81"/>
      <c r="G15355" s="130"/>
      <c r="I15355" s="88"/>
      <c r="N15355" s="130"/>
      <c r="P15355" s="88"/>
    </row>
    <row r="15356" spans="6:16">
      <c r="F15356" s="81"/>
      <c r="G15356" s="130"/>
      <c r="I15356" s="88"/>
      <c r="N15356" s="130"/>
      <c r="P15356" s="88"/>
    </row>
    <row r="15357" spans="6:16">
      <c r="F15357" s="81"/>
      <c r="G15357" s="130"/>
      <c r="I15357" s="88"/>
      <c r="N15357" s="130"/>
      <c r="P15357" s="88"/>
    </row>
    <row r="15358" spans="6:16">
      <c r="F15358" s="81"/>
      <c r="G15358" s="130"/>
      <c r="I15358" s="88"/>
      <c r="N15358" s="130"/>
      <c r="P15358" s="88"/>
    </row>
    <row r="15359" spans="6:16">
      <c r="F15359" s="81"/>
      <c r="G15359" s="130"/>
      <c r="I15359" s="88"/>
      <c r="N15359" s="130"/>
      <c r="P15359" s="88"/>
    </row>
    <row r="15360" spans="6:16">
      <c r="F15360" s="81"/>
      <c r="G15360" s="130"/>
      <c r="I15360" s="88"/>
      <c r="N15360" s="130"/>
      <c r="P15360" s="88"/>
    </row>
    <row r="15361" spans="6:16">
      <c r="F15361" s="81"/>
      <c r="G15361" s="130"/>
      <c r="I15361" s="88"/>
      <c r="N15361" s="130"/>
      <c r="P15361" s="88"/>
    </row>
    <row r="15362" spans="6:16">
      <c r="F15362" s="81"/>
      <c r="G15362" s="130"/>
      <c r="I15362" s="88"/>
      <c r="N15362" s="130"/>
      <c r="P15362" s="88"/>
    </row>
    <row r="15363" spans="6:16">
      <c r="F15363" s="81"/>
      <c r="G15363" s="130"/>
      <c r="I15363" s="88"/>
      <c r="N15363" s="130"/>
      <c r="P15363" s="88"/>
    </row>
    <row r="15364" spans="6:16">
      <c r="F15364" s="81"/>
      <c r="G15364" s="130"/>
      <c r="I15364" s="88"/>
      <c r="N15364" s="130"/>
      <c r="P15364" s="88"/>
    </row>
    <row r="15365" spans="6:16">
      <c r="F15365" s="81"/>
      <c r="G15365" s="130"/>
      <c r="I15365" s="88"/>
      <c r="N15365" s="130"/>
      <c r="P15365" s="88"/>
    </row>
    <row r="15366" spans="6:16">
      <c r="F15366" s="81"/>
      <c r="G15366" s="130"/>
      <c r="I15366" s="88"/>
      <c r="N15366" s="130"/>
      <c r="P15366" s="88"/>
    </row>
    <row r="15367" spans="6:16">
      <c r="F15367" s="81"/>
      <c r="G15367" s="130"/>
      <c r="I15367" s="88"/>
      <c r="N15367" s="130"/>
      <c r="P15367" s="88"/>
    </row>
    <row r="15368" spans="6:16">
      <c r="F15368" s="81"/>
      <c r="G15368" s="130"/>
      <c r="I15368" s="88"/>
      <c r="N15368" s="130"/>
      <c r="P15368" s="88"/>
    </row>
    <row r="15369" spans="6:16">
      <c r="F15369" s="81"/>
      <c r="G15369" s="130"/>
      <c r="I15369" s="88"/>
      <c r="N15369" s="130"/>
      <c r="P15369" s="88"/>
    </row>
    <row r="15370" spans="6:16">
      <c r="F15370" s="81"/>
      <c r="G15370" s="130"/>
      <c r="I15370" s="88"/>
      <c r="N15370" s="130"/>
      <c r="P15370" s="88"/>
    </row>
    <row r="15371" spans="6:16">
      <c r="F15371" s="81"/>
      <c r="G15371" s="130"/>
      <c r="I15371" s="88"/>
      <c r="N15371" s="130"/>
      <c r="P15371" s="88"/>
    </row>
    <row r="15372" spans="6:16">
      <c r="F15372" s="81"/>
      <c r="G15372" s="130"/>
      <c r="I15372" s="88"/>
      <c r="N15372" s="130"/>
      <c r="P15372" s="88"/>
    </row>
    <row r="15373" spans="6:16">
      <c r="F15373" s="81"/>
      <c r="G15373" s="130"/>
      <c r="I15373" s="88"/>
      <c r="N15373" s="130"/>
      <c r="P15373" s="88"/>
    </row>
    <row r="15374" spans="6:16">
      <c r="F15374" s="81"/>
      <c r="G15374" s="130"/>
      <c r="I15374" s="88"/>
      <c r="N15374" s="130"/>
      <c r="P15374" s="88"/>
    </row>
    <row r="15375" spans="6:16">
      <c r="F15375" s="81"/>
      <c r="G15375" s="130"/>
      <c r="I15375" s="88"/>
      <c r="N15375" s="130"/>
      <c r="P15375" s="88"/>
    </row>
    <row r="15376" spans="6:16">
      <c r="F15376" s="81"/>
      <c r="G15376" s="130"/>
      <c r="I15376" s="88"/>
      <c r="N15376" s="130"/>
      <c r="P15376" s="88"/>
    </row>
    <row r="15377" spans="6:16">
      <c r="F15377" s="81"/>
      <c r="G15377" s="130"/>
      <c r="I15377" s="88"/>
      <c r="N15377" s="130"/>
      <c r="P15377" s="88"/>
    </row>
    <row r="15378" spans="6:16">
      <c r="F15378" s="81"/>
      <c r="G15378" s="130"/>
      <c r="I15378" s="88"/>
      <c r="N15378" s="130"/>
      <c r="P15378" s="88"/>
    </row>
    <row r="15379" spans="6:16">
      <c r="F15379" s="81"/>
      <c r="G15379" s="130"/>
      <c r="I15379" s="88"/>
      <c r="N15379" s="130"/>
      <c r="P15379" s="88"/>
    </row>
    <row r="15380" spans="6:16">
      <c r="F15380" s="81"/>
      <c r="G15380" s="130"/>
      <c r="I15380" s="88"/>
      <c r="N15380" s="130"/>
      <c r="P15380" s="88"/>
    </row>
    <row r="15381" spans="6:16">
      <c r="F15381" s="81"/>
      <c r="G15381" s="130"/>
      <c r="I15381" s="88"/>
      <c r="N15381" s="130"/>
      <c r="P15381" s="88"/>
    </row>
    <row r="15382" spans="6:16">
      <c r="F15382" s="81"/>
      <c r="G15382" s="130"/>
      <c r="I15382" s="88"/>
      <c r="N15382" s="130"/>
      <c r="P15382" s="88"/>
    </row>
    <row r="15383" spans="6:16">
      <c r="F15383" s="81"/>
      <c r="G15383" s="130"/>
      <c r="I15383" s="88"/>
      <c r="N15383" s="130"/>
      <c r="P15383" s="88"/>
    </row>
    <row r="15384" spans="6:16">
      <c r="F15384" s="81"/>
      <c r="G15384" s="130"/>
      <c r="I15384" s="88"/>
      <c r="N15384" s="130"/>
      <c r="P15384" s="88"/>
    </row>
    <row r="15385" spans="6:16">
      <c r="F15385" s="81"/>
      <c r="G15385" s="130"/>
      <c r="I15385" s="88"/>
      <c r="N15385" s="130"/>
      <c r="P15385" s="88"/>
    </row>
    <row r="15386" spans="6:16">
      <c r="F15386" s="81"/>
      <c r="G15386" s="130"/>
      <c r="I15386" s="88"/>
      <c r="N15386" s="130"/>
      <c r="P15386" s="88"/>
    </row>
    <row r="15387" spans="6:16">
      <c r="F15387" s="81"/>
      <c r="G15387" s="130"/>
      <c r="I15387" s="88"/>
      <c r="N15387" s="130"/>
      <c r="P15387" s="88"/>
    </row>
    <row r="15388" spans="6:16">
      <c r="F15388" s="81"/>
      <c r="G15388" s="130"/>
      <c r="I15388" s="88"/>
      <c r="N15388" s="130"/>
      <c r="P15388" s="88"/>
    </row>
    <row r="15389" spans="6:16">
      <c r="F15389" s="81"/>
      <c r="G15389" s="130"/>
      <c r="I15389" s="88"/>
      <c r="N15389" s="130"/>
      <c r="P15389" s="88"/>
    </row>
    <row r="15390" spans="6:16">
      <c r="F15390" s="81"/>
      <c r="G15390" s="130"/>
      <c r="I15390" s="88"/>
      <c r="N15390" s="130"/>
      <c r="P15390" s="88"/>
    </row>
    <row r="15391" spans="6:16">
      <c r="F15391" s="81"/>
      <c r="G15391" s="130"/>
      <c r="I15391" s="88"/>
      <c r="N15391" s="130"/>
      <c r="P15391" s="88"/>
    </row>
    <row r="15392" spans="6:16">
      <c r="F15392" s="81"/>
      <c r="G15392" s="130"/>
      <c r="I15392" s="88"/>
      <c r="N15392" s="130"/>
      <c r="P15392" s="88"/>
    </row>
    <row r="15393" spans="6:16">
      <c r="F15393" s="81"/>
      <c r="G15393" s="130"/>
      <c r="I15393" s="88"/>
      <c r="N15393" s="130"/>
      <c r="P15393" s="88"/>
    </row>
    <row r="15394" spans="6:16">
      <c r="F15394" s="81"/>
      <c r="G15394" s="130"/>
      <c r="I15394" s="88"/>
      <c r="N15394" s="130"/>
      <c r="P15394" s="88"/>
    </row>
    <row r="15395" spans="6:16">
      <c r="F15395" s="81"/>
      <c r="G15395" s="130"/>
      <c r="I15395" s="88"/>
      <c r="N15395" s="130"/>
      <c r="P15395" s="88"/>
    </row>
    <row r="15396" spans="6:16">
      <c r="F15396" s="81"/>
      <c r="G15396" s="130"/>
      <c r="I15396" s="88"/>
      <c r="N15396" s="130"/>
      <c r="P15396" s="88"/>
    </row>
    <row r="15397" spans="6:16">
      <c r="F15397" s="81"/>
      <c r="G15397" s="130"/>
      <c r="I15397" s="88"/>
      <c r="N15397" s="130"/>
      <c r="P15397" s="88"/>
    </row>
    <row r="15398" spans="6:16">
      <c r="F15398" s="81"/>
      <c r="G15398" s="130"/>
      <c r="I15398" s="88"/>
      <c r="N15398" s="130"/>
      <c r="P15398" s="88"/>
    </row>
    <row r="15399" spans="6:16">
      <c r="F15399" s="81"/>
      <c r="G15399" s="130"/>
      <c r="I15399" s="88"/>
      <c r="N15399" s="130"/>
      <c r="P15399" s="88"/>
    </row>
    <row r="15400" spans="6:16">
      <c r="F15400" s="81"/>
      <c r="G15400" s="130"/>
      <c r="I15400" s="88"/>
      <c r="N15400" s="130"/>
      <c r="P15400" s="88"/>
    </row>
    <row r="15401" spans="6:16">
      <c r="F15401" s="81"/>
      <c r="G15401" s="130"/>
      <c r="I15401" s="88"/>
      <c r="N15401" s="130"/>
      <c r="P15401" s="88"/>
    </row>
    <row r="15402" spans="6:16">
      <c r="F15402" s="81"/>
      <c r="G15402" s="130"/>
      <c r="I15402" s="88"/>
      <c r="N15402" s="130"/>
      <c r="P15402" s="88"/>
    </row>
    <row r="15403" spans="6:16">
      <c r="F15403" s="81"/>
      <c r="G15403" s="130"/>
      <c r="I15403" s="88"/>
      <c r="N15403" s="130"/>
      <c r="P15403" s="88"/>
    </row>
    <row r="15404" spans="6:16">
      <c r="F15404" s="81"/>
      <c r="G15404" s="130"/>
      <c r="I15404" s="88"/>
      <c r="N15404" s="130"/>
      <c r="P15404" s="88"/>
    </row>
    <row r="15405" spans="6:16">
      <c r="F15405" s="81"/>
      <c r="G15405" s="130"/>
      <c r="I15405" s="88"/>
      <c r="N15405" s="130"/>
      <c r="P15405" s="88"/>
    </row>
    <row r="15406" spans="6:16">
      <c r="F15406" s="81"/>
      <c r="G15406" s="130"/>
      <c r="I15406" s="88"/>
      <c r="N15406" s="130"/>
      <c r="P15406" s="88"/>
    </row>
    <row r="15407" spans="6:16">
      <c r="F15407" s="81"/>
      <c r="G15407" s="130"/>
      <c r="I15407" s="88"/>
      <c r="N15407" s="130"/>
      <c r="P15407" s="88"/>
    </row>
    <row r="15408" spans="6:16">
      <c r="F15408" s="81"/>
      <c r="G15408" s="130"/>
      <c r="I15408" s="88"/>
      <c r="N15408" s="130"/>
      <c r="P15408" s="88"/>
    </row>
    <row r="15409" spans="6:16">
      <c r="F15409" s="81"/>
      <c r="G15409" s="130"/>
      <c r="I15409" s="88"/>
      <c r="N15409" s="130"/>
      <c r="P15409" s="88"/>
    </row>
    <row r="15410" spans="6:16">
      <c r="F15410" s="81"/>
      <c r="G15410" s="130"/>
      <c r="I15410" s="88"/>
      <c r="N15410" s="130"/>
      <c r="P15410" s="88"/>
    </row>
    <row r="15411" spans="6:16">
      <c r="F15411" s="81"/>
      <c r="G15411" s="130"/>
      <c r="I15411" s="88"/>
      <c r="N15411" s="130"/>
      <c r="P15411" s="88"/>
    </row>
    <row r="15412" spans="6:16">
      <c r="F15412" s="81"/>
      <c r="G15412" s="130"/>
      <c r="I15412" s="88"/>
      <c r="N15412" s="130"/>
      <c r="P15412" s="88"/>
    </row>
    <row r="15413" spans="6:16">
      <c r="F15413" s="81"/>
      <c r="G15413" s="130"/>
      <c r="I15413" s="88"/>
      <c r="N15413" s="130"/>
      <c r="P15413" s="88"/>
    </row>
    <row r="15414" spans="6:16">
      <c r="F15414" s="81"/>
      <c r="G15414" s="130"/>
      <c r="I15414" s="88"/>
      <c r="N15414" s="130"/>
      <c r="P15414" s="88"/>
    </row>
    <row r="15415" spans="6:16">
      <c r="F15415" s="81"/>
      <c r="G15415" s="130"/>
      <c r="I15415" s="88"/>
      <c r="N15415" s="130"/>
      <c r="P15415" s="88"/>
    </row>
    <row r="15416" spans="6:16">
      <c r="F15416" s="81"/>
      <c r="G15416" s="130"/>
      <c r="I15416" s="88"/>
      <c r="N15416" s="130"/>
      <c r="P15416" s="88"/>
    </row>
    <row r="15417" spans="6:16">
      <c r="F15417" s="81"/>
      <c r="G15417" s="130"/>
      <c r="I15417" s="88"/>
      <c r="N15417" s="130"/>
      <c r="P15417" s="88"/>
    </row>
    <row r="15418" spans="6:16">
      <c r="F15418" s="81"/>
      <c r="G15418" s="130"/>
      <c r="I15418" s="88"/>
      <c r="N15418" s="130"/>
      <c r="P15418" s="88"/>
    </row>
    <row r="15419" spans="6:16">
      <c r="F15419" s="81"/>
      <c r="G15419" s="130"/>
      <c r="I15419" s="88"/>
      <c r="N15419" s="130"/>
      <c r="P15419" s="88"/>
    </row>
    <row r="15420" spans="6:16">
      <c r="F15420" s="81"/>
      <c r="G15420" s="130"/>
      <c r="I15420" s="88"/>
      <c r="N15420" s="130"/>
      <c r="P15420" s="88"/>
    </row>
    <row r="15421" spans="6:16">
      <c r="F15421" s="81"/>
      <c r="G15421" s="130"/>
      <c r="I15421" s="88"/>
      <c r="N15421" s="130"/>
      <c r="P15421" s="88"/>
    </row>
    <row r="15422" spans="6:16">
      <c r="F15422" s="81"/>
      <c r="G15422" s="130"/>
      <c r="I15422" s="88"/>
      <c r="N15422" s="130"/>
      <c r="P15422" s="88"/>
    </row>
    <row r="15423" spans="6:16">
      <c r="F15423" s="81"/>
      <c r="G15423" s="130"/>
      <c r="I15423" s="88"/>
      <c r="N15423" s="130"/>
      <c r="P15423" s="88"/>
    </row>
    <row r="15424" spans="6:16">
      <c r="F15424" s="81"/>
      <c r="G15424" s="130"/>
      <c r="I15424" s="88"/>
      <c r="N15424" s="130"/>
      <c r="P15424" s="88"/>
    </row>
    <row r="15425" spans="6:16">
      <c r="F15425" s="81"/>
      <c r="G15425" s="130"/>
      <c r="I15425" s="88"/>
      <c r="N15425" s="130"/>
      <c r="P15425" s="88"/>
    </row>
    <row r="15426" spans="6:16">
      <c r="F15426" s="81"/>
      <c r="G15426" s="130"/>
      <c r="I15426" s="88"/>
      <c r="N15426" s="130"/>
      <c r="P15426" s="88"/>
    </row>
    <row r="15427" spans="6:16">
      <c r="F15427" s="81"/>
      <c r="G15427" s="130"/>
      <c r="I15427" s="88"/>
      <c r="N15427" s="130"/>
      <c r="P15427" s="88"/>
    </row>
    <row r="15428" spans="6:16">
      <c r="F15428" s="81"/>
      <c r="G15428" s="130"/>
      <c r="I15428" s="88"/>
      <c r="N15428" s="130"/>
      <c r="P15428" s="88"/>
    </row>
    <row r="15429" spans="6:16">
      <c r="F15429" s="81"/>
      <c r="G15429" s="130"/>
      <c r="I15429" s="88"/>
      <c r="N15429" s="130"/>
      <c r="P15429" s="88"/>
    </row>
    <row r="15430" spans="6:16">
      <c r="F15430" s="81"/>
      <c r="G15430" s="130"/>
      <c r="I15430" s="88"/>
      <c r="N15430" s="130"/>
      <c r="P15430" s="88"/>
    </row>
    <row r="15431" spans="6:16">
      <c r="F15431" s="81"/>
      <c r="G15431" s="130"/>
      <c r="I15431" s="88"/>
      <c r="N15431" s="130"/>
      <c r="P15431" s="88"/>
    </row>
    <row r="15432" spans="6:16">
      <c r="F15432" s="81"/>
      <c r="G15432" s="130"/>
      <c r="I15432" s="88"/>
      <c r="N15432" s="130"/>
      <c r="P15432" s="88"/>
    </row>
    <row r="15433" spans="6:16">
      <c r="F15433" s="81"/>
      <c r="G15433" s="130"/>
      <c r="I15433" s="88"/>
      <c r="N15433" s="130"/>
      <c r="P15433" s="88"/>
    </row>
    <row r="15434" spans="6:16">
      <c r="F15434" s="81"/>
      <c r="G15434" s="130"/>
      <c r="I15434" s="88"/>
      <c r="N15434" s="130"/>
      <c r="P15434" s="88"/>
    </row>
    <row r="15435" spans="6:16">
      <c r="F15435" s="81"/>
      <c r="G15435" s="130"/>
      <c r="I15435" s="88"/>
      <c r="N15435" s="130"/>
      <c r="P15435" s="88"/>
    </row>
    <row r="15436" spans="6:16">
      <c r="F15436" s="81"/>
      <c r="G15436" s="130"/>
      <c r="I15436" s="88"/>
      <c r="N15436" s="130"/>
      <c r="P15436" s="88"/>
    </row>
    <row r="15437" spans="6:16">
      <c r="F15437" s="81"/>
      <c r="G15437" s="130"/>
      <c r="I15437" s="88"/>
      <c r="N15437" s="130"/>
      <c r="P15437" s="88"/>
    </row>
    <row r="15438" spans="6:16">
      <c r="F15438" s="81"/>
      <c r="G15438" s="130"/>
      <c r="I15438" s="88"/>
      <c r="N15438" s="130"/>
      <c r="P15438" s="88"/>
    </row>
    <row r="15439" spans="6:16">
      <c r="F15439" s="81"/>
      <c r="G15439" s="130"/>
      <c r="I15439" s="88"/>
      <c r="N15439" s="130"/>
      <c r="P15439" s="88"/>
    </row>
    <row r="15440" spans="6:16">
      <c r="F15440" s="81"/>
      <c r="G15440" s="130"/>
      <c r="I15440" s="88"/>
      <c r="N15440" s="130"/>
      <c r="P15440" s="88"/>
    </row>
    <row r="15441" spans="6:16">
      <c r="F15441" s="81"/>
      <c r="G15441" s="130"/>
      <c r="I15441" s="88"/>
      <c r="N15441" s="130"/>
      <c r="P15441" s="88"/>
    </row>
    <row r="15442" spans="6:16">
      <c r="F15442" s="81"/>
      <c r="G15442" s="130"/>
      <c r="I15442" s="88"/>
      <c r="N15442" s="130"/>
      <c r="P15442" s="88"/>
    </row>
    <row r="15443" spans="6:16">
      <c r="F15443" s="81"/>
      <c r="G15443" s="130"/>
      <c r="I15443" s="88"/>
      <c r="N15443" s="130"/>
      <c r="P15443" s="88"/>
    </row>
    <row r="15444" spans="6:16">
      <c r="F15444" s="81"/>
      <c r="G15444" s="130"/>
      <c r="I15444" s="88"/>
      <c r="N15444" s="130"/>
      <c r="P15444" s="88"/>
    </row>
    <row r="15445" spans="6:16">
      <c r="F15445" s="81"/>
      <c r="G15445" s="130"/>
      <c r="I15445" s="88"/>
      <c r="N15445" s="130"/>
      <c r="P15445" s="88"/>
    </row>
    <row r="15446" spans="6:16">
      <c r="F15446" s="81"/>
      <c r="G15446" s="130"/>
      <c r="I15446" s="88"/>
      <c r="N15446" s="130"/>
      <c r="P15446" s="88"/>
    </row>
    <row r="15447" spans="6:16">
      <c r="F15447" s="81"/>
      <c r="G15447" s="130"/>
      <c r="I15447" s="88"/>
      <c r="N15447" s="130"/>
      <c r="P15447" s="88"/>
    </row>
    <row r="15448" spans="6:16">
      <c r="F15448" s="81"/>
      <c r="G15448" s="130"/>
      <c r="I15448" s="88"/>
      <c r="N15448" s="130"/>
      <c r="P15448" s="88"/>
    </row>
    <row r="15449" spans="6:16">
      <c r="F15449" s="81"/>
      <c r="G15449" s="130"/>
      <c r="I15449" s="88"/>
      <c r="N15449" s="130"/>
      <c r="P15449" s="88"/>
    </row>
    <row r="15450" spans="6:16">
      <c r="F15450" s="81"/>
      <c r="G15450" s="130"/>
      <c r="I15450" s="88"/>
      <c r="N15450" s="130"/>
      <c r="P15450" s="88"/>
    </row>
    <row r="15451" spans="6:16">
      <c r="F15451" s="81"/>
      <c r="G15451" s="130"/>
      <c r="I15451" s="88"/>
      <c r="N15451" s="130"/>
      <c r="P15451" s="88"/>
    </row>
    <row r="15452" spans="6:16">
      <c r="F15452" s="81"/>
      <c r="G15452" s="130"/>
      <c r="I15452" s="88"/>
      <c r="N15452" s="130"/>
      <c r="P15452" s="88"/>
    </row>
    <row r="15453" spans="6:16">
      <c r="F15453" s="81"/>
      <c r="G15453" s="130"/>
      <c r="I15453" s="88"/>
      <c r="N15453" s="130"/>
      <c r="P15453" s="88"/>
    </row>
    <row r="15454" spans="6:16">
      <c r="F15454" s="81"/>
      <c r="G15454" s="130"/>
      <c r="I15454" s="88"/>
      <c r="N15454" s="130"/>
      <c r="P15454" s="88"/>
    </row>
    <row r="15455" spans="6:16">
      <c r="F15455" s="81"/>
      <c r="G15455" s="130"/>
      <c r="I15455" s="88"/>
      <c r="N15455" s="130"/>
      <c r="P15455" s="88"/>
    </row>
    <row r="15456" spans="6:16">
      <c r="F15456" s="81"/>
      <c r="G15456" s="130"/>
      <c r="I15456" s="88"/>
      <c r="N15456" s="130"/>
      <c r="P15456" s="88"/>
    </row>
    <row r="15457" spans="6:16">
      <c r="F15457" s="81"/>
      <c r="G15457" s="130"/>
      <c r="I15457" s="88"/>
      <c r="N15457" s="130"/>
      <c r="P15457" s="88"/>
    </row>
    <row r="15458" spans="6:16">
      <c r="F15458" s="81"/>
      <c r="G15458" s="130"/>
      <c r="I15458" s="88"/>
      <c r="N15458" s="130"/>
      <c r="P15458" s="88"/>
    </row>
    <row r="15459" spans="6:16">
      <c r="F15459" s="81"/>
      <c r="G15459" s="130"/>
      <c r="I15459" s="88"/>
      <c r="N15459" s="130"/>
      <c r="P15459" s="88"/>
    </row>
    <row r="15460" spans="6:16">
      <c r="F15460" s="81"/>
      <c r="G15460" s="130"/>
      <c r="I15460" s="88"/>
      <c r="N15460" s="130"/>
      <c r="P15460" s="88"/>
    </row>
    <row r="15461" spans="6:16">
      <c r="F15461" s="81"/>
      <c r="G15461" s="130"/>
      <c r="I15461" s="88"/>
      <c r="N15461" s="130"/>
      <c r="P15461" s="88"/>
    </row>
    <row r="15462" spans="6:16">
      <c r="F15462" s="81"/>
      <c r="G15462" s="130"/>
      <c r="I15462" s="88"/>
      <c r="N15462" s="130"/>
      <c r="P15462" s="88"/>
    </row>
    <row r="15463" spans="6:16">
      <c r="F15463" s="81"/>
      <c r="G15463" s="130"/>
      <c r="I15463" s="88"/>
      <c r="N15463" s="130"/>
      <c r="P15463" s="88"/>
    </row>
    <row r="15464" spans="6:16">
      <c r="F15464" s="81"/>
      <c r="G15464" s="130"/>
      <c r="I15464" s="88"/>
      <c r="N15464" s="130"/>
      <c r="P15464" s="88"/>
    </row>
    <row r="15465" spans="6:16">
      <c r="F15465" s="81"/>
      <c r="G15465" s="130"/>
      <c r="I15465" s="88"/>
      <c r="N15465" s="130"/>
      <c r="P15465" s="88"/>
    </row>
    <row r="15466" spans="6:16">
      <c r="F15466" s="81"/>
      <c r="G15466" s="130"/>
      <c r="I15466" s="88"/>
      <c r="N15466" s="130"/>
      <c r="P15466" s="88"/>
    </row>
    <row r="15467" spans="6:16">
      <c r="F15467" s="81"/>
      <c r="G15467" s="130"/>
      <c r="I15467" s="88"/>
      <c r="N15467" s="130"/>
      <c r="P15467" s="88"/>
    </row>
    <row r="15468" spans="6:16">
      <c r="F15468" s="81"/>
      <c r="G15468" s="130"/>
      <c r="I15468" s="88"/>
      <c r="N15468" s="130"/>
      <c r="P15468" s="88"/>
    </row>
    <row r="15469" spans="6:16">
      <c r="F15469" s="81"/>
      <c r="G15469" s="130"/>
      <c r="I15469" s="88"/>
      <c r="N15469" s="130"/>
      <c r="P15469" s="88"/>
    </row>
    <row r="15470" spans="6:16">
      <c r="F15470" s="81"/>
      <c r="G15470" s="130"/>
      <c r="I15470" s="88"/>
      <c r="N15470" s="130"/>
      <c r="P15470" s="88"/>
    </row>
    <row r="15471" spans="6:16">
      <c r="F15471" s="81"/>
      <c r="G15471" s="130"/>
      <c r="I15471" s="88"/>
      <c r="N15471" s="130"/>
      <c r="P15471" s="88"/>
    </row>
    <row r="15472" spans="6:16">
      <c r="F15472" s="81"/>
      <c r="G15472" s="130"/>
      <c r="I15472" s="88"/>
      <c r="N15472" s="130"/>
      <c r="P15472" s="88"/>
    </row>
    <row r="15473" spans="6:16">
      <c r="F15473" s="81"/>
      <c r="G15473" s="130"/>
      <c r="I15473" s="88"/>
      <c r="N15473" s="130"/>
      <c r="P15473" s="88"/>
    </row>
    <row r="15474" spans="6:16">
      <c r="F15474" s="81"/>
      <c r="G15474" s="130"/>
      <c r="I15474" s="88"/>
      <c r="N15474" s="130"/>
      <c r="P15474" s="88"/>
    </row>
    <row r="15475" spans="6:16">
      <c r="F15475" s="81"/>
      <c r="G15475" s="130"/>
      <c r="I15475" s="88"/>
      <c r="N15475" s="130"/>
      <c r="P15475" s="88"/>
    </row>
    <row r="15476" spans="6:16">
      <c r="F15476" s="81"/>
      <c r="G15476" s="130"/>
      <c r="I15476" s="88"/>
      <c r="N15476" s="130"/>
      <c r="P15476" s="88"/>
    </row>
    <row r="15477" spans="6:16">
      <c r="F15477" s="81"/>
      <c r="G15477" s="130"/>
      <c r="I15477" s="88"/>
      <c r="N15477" s="130"/>
      <c r="P15477" s="88"/>
    </row>
    <row r="15478" spans="6:16">
      <c r="F15478" s="81"/>
      <c r="G15478" s="130"/>
      <c r="I15478" s="88"/>
      <c r="N15478" s="130"/>
      <c r="P15478" s="88"/>
    </row>
    <row r="15479" spans="6:16">
      <c r="F15479" s="81"/>
      <c r="G15479" s="130"/>
      <c r="I15479" s="88"/>
      <c r="N15479" s="130"/>
      <c r="P15479" s="88"/>
    </row>
    <row r="15480" spans="6:16">
      <c r="F15480" s="81"/>
      <c r="G15480" s="130"/>
      <c r="I15480" s="88"/>
      <c r="N15480" s="130"/>
      <c r="P15480" s="88"/>
    </row>
    <row r="15481" spans="6:16">
      <c r="F15481" s="81"/>
      <c r="G15481" s="130"/>
      <c r="I15481" s="88"/>
      <c r="N15481" s="130"/>
      <c r="P15481" s="88"/>
    </row>
    <row r="15482" spans="6:16">
      <c r="F15482" s="81"/>
      <c r="G15482" s="130"/>
      <c r="I15482" s="88"/>
      <c r="N15482" s="130"/>
      <c r="P15482" s="88"/>
    </row>
    <row r="15483" spans="6:16">
      <c r="F15483" s="81"/>
      <c r="G15483" s="130"/>
      <c r="I15483" s="88"/>
      <c r="N15483" s="130"/>
      <c r="P15483" s="88"/>
    </row>
    <row r="15484" spans="6:16">
      <c r="F15484" s="81"/>
      <c r="G15484" s="130"/>
      <c r="I15484" s="88"/>
      <c r="N15484" s="130"/>
      <c r="P15484" s="88"/>
    </row>
    <row r="15485" spans="6:16">
      <c r="F15485" s="81"/>
      <c r="G15485" s="130"/>
      <c r="I15485" s="88"/>
      <c r="N15485" s="130"/>
      <c r="P15485" s="88"/>
    </row>
    <row r="15486" spans="6:16">
      <c r="F15486" s="81"/>
      <c r="G15486" s="130"/>
      <c r="I15486" s="88"/>
      <c r="N15486" s="130"/>
      <c r="P15486" s="88"/>
    </row>
    <row r="15487" spans="6:16">
      <c r="F15487" s="81"/>
      <c r="G15487" s="130"/>
      <c r="I15487" s="88"/>
      <c r="N15487" s="130"/>
      <c r="P15487" s="88"/>
    </row>
    <row r="15488" spans="6:16">
      <c r="F15488" s="81"/>
      <c r="G15488" s="130"/>
      <c r="I15488" s="88"/>
      <c r="N15488" s="130"/>
      <c r="P15488" s="88"/>
    </row>
    <row r="15489" spans="6:16">
      <c r="F15489" s="81"/>
      <c r="G15489" s="130"/>
      <c r="I15489" s="88"/>
      <c r="N15489" s="130"/>
      <c r="P15489" s="88"/>
    </row>
    <row r="15490" spans="6:16">
      <c r="F15490" s="81"/>
      <c r="G15490" s="130"/>
      <c r="I15490" s="88"/>
      <c r="N15490" s="130"/>
      <c r="P15490" s="88"/>
    </row>
    <row r="15491" spans="6:16">
      <c r="F15491" s="81"/>
      <c r="G15491" s="130"/>
      <c r="I15491" s="88"/>
      <c r="N15491" s="130"/>
      <c r="P15491" s="88"/>
    </row>
    <row r="15492" spans="6:16">
      <c r="F15492" s="81"/>
      <c r="G15492" s="130"/>
      <c r="I15492" s="88"/>
      <c r="N15492" s="130"/>
      <c r="P15492" s="88"/>
    </row>
    <row r="15493" spans="6:16">
      <c r="F15493" s="81"/>
      <c r="G15493" s="130"/>
      <c r="I15493" s="88"/>
      <c r="N15493" s="130"/>
      <c r="P15493" s="88"/>
    </row>
    <row r="15494" spans="6:16">
      <c r="F15494" s="81"/>
      <c r="G15494" s="130"/>
      <c r="I15494" s="88"/>
      <c r="N15494" s="130"/>
      <c r="P15494" s="88"/>
    </row>
    <row r="15495" spans="6:16">
      <c r="F15495" s="81"/>
      <c r="G15495" s="130"/>
      <c r="I15495" s="88"/>
      <c r="N15495" s="130"/>
      <c r="P15495" s="88"/>
    </row>
    <row r="15496" spans="6:16">
      <c r="F15496" s="81"/>
      <c r="G15496" s="130"/>
      <c r="I15496" s="88"/>
      <c r="N15496" s="130"/>
      <c r="P15496" s="88"/>
    </row>
    <row r="15497" spans="6:16">
      <c r="F15497" s="81"/>
      <c r="G15497" s="130"/>
      <c r="I15497" s="88"/>
      <c r="N15497" s="130"/>
      <c r="P15497" s="88"/>
    </row>
    <row r="15498" spans="6:16">
      <c r="F15498" s="81"/>
      <c r="G15498" s="130"/>
      <c r="I15498" s="88"/>
      <c r="N15498" s="130"/>
      <c r="P15498" s="88"/>
    </row>
    <row r="15499" spans="6:16">
      <c r="F15499" s="81"/>
      <c r="G15499" s="130"/>
      <c r="I15499" s="88"/>
      <c r="N15499" s="130"/>
      <c r="P15499" s="88"/>
    </row>
    <row r="15500" spans="6:16">
      <c r="F15500" s="81"/>
      <c r="G15500" s="130"/>
      <c r="I15500" s="88"/>
      <c r="N15500" s="130"/>
      <c r="P15500" s="88"/>
    </row>
    <row r="15501" spans="6:16">
      <c r="F15501" s="81"/>
      <c r="G15501" s="130"/>
      <c r="I15501" s="88"/>
      <c r="N15501" s="130"/>
      <c r="P15501" s="88"/>
    </row>
    <row r="15502" spans="6:16">
      <c r="F15502" s="81"/>
      <c r="G15502" s="130"/>
      <c r="I15502" s="88"/>
      <c r="N15502" s="130"/>
      <c r="P15502" s="88"/>
    </row>
    <row r="15503" spans="6:16">
      <c r="F15503" s="81"/>
      <c r="G15503" s="130"/>
      <c r="I15503" s="88"/>
      <c r="N15503" s="130"/>
      <c r="P15503" s="88"/>
    </row>
    <row r="15504" spans="6:16">
      <c r="F15504" s="81"/>
      <c r="G15504" s="130"/>
      <c r="I15504" s="88"/>
      <c r="N15504" s="130"/>
      <c r="P15504" s="88"/>
    </row>
    <row r="15505" spans="6:16">
      <c r="F15505" s="81"/>
      <c r="G15505" s="130"/>
      <c r="I15505" s="88"/>
      <c r="N15505" s="130"/>
      <c r="P15505" s="88"/>
    </row>
    <row r="15506" spans="6:16">
      <c r="F15506" s="81"/>
      <c r="G15506" s="130"/>
      <c r="I15506" s="88"/>
      <c r="N15506" s="130"/>
      <c r="P15506" s="88"/>
    </row>
    <row r="15507" spans="6:16">
      <c r="F15507" s="81"/>
      <c r="G15507" s="130"/>
      <c r="I15507" s="88"/>
      <c r="N15507" s="130"/>
      <c r="P15507" s="88"/>
    </row>
    <row r="15508" spans="6:16">
      <c r="F15508" s="81"/>
      <c r="G15508" s="130"/>
      <c r="I15508" s="88"/>
      <c r="N15508" s="130"/>
      <c r="P15508" s="88"/>
    </row>
    <row r="15509" spans="6:16">
      <c r="F15509" s="81"/>
      <c r="G15509" s="130"/>
      <c r="I15509" s="88"/>
      <c r="N15509" s="130"/>
      <c r="P15509" s="88"/>
    </row>
    <row r="15510" spans="6:16">
      <c r="F15510" s="81"/>
      <c r="G15510" s="130"/>
      <c r="I15510" s="88"/>
      <c r="N15510" s="130"/>
      <c r="P15510" s="88"/>
    </row>
    <row r="15511" spans="6:16">
      <c r="F15511" s="81"/>
      <c r="G15511" s="130"/>
      <c r="I15511" s="88"/>
      <c r="N15511" s="130"/>
      <c r="P15511" s="88"/>
    </row>
    <row r="15512" spans="6:16">
      <c r="F15512" s="81"/>
      <c r="G15512" s="130"/>
      <c r="I15512" s="88"/>
      <c r="N15512" s="130"/>
      <c r="P15512" s="88"/>
    </row>
    <row r="15513" spans="6:16">
      <c r="F15513" s="81"/>
      <c r="G15513" s="130"/>
      <c r="I15513" s="88"/>
      <c r="N15513" s="130"/>
      <c r="P15513" s="88"/>
    </row>
    <row r="15514" spans="6:16">
      <c r="F15514" s="81"/>
      <c r="G15514" s="130"/>
      <c r="I15514" s="88"/>
      <c r="N15514" s="130"/>
      <c r="P15514" s="88"/>
    </row>
    <row r="15515" spans="6:16">
      <c r="F15515" s="81"/>
      <c r="G15515" s="130"/>
      <c r="I15515" s="88"/>
      <c r="N15515" s="130"/>
      <c r="P15515" s="88"/>
    </row>
    <row r="15516" spans="6:16">
      <c r="F15516" s="81"/>
      <c r="G15516" s="130"/>
      <c r="I15516" s="88"/>
      <c r="N15516" s="130"/>
      <c r="P15516" s="88"/>
    </row>
    <row r="15517" spans="6:16">
      <c r="F15517" s="81"/>
      <c r="G15517" s="130"/>
      <c r="I15517" s="88"/>
      <c r="N15517" s="130"/>
      <c r="P15517" s="88"/>
    </row>
    <row r="15518" spans="6:16">
      <c r="F15518" s="81"/>
      <c r="G15518" s="130"/>
      <c r="I15518" s="88"/>
      <c r="N15518" s="130"/>
      <c r="P15518" s="88"/>
    </row>
    <row r="15519" spans="6:16">
      <c r="F15519" s="81"/>
      <c r="G15519" s="130"/>
      <c r="I15519" s="88"/>
      <c r="N15519" s="130"/>
      <c r="P15519" s="88"/>
    </row>
    <row r="15520" spans="6:16">
      <c r="F15520" s="81"/>
      <c r="G15520" s="130"/>
      <c r="I15520" s="88"/>
      <c r="N15520" s="130"/>
      <c r="P15520" s="88"/>
    </row>
    <row r="15521" spans="6:16">
      <c r="F15521" s="81"/>
      <c r="G15521" s="130"/>
      <c r="I15521" s="88"/>
      <c r="N15521" s="130"/>
      <c r="P15521" s="88"/>
    </row>
    <row r="15522" spans="6:16">
      <c r="F15522" s="81"/>
      <c r="G15522" s="130"/>
      <c r="I15522" s="88"/>
      <c r="N15522" s="130"/>
      <c r="P15522" s="88"/>
    </row>
    <row r="15523" spans="6:16">
      <c r="F15523" s="81"/>
      <c r="G15523" s="130"/>
      <c r="I15523" s="88"/>
      <c r="N15523" s="130"/>
      <c r="P15523" s="88"/>
    </row>
    <row r="15524" spans="6:16">
      <c r="F15524" s="81"/>
      <c r="G15524" s="130"/>
      <c r="I15524" s="88"/>
      <c r="N15524" s="130"/>
      <c r="P15524" s="88"/>
    </row>
    <row r="15525" spans="6:16">
      <c r="F15525" s="81"/>
      <c r="G15525" s="130"/>
      <c r="I15525" s="88"/>
      <c r="N15525" s="130"/>
      <c r="P15525" s="88"/>
    </row>
    <row r="15526" spans="6:16">
      <c r="F15526" s="81"/>
      <c r="G15526" s="130"/>
      <c r="I15526" s="88"/>
      <c r="N15526" s="130"/>
      <c r="P15526" s="88"/>
    </row>
    <row r="15527" spans="6:16">
      <c r="F15527" s="81"/>
      <c r="G15527" s="130"/>
      <c r="I15527" s="88"/>
      <c r="N15527" s="130"/>
      <c r="P15527" s="88"/>
    </row>
    <row r="15528" spans="6:16">
      <c r="F15528" s="81"/>
      <c r="G15528" s="130"/>
      <c r="I15528" s="88"/>
      <c r="N15528" s="130"/>
      <c r="P15528" s="88"/>
    </row>
    <row r="15529" spans="6:16">
      <c r="F15529" s="81"/>
      <c r="G15529" s="130"/>
      <c r="I15529" s="88"/>
      <c r="N15529" s="130"/>
      <c r="P15529" s="88"/>
    </row>
    <row r="15530" spans="6:16">
      <c r="F15530" s="81"/>
      <c r="G15530" s="130"/>
      <c r="I15530" s="88"/>
      <c r="N15530" s="130"/>
      <c r="P15530" s="88"/>
    </row>
    <row r="15531" spans="6:16">
      <c r="F15531" s="81"/>
      <c r="G15531" s="130"/>
      <c r="I15531" s="88"/>
      <c r="N15531" s="130"/>
      <c r="P15531" s="88"/>
    </row>
    <row r="15532" spans="6:16">
      <c r="F15532" s="81"/>
      <c r="G15532" s="130"/>
      <c r="I15532" s="88"/>
      <c r="N15532" s="130"/>
      <c r="P15532" s="88"/>
    </row>
    <row r="15533" spans="6:16">
      <c r="F15533" s="81"/>
      <c r="G15533" s="130"/>
      <c r="I15533" s="88"/>
      <c r="N15533" s="130"/>
      <c r="P15533" s="88"/>
    </row>
    <row r="15534" spans="6:16">
      <c r="F15534" s="81"/>
      <c r="G15534" s="130"/>
      <c r="I15534" s="88"/>
      <c r="N15534" s="130"/>
      <c r="P15534" s="88"/>
    </row>
    <row r="15535" spans="6:16">
      <c r="F15535" s="81"/>
      <c r="G15535" s="130"/>
      <c r="I15535" s="88"/>
      <c r="N15535" s="130"/>
      <c r="P15535" s="88"/>
    </row>
    <row r="15536" spans="6:16">
      <c r="F15536" s="81"/>
      <c r="G15536" s="130"/>
      <c r="I15536" s="88"/>
      <c r="N15536" s="130"/>
      <c r="P15536" s="88"/>
    </row>
    <row r="15537" spans="6:16">
      <c r="F15537" s="81"/>
      <c r="G15537" s="130"/>
      <c r="I15537" s="88"/>
      <c r="N15537" s="130"/>
      <c r="P15537" s="88"/>
    </row>
    <row r="15538" spans="6:16">
      <c r="F15538" s="81"/>
      <c r="G15538" s="130"/>
      <c r="I15538" s="88"/>
      <c r="N15538" s="130"/>
      <c r="P15538" s="88"/>
    </row>
    <row r="15539" spans="6:16">
      <c r="F15539" s="81"/>
      <c r="G15539" s="130"/>
      <c r="I15539" s="88"/>
      <c r="N15539" s="130"/>
      <c r="P15539" s="88"/>
    </row>
    <row r="15540" spans="6:16">
      <c r="F15540" s="81"/>
      <c r="G15540" s="130"/>
      <c r="I15540" s="88"/>
      <c r="N15540" s="130"/>
      <c r="P15540" s="88"/>
    </row>
    <row r="15541" spans="6:16">
      <c r="F15541" s="81"/>
      <c r="G15541" s="130"/>
      <c r="I15541" s="88"/>
      <c r="N15541" s="130"/>
      <c r="P15541" s="88"/>
    </row>
    <row r="15542" spans="6:16">
      <c r="F15542" s="81"/>
      <c r="G15542" s="130"/>
      <c r="I15542" s="88"/>
      <c r="N15542" s="130"/>
      <c r="P15542" s="88"/>
    </row>
    <row r="15543" spans="6:16">
      <c r="F15543" s="81"/>
      <c r="G15543" s="130"/>
      <c r="I15543" s="88"/>
      <c r="N15543" s="130"/>
      <c r="P15543" s="88"/>
    </row>
    <row r="15544" spans="6:16">
      <c r="F15544" s="81"/>
      <c r="G15544" s="130"/>
      <c r="I15544" s="88"/>
      <c r="N15544" s="130"/>
      <c r="P15544" s="88"/>
    </row>
    <row r="15545" spans="6:16">
      <c r="F15545" s="81"/>
      <c r="G15545" s="130"/>
      <c r="I15545" s="88"/>
      <c r="N15545" s="130"/>
      <c r="P15545" s="88"/>
    </row>
    <row r="15546" spans="6:16">
      <c r="F15546" s="81"/>
      <c r="G15546" s="130"/>
      <c r="I15546" s="88"/>
      <c r="N15546" s="130"/>
      <c r="P15546" s="88"/>
    </row>
    <row r="15547" spans="6:16">
      <c r="F15547" s="81"/>
      <c r="G15547" s="130"/>
      <c r="I15547" s="88"/>
      <c r="N15547" s="130"/>
      <c r="P15547" s="88"/>
    </row>
    <row r="15548" spans="6:16">
      <c r="F15548" s="81"/>
      <c r="G15548" s="130"/>
      <c r="I15548" s="88"/>
      <c r="N15548" s="130"/>
      <c r="P15548" s="88"/>
    </row>
    <row r="15549" spans="6:16">
      <c r="F15549" s="81"/>
      <c r="G15549" s="130"/>
      <c r="I15549" s="88"/>
      <c r="N15549" s="130"/>
      <c r="P15549" s="88"/>
    </row>
    <row r="15550" spans="6:16">
      <c r="F15550" s="81"/>
      <c r="G15550" s="130"/>
      <c r="I15550" s="88"/>
      <c r="N15550" s="130"/>
      <c r="P15550" s="88"/>
    </row>
    <row r="15551" spans="6:16">
      <c r="F15551" s="81"/>
      <c r="G15551" s="130"/>
      <c r="I15551" s="88"/>
      <c r="N15551" s="130"/>
      <c r="P15551" s="88"/>
    </row>
    <row r="15552" spans="6:16">
      <c r="F15552" s="81"/>
      <c r="G15552" s="130"/>
      <c r="I15552" s="88"/>
      <c r="N15552" s="130"/>
      <c r="P15552" s="88"/>
    </row>
    <row r="15553" spans="6:16">
      <c r="F15553" s="81"/>
      <c r="G15553" s="130"/>
      <c r="I15553" s="88"/>
      <c r="N15553" s="130"/>
      <c r="P15553" s="88"/>
    </row>
    <row r="15554" spans="6:16">
      <c r="F15554" s="81"/>
      <c r="G15554" s="130"/>
      <c r="I15554" s="88"/>
      <c r="N15554" s="130"/>
      <c r="P15554" s="88"/>
    </row>
    <row r="15555" spans="6:16">
      <c r="F15555" s="81"/>
      <c r="G15555" s="130"/>
      <c r="I15555" s="88"/>
      <c r="N15555" s="130"/>
      <c r="P15555" s="88"/>
    </row>
    <row r="15556" spans="6:16">
      <c r="F15556" s="81"/>
      <c r="G15556" s="130"/>
      <c r="I15556" s="88"/>
      <c r="N15556" s="130"/>
      <c r="P15556" s="88"/>
    </row>
    <row r="15557" spans="6:16">
      <c r="F15557" s="81"/>
      <c r="G15557" s="130"/>
      <c r="I15557" s="88"/>
      <c r="N15557" s="130"/>
      <c r="P15557" s="88"/>
    </row>
    <row r="15558" spans="6:16">
      <c r="F15558" s="81"/>
      <c r="G15558" s="130"/>
      <c r="I15558" s="88"/>
      <c r="N15558" s="130"/>
      <c r="P15558" s="88"/>
    </row>
    <row r="15559" spans="6:16">
      <c r="F15559" s="81"/>
      <c r="G15559" s="130"/>
      <c r="I15559" s="88"/>
      <c r="N15559" s="130"/>
      <c r="P15559" s="88"/>
    </row>
    <row r="15560" spans="6:16">
      <c r="F15560" s="81"/>
      <c r="G15560" s="130"/>
      <c r="I15560" s="88"/>
      <c r="N15560" s="130"/>
      <c r="P15560" s="88"/>
    </row>
    <row r="15561" spans="6:16">
      <c r="F15561" s="81"/>
      <c r="G15561" s="130"/>
      <c r="I15561" s="88"/>
      <c r="N15561" s="130"/>
      <c r="P15561" s="88"/>
    </row>
    <row r="15562" spans="6:16">
      <c r="F15562" s="81"/>
      <c r="G15562" s="130"/>
      <c r="I15562" s="88"/>
      <c r="N15562" s="130"/>
      <c r="P15562" s="88"/>
    </row>
    <row r="15563" spans="6:16">
      <c r="F15563" s="81"/>
      <c r="G15563" s="130"/>
      <c r="I15563" s="88"/>
      <c r="N15563" s="130"/>
      <c r="P15563" s="88"/>
    </row>
    <row r="15564" spans="6:16">
      <c r="F15564" s="81"/>
      <c r="G15564" s="130"/>
      <c r="I15564" s="88"/>
      <c r="N15564" s="130"/>
      <c r="P15564" s="88"/>
    </row>
    <row r="15565" spans="6:16">
      <c r="F15565" s="81"/>
      <c r="G15565" s="130"/>
      <c r="I15565" s="88"/>
      <c r="N15565" s="130"/>
      <c r="P15565" s="88"/>
    </row>
    <row r="15566" spans="6:16">
      <c r="F15566" s="81"/>
      <c r="G15566" s="130"/>
      <c r="I15566" s="88"/>
      <c r="N15566" s="130"/>
      <c r="P15566" s="88"/>
    </row>
    <row r="15567" spans="6:16">
      <c r="F15567" s="81"/>
      <c r="G15567" s="130"/>
      <c r="I15567" s="88"/>
      <c r="N15567" s="130"/>
      <c r="P15567" s="88"/>
    </row>
    <row r="15568" spans="6:16">
      <c r="F15568" s="81"/>
      <c r="G15568" s="130"/>
      <c r="I15568" s="88"/>
      <c r="N15568" s="130"/>
      <c r="P15568" s="88"/>
    </row>
    <row r="15569" spans="6:16">
      <c r="F15569" s="81"/>
      <c r="G15569" s="130"/>
      <c r="I15569" s="88"/>
      <c r="N15569" s="130"/>
      <c r="P15569" s="88"/>
    </row>
    <row r="15570" spans="6:16">
      <c r="F15570" s="81"/>
      <c r="G15570" s="130"/>
      <c r="I15570" s="88"/>
      <c r="N15570" s="130"/>
      <c r="P15570" s="88"/>
    </row>
    <row r="15571" spans="6:16">
      <c r="F15571" s="81"/>
      <c r="G15571" s="130"/>
      <c r="I15571" s="88"/>
      <c r="N15571" s="130"/>
      <c r="P15571" s="88"/>
    </row>
    <row r="15572" spans="6:16">
      <c r="F15572" s="81"/>
      <c r="G15572" s="130"/>
      <c r="I15572" s="88"/>
      <c r="N15572" s="130"/>
      <c r="P15572" s="88"/>
    </row>
    <row r="15573" spans="6:16">
      <c r="F15573" s="81"/>
      <c r="G15573" s="130"/>
      <c r="I15573" s="88"/>
      <c r="N15573" s="130"/>
      <c r="P15573" s="88"/>
    </row>
    <row r="15574" spans="6:16">
      <c r="F15574" s="81"/>
      <c r="G15574" s="130"/>
      <c r="I15574" s="88"/>
      <c r="N15574" s="130"/>
      <c r="P15574" s="88"/>
    </row>
    <row r="15575" spans="6:16">
      <c r="F15575" s="81"/>
      <c r="G15575" s="130"/>
      <c r="I15575" s="88"/>
      <c r="N15575" s="130"/>
      <c r="P15575" s="88"/>
    </row>
    <row r="15576" spans="6:16">
      <c r="F15576" s="81"/>
      <c r="G15576" s="130"/>
      <c r="I15576" s="88"/>
      <c r="N15576" s="130"/>
      <c r="P15576" s="88"/>
    </row>
    <row r="15577" spans="6:16">
      <c r="F15577" s="81"/>
      <c r="G15577" s="130"/>
      <c r="I15577" s="88"/>
      <c r="N15577" s="130"/>
      <c r="P15577" s="88"/>
    </row>
    <row r="15578" spans="6:16">
      <c r="F15578" s="81"/>
      <c r="G15578" s="130"/>
      <c r="I15578" s="88"/>
      <c r="N15578" s="130"/>
      <c r="P15578" s="88"/>
    </row>
    <row r="15579" spans="6:16">
      <c r="F15579" s="81"/>
      <c r="G15579" s="130"/>
      <c r="I15579" s="88"/>
      <c r="N15579" s="130"/>
      <c r="P15579" s="88"/>
    </row>
    <row r="15580" spans="6:16">
      <c r="F15580" s="81"/>
      <c r="G15580" s="130"/>
      <c r="I15580" s="88"/>
      <c r="N15580" s="130"/>
      <c r="P15580" s="88"/>
    </row>
    <row r="15581" spans="6:16">
      <c r="F15581" s="81"/>
      <c r="G15581" s="130"/>
      <c r="I15581" s="88"/>
      <c r="N15581" s="130"/>
      <c r="P15581" s="88"/>
    </row>
    <row r="15582" spans="6:16">
      <c r="F15582" s="81"/>
      <c r="G15582" s="130"/>
      <c r="I15582" s="88"/>
      <c r="N15582" s="130"/>
      <c r="P15582" s="88"/>
    </row>
    <row r="15583" spans="6:16">
      <c r="F15583" s="81"/>
      <c r="G15583" s="130"/>
      <c r="I15583" s="88"/>
      <c r="N15583" s="130"/>
      <c r="P15583" s="88"/>
    </row>
    <row r="15584" spans="6:16">
      <c r="F15584" s="81"/>
      <c r="G15584" s="130"/>
      <c r="I15584" s="88"/>
      <c r="N15584" s="130"/>
      <c r="P15584" s="88"/>
    </row>
    <row r="15585" spans="6:16">
      <c r="F15585" s="81"/>
      <c r="G15585" s="130"/>
      <c r="I15585" s="88"/>
      <c r="N15585" s="130"/>
      <c r="P15585" s="88"/>
    </row>
    <row r="15586" spans="6:16">
      <c r="F15586" s="81"/>
      <c r="G15586" s="130"/>
      <c r="I15586" s="88"/>
      <c r="N15586" s="130"/>
      <c r="P15586" s="88"/>
    </row>
    <row r="15587" spans="6:16">
      <c r="F15587" s="81"/>
      <c r="G15587" s="130"/>
      <c r="I15587" s="88"/>
      <c r="N15587" s="130"/>
      <c r="P15587" s="88"/>
    </row>
    <row r="15588" spans="6:16">
      <c r="F15588" s="81"/>
      <c r="G15588" s="130"/>
      <c r="I15588" s="88"/>
      <c r="N15588" s="130"/>
      <c r="P15588" s="88"/>
    </row>
    <row r="15589" spans="6:16">
      <c r="F15589" s="81"/>
      <c r="G15589" s="130"/>
      <c r="I15589" s="88"/>
      <c r="N15589" s="130"/>
      <c r="P15589" s="88"/>
    </row>
    <row r="15590" spans="6:16">
      <c r="F15590" s="81"/>
      <c r="G15590" s="130"/>
      <c r="I15590" s="88"/>
      <c r="N15590" s="130"/>
      <c r="P15590" s="88"/>
    </row>
    <row r="15591" spans="6:16">
      <c r="F15591" s="81"/>
      <c r="G15591" s="130"/>
      <c r="I15591" s="88"/>
      <c r="N15591" s="130"/>
      <c r="P15591" s="88"/>
    </row>
    <row r="15592" spans="6:16">
      <c r="F15592" s="81"/>
      <c r="G15592" s="130"/>
      <c r="I15592" s="88"/>
      <c r="N15592" s="130"/>
      <c r="P15592" s="88"/>
    </row>
    <row r="15593" spans="6:16">
      <c r="F15593" s="81"/>
      <c r="G15593" s="130"/>
      <c r="I15593" s="88"/>
      <c r="N15593" s="130"/>
      <c r="P15593" s="88"/>
    </row>
    <row r="15594" spans="6:16">
      <c r="F15594" s="81"/>
      <c r="G15594" s="130"/>
      <c r="I15594" s="88"/>
      <c r="N15594" s="130"/>
      <c r="P15594" s="88"/>
    </row>
    <row r="15595" spans="6:16">
      <c r="F15595" s="81"/>
      <c r="G15595" s="130"/>
      <c r="I15595" s="88"/>
      <c r="N15595" s="130"/>
      <c r="P15595" s="88"/>
    </row>
    <row r="15596" spans="6:16">
      <c r="F15596" s="81"/>
      <c r="G15596" s="130"/>
      <c r="I15596" s="88"/>
      <c r="N15596" s="130"/>
      <c r="P15596" s="88"/>
    </row>
    <row r="15597" spans="6:16">
      <c r="F15597" s="81"/>
      <c r="G15597" s="130"/>
      <c r="I15597" s="88"/>
      <c r="N15597" s="130"/>
      <c r="P15597" s="88"/>
    </row>
    <row r="15598" spans="6:16">
      <c r="F15598" s="81"/>
      <c r="G15598" s="130"/>
      <c r="I15598" s="88"/>
      <c r="N15598" s="130"/>
      <c r="P15598" s="88"/>
    </row>
    <row r="15599" spans="6:16">
      <c r="F15599" s="81"/>
      <c r="G15599" s="130"/>
      <c r="I15599" s="88"/>
      <c r="N15599" s="130"/>
      <c r="P15599" s="88"/>
    </row>
    <row r="15600" spans="6:16">
      <c r="F15600" s="81"/>
      <c r="G15600" s="130"/>
      <c r="I15600" s="88"/>
      <c r="N15600" s="130"/>
      <c r="P15600" s="88"/>
    </row>
    <row r="15601" spans="6:16">
      <c r="F15601" s="81"/>
      <c r="G15601" s="130"/>
      <c r="I15601" s="88"/>
      <c r="N15601" s="130"/>
      <c r="P15601" s="88"/>
    </row>
    <row r="15602" spans="6:16">
      <c r="F15602" s="81"/>
      <c r="G15602" s="130"/>
      <c r="I15602" s="88"/>
      <c r="N15602" s="130"/>
      <c r="P15602" s="88"/>
    </row>
    <row r="15603" spans="6:16">
      <c r="F15603" s="81"/>
      <c r="G15603" s="130"/>
      <c r="I15603" s="88"/>
      <c r="N15603" s="130"/>
      <c r="P15603" s="88"/>
    </row>
    <row r="15604" spans="6:16">
      <c r="F15604" s="81"/>
      <c r="G15604" s="130"/>
      <c r="I15604" s="88"/>
      <c r="N15604" s="130"/>
      <c r="P15604" s="88"/>
    </row>
    <row r="15605" spans="6:16">
      <c r="F15605" s="81"/>
      <c r="G15605" s="130"/>
      <c r="I15605" s="88"/>
      <c r="N15605" s="130"/>
      <c r="P15605" s="88"/>
    </row>
    <row r="15606" spans="6:16">
      <c r="F15606" s="81"/>
      <c r="G15606" s="130"/>
      <c r="I15606" s="88"/>
      <c r="N15606" s="130"/>
      <c r="P15606" s="88"/>
    </row>
    <row r="15607" spans="6:16">
      <c r="F15607" s="81"/>
      <c r="G15607" s="130"/>
      <c r="I15607" s="88"/>
      <c r="N15607" s="130"/>
      <c r="P15607" s="88"/>
    </row>
    <row r="15608" spans="6:16">
      <c r="F15608" s="81"/>
      <c r="G15608" s="130"/>
      <c r="I15608" s="88"/>
      <c r="N15608" s="130"/>
      <c r="P15608" s="88"/>
    </row>
    <row r="15609" spans="6:16">
      <c r="F15609" s="81"/>
      <c r="G15609" s="130"/>
      <c r="I15609" s="88"/>
      <c r="N15609" s="130"/>
      <c r="P15609" s="88"/>
    </row>
    <row r="15610" spans="6:16">
      <c r="F15610" s="81"/>
      <c r="G15610" s="130"/>
      <c r="I15610" s="88"/>
      <c r="N15610" s="130"/>
      <c r="P15610" s="88"/>
    </row>
    <row r="15611" spans="6:16">
      <c r="F15611" s="81"/>
      <c r="G15611" s="130"/>
      <c r="I15611" s="88"/>
      <c r="N15611" s="130"/>
      <c r="P15611" s="88"/>
    </row>
    <row r="15612" spans="6:16">
      <c r="F15612" s="81"/>
      <c r="G15612" s="130"/>
      <c r="I15612" s="88"/>
      <c r="N15612" s="130"/>
      <c r="P15612" s="88"/>
    </row>
    <row r="15613" spans="6:16">
      <c r="F15613" s="81"/>
      <c r="G15613" s="130"/>
      <c r="I15613" s="88"/>
      <c r="N15613" s="130"/>
      <c r="P15613" s="88"/>
    </row>
    <row r="15614" spans="6:16">
      <c r="F15614" s="81"/>
      <c r="G15614" s="130"/>
      <c r="I15614" s="88"/>
      <c r="N15614" s="130"/>
      <c r="P15614" s="88"/>
    </row>
    <row r="15615" spans="6:16">
      <c r="F15615" s="81"/>
      <c r="G15615" s="130"/>
      <c r="I15615" s="88"/>
      <c r="N15615" s="130"/>
      <c r="P15615" s="88"/>
    </row>
    <row r="15616" spans="6:16">
      <c r="F15616" s="81"/>
      <c r="G15616" s="130"/>
      <c r="I15616" s="88"/>
      <c r="N15616" s="130"/>
      <c r="P15616" s="88"/>
    </row>
    <row r="15617" spans="6:16">
      <c r="F15617" s="81"/>
      <c r="G15617" s="130"/>
      <c r="I15617" s="88"/>
      <c r="N15617" s="130"/>
      <c r="P15617" s="88"/>
    </row>
    <row r="15618" spans="6:16">
      <c r="F15618" s="81"/>
      <c r="G15618" s="130"/>
      <c r="I15618" s="88"/>
      <c r="N15618" s="130"/>
      <c r="P15618" s="88"/>
    </row>
    <row r="15619" spans="6:16">
      <c r="F15619" s="81"/>
      <c r="G15619" s="130"/>
      <c r="I15619" s="88"/>
      <c r="N15619" s="130"/>
      <c r="P15619" s="88"/>
    </row>
    <row r="15620" spans="6:16">
      <c r="F15620" s="81"/>
      <c r="G15620" s="130"/>
      <c r="I15620" s="88"/>
      <c r="N15620" s="130"/>
      <c r="P15620" s="88"/>
    </row>
    <row r="15621" spans="6:16">
      <c r="F15621" s="81"/>
      <c r="G15621" s="130"/>
      <c r="I15621" s="88"/>
      <c r="N15621" s="130"/>
      <c r="P15621" s="88"/>
    </row>
    <row r="15622" spans="6:16">
      <c r="F15622" s="81"/>
      <c r="G15622" s="130"/>
      <c r="I15622" s="88"/>
      <c r="N15622" s="130"/>
      <c r="P15622" s="88"/>
    </row>
    <row r="15623" spans="6:16">
      <c r="F15623" s="81"/>
      <c r="G15623" s="130"/>
      <c r="I15623" s="88"/>
      <c r="N15623" s="130"/>
      <c r="P15623" s="88"/>
    </row>
    <row r="15624" spans="6:16">
      <c r="F15624" s="81"/>
      <c r="G15624" s="130"/>
      <c r="I15624" s="88"/>
      <c r="N15624" s="130"/>
      <c r="P15624" s="88"/>
    </row>
    <row r="15625" spans="6:16">
      <c r="F15625" s="81"/>
      <c r="G15625" s="130"/>
      <c r="I15625" s="88"/>
      <c r="N15625" s="130"/>
      <c r="P15625" s="88"/>
    </row>
    <row r="15626" spans="6:16">
      <c r="F15626" s="81"/>
      <c r="G15626" s="130"/>
      <c r="I15626" s="88"/>
      <c r="N15626" s="130"/>
      <c r="P15626" s="88"/>
    </row>
    <row r="15627" spans="6:16">
      <c r="F15627" s="81"/>
      <c r="G15627" s="130"/>
      <c r="I15627" s="88"/>
      <c r="N15627" s="130"/>
      <c r="P15627" s="88"/>
    </row>
    <row r="15628" spans="6:16">
      <c r="F15628" s="81"/>
      <c r="G15628" s="130"/>
      <c r="I15628" s="88"/>
      <c r="N15628" s="130"/>
      <c r="P15628" s="88"/>
    </row>
    <row r="15629" spans="6:16">
      <c r="F15629" s="81"/>
      <c r="G15629" s="130"/>
      <c r="I15629" s="88"/>
      <c r="N15629" s="130"/>
      <c r="P15629" s="88"/>
    </row>
    <row r="15630" spans="6:16">
      <c r="F15630" s="81"/>
      <c r="G15630" s="130"/>
      <c r="I15630" s="88"/>
      <c r="N15630" s="130"/>
      <c r="P15630" s="88"/>
    </row>
    <row r="15631" spans="6:16">
      <c r="F15631" s="81"/>
      <c r="G15631" s="130"/>
      <c r="I15631" s="88"/>
      <c r="N15631" s="130"/>
      <c r="P15631" s="88"/>
    </row>
    <row r="15632" spans="6:16">
      <c r="F15632" s="81"/>
      <c r="G15632" s="130"/>
      <c r="I15632" s="88"/>
      <c r="N15632" s="130"/>
      <c r="P15632" s="88"/>
    </row>
    <row r="15633" spans="6:16">
      <c r="F15633" s="81"/>
      <c r="G15633" s="130"/>
      <c r="I15633" s="88"/>
      <c r="N15633" s="130"/>
      <c r="P15633" s="88"/>
    </row>
    <row r="15634" spans="6:16">
      <c r="F15634" s="81"/>
      <c r="G15634" s="130"/>
      <c r="I15634" s="88"/>
      <c r="N15634" s="130"/>
      <c r="P15634" s="88"/>
    </row>
    <row r="15635" spans="6:16">
      <c r="F15635" s="81"/>
      <c r="G15635" s="130"/>
      <c r="I15635" s="88"/>
      <c r="N15635" s="130"/>
      <c r="P15635" s="88"/>
    </row>
    <row r="15636" spans="6:16">
      <c r="F15636" s="81"/>
      <c r="G15636" s="130"/>
      <c r="I15636" s="88"/>
      <c r="N15636" s="130"/>
      <c r="P15636" s="88"/>
    </row>
    <row r="15637" spans="6:16">
      <c r="F15637" s="81"/>
      <c r="G15637" s="130"/>
      <c r="I15637" s="88"/>
      <c r="N15637" s="130"/>
      <c r="P15637" s="88"/>
    </row>
    <row r="15638" spans="6:16">
      <c r="F15638" s="81"/>
      <c r="G15638" s="130"/>
      <c r="I15638" s="88"/>
      <c r="N15638" s="130"/>
      <c r="P15638" s="88"/>
    </row>
    <row r="15639" spans="6:16">
      <c r="F15639" s="81"/>
      <c r="G15639" s="130"/>
      <c r="I15639" s="88"/>
      <c r="N15639" s="130"/>
      <c r="P15639" s="88"/>
    </row>
    <row r="15640" spans="6:16">
      <c r="F15640" s="81"/>
      <c r="G15640" s="130"/>
      <c r="I15640" s="88"/>
      <c r="N15640" s="130"/>
      <c r="P15640" s="88"/>
    </row>
    <row r="15641" spans="6:16">
      <c r="F15641" s="81"/>
      <c r="G15641" s="130"/>
      <c r="I15641" s="88"/>
      <c r="N15641" s="130"/>
      <c r="P15641" s="88"/>
    </row>
    <row r="15642" spans="6:16">
      <c r="F15642" s="81"/>
      <c r="G15642" s="130"/>
      <c r="I15642" s="88"/>
      <c r="N15642" s="130"/>
      <c r="P15642" s="88"/>
    </row>
    <row r="15643" spans="6:16">
      <c r="F15643" s="81"/>
      <c r="G15643" s="130"/>
      <c r="I15643" s="88"/>
      <c r="N15643" s="130"/>
      <c r="P15643" s="88"/>
    </row>
    <row r="15644" spans="6:16">
      <c r="F15644" s="81"/>
      <c r="G15644" s="130"/>
      <c r="I15644" s="88"/>
      <c r="N15644" s="130"/>
      <c r="P15644" s="88"/>
    </row>
    <row r="15645" spans="6:16">
      <c r="F15645" s="81"/>
      <c r="G15645" s="130"/>
      <c r="I15645" s="88"/>
      <c r="N15645" s="130"/>
      <c r="P15645" s="88"/>
    </row>
    <row r="15646" spans="6:16">
      <c r="F15646" s="81"/>
      <c r="G15646" s="130"/>
      <c r="I15646" s="88"/>
      <c r="N15646" s="130"/>
      <c r="P15646" s="88"/>
    </row>
    <row r="15647" spans="6:16">
      <c r="F15647" s="81"/>
      <c r="G15647" s="130"/>
      <c r="I15647" s="88"/>
      <c r="N15647" s="130"/>
      <c r="P15647" s="88"/>
    </row>
    <row r="15648" spans="6:16">
      <c r="F15648" s="81"/>
      <c r="G15648" s="130"/>
      <c r="I15648" s="88"/>
      <c r="N15648" s="130"/>
      <c r="P15648" s="88"/>
    </row>
    <row r="15649" spans="6:16">
      <c r="F15649" s="81"/>
      <c r="G15649" s="130"/>
      <c r="I15649" s="88"/>
      <c r="N15649" s="130"/>
      <c r="P15649" s="88"/>
    </row>
    <row r="15650" spans="6:16">
      <c r="F15650" s="81"/>
      <c r="G15650" s="130"/>
      <c r="I15650" s="88"/>
      <c r="N15650" s="130"/>
      <c r="P15650" s="88"/>
    </row>
    <row r="15651" spans="6:16">
      <c r="F15651" s="81"/>
      <c r="G15651" s="130"/>
      <c r="I15651" s="88"/>
      <c r="N15651" s="130"/>
      <c r="P15651" s="88"/>
    </row>
    <row r="15652" spans="6:16">
      <c r="F15652" s="81"/>
      <c r="G15652" s="130"/>
      <c r="I15652" s="88"/>
      <c r="N15652" s="130"/>
      <c r="P15652" s="88"/>
    </row>
    <row r="15653" spans="6:16">
      <c r="F15653" s="81"/>
      <c r="G15653" s="130"/>
      <c r="I15653" s="88"/>
      <c r="N15653" s="130"/>
      <c r="P15653" s="88"/>
    </row>
    <row r="15654" spans="6:16">
      <c r="F15654" s="81"/>
      <c r="G15654" s="130"/>
      <c r="I15654" s="88"/>
      <c r="N15654" s="130"/>
      <c r="P15654" s="88"/>
    </row>
    <row r="15655" spans="6:16">
      <c r="F15655" s="81"/>
      <c r="G15655" s="130"/>
      <c r="I15655" s="88"/>
      <c r="N15655" s="130"/>
      <c r="P15655" s="88"/>
    </row>
    <row r="15656" spans="6:16">
      <c r="F15656" s="81"/>
      <c r="G15656" s="130"/>
      <c r="I15656" s="88"/>
      <c r="N15656" s="130"/>
      <c r="P15656" s="88"/>
    </row>
    <row r="15657" spans="6:16">
      <c r="F15657" s="81"/>
      <c r="G15657" s="130"/>
      <c r="I15657" s="88"/>
      <c r="N15657" s="130"/>
      <c r="P15657" s="88"/>
    </row>
    <row r="15658" spans="6:16">
      <c r="F15658" s="81"/>
      <c r="G15658" s="130"/>
      <c r="I15658" s="88"/>
      <c r="N15658" s="130"/>
      <c r="P15658" s="88"/>
    </row>
    <row r="15659" spans="6:16">
      <c r="F15659" s="81"/>
      <c r="G15659" s="130"/>
      <c r="I15659" s="88"/>
      <c r="N15659" s="130"/>
      <c r="P15659" s="88"/>
    </row>
    <row r="15660" spans="6:16">
      <c r="F15660" s="81"/>
      <c r="G15660" s="130"/>
      <c r="I15660" s="88"/>
      <c r="N15660" s="130"/>
      <c r="P15660" s="88"/>
    </row>
    <row r="15661" spans="6:16">
      <c r="F15661" s="81"/>
      <c r="G15661" s="130"/>
      <c r="I15661" s="88"/>
      <c r="N15661" s="130"/>
      <c r="P15661" s="88"/>
    </row>
    <row r="15662" spans="6:16">
      <c r="F15662" s="81"/>
      <c r="G15662" s="130"/>
      <c r="I15662" s="88"/>
      <c r="N15662" s="130"/>
      <c r="P15662" s="88"/>
    </row>
    <row r="15663" spans="6:16">
      <c r="F15663" s="81"/>
      <c r="G15663" s="130"/>
      <c r="I15663" s="88"/>
      <c r="N15663" s="130"/>
      <c r="P15663" s="88"/>
    </row>
    <row r="15664" spans="6:16">
      <c r="F15664" s="81"/>
      <c r="G15664" s="130"/>
      <c r="I15664" s="88"/>
      <c r="N15664" s="130"/>
      <c r="P15664" s="88"/>
    </row>
    <row r="15665" spans="6:16">
      <c r="F15665" s="81"/>
      <c r="G15665" s="130"/>
      <c r="I15665" s="88"/>
      <c r="N15665" s="130"/>
      <c r="P15665" s="88"/>
    </row>
    <row r="15666" spans="6:16">
      <c r="F15666" s="81"/>
      <c r="G15666" s="130"/>
      <c r="I15666" s="88"/>
      <c r="N15666" s="130"/>
      <c r="P15666" s="88"/>
    </row>
    <row r="15667" spans="6:16">
      <c r="F15667" s="81"/>
      <c r="G15667" s="130"/>
      <c r="I15667" s="88"/>
      <c r="N15667" s="130"/>
      <c r="P15667" s="88"/>
    </row>
    <row r="15668" spans="6:16">
      <c r="F15668" s="81"/>
      <c r="G15668" s="130"/>
      <c r="I15668" s="88"/>
      <c r="N15668" s="130"/>
      <c r="P15668" s="88"/>
    </row>
    <row r="15669" spans="6:16">
      <c r="F15669" s="81"/>
      <c r="G15669" s="130"/>
      <c r="I15669" s="88"/>
      <c r="N15669" s="130"/>
      <c r="P15669" s="88"/>
    </row>
    <row r="15670" spans="6:16">
      <c r="F15670" s="81"/>
      <c r="G15670" s="130"/>
      <c r="I15670" s="88"/>
      <c r="N15670" s="130"/>
      <c r="P15670" s="88"/>
    </row>
    <row r="15671" spans="6:16">
      <c r="F15671" s="81"/>
      <c r="G15671" s="130"/>
      <c r="I15671" s="88"/>
      <c r="N15671" s="130"/>
      <c r="P15671" s="88"/>
    </row>
    <row r="15672" spans="6:16">
      <c r="F15672" s="81"/>
      <c r="G15672" s="130"/>
      <c r="I15672" s="88"/>
      <c r="N15672" s="130"/>
      <c r="P15672" s="88"/>
    </row>
    <row r="15673" spans="6:16">
      <c r="F15673" s="81"/>
      <c r="G15673" s="130"/>
      <c r="I15673" s="88"/>
      <c r="N15673" s="130"/>
      <c r="P15673" s="88"/>
    </row>
    <row r="15674" spans="6:16">
      <c r="F15674" s="81"/>
      <c r="G15674" s="130"/>
      <c r="I15674" s="88"/>
      <c r="N15674" s="130"/>
      <c r="P15674" s="88"/>
    </row>
    <row r="15675" spans="6:16">
      <c r="F15675" s="81"/>
      <c r="G15675" s="130"/>
      <c r="I15675" s="88"/>
      <c r="N15675" s="130"/>
      <c r="P15675" s="88"/>
    </row>
    <row r="15676" spans="6:16">
      <c r="F15676" s="81"/>
      <c r="G15676" s="130"/>
      <c r="I15676" s="88"/>
      <c r="N15676" s="130"/>
      <c r="P15676" s="88"/>
    </row>
    <row r="15677" spans="6:16">
      <c r="F15677" s="81"/>
      <c r="G15677" s="130"/>
      <c r="I15677" s="88"/>
      <c r="N15677" s="130"/>
      <c r="P15677" s="88"/>
    </row>
    <row r="15678" spans="6:16">
      <c r="F15678" s="81"/>
      <c r="G15678" s="130"/>
      <c r="I15678" s="88"/>
      <c r="N15678" s="130"/>
      <c r="P15678" s="88"/>
    </row>
    <row r="15679" spans="6:16">
      <c r="F15679" s="81"/>
      <c r="G15679" s="130"/>
      <c r="I15679" s="88"/>
      <c r="N15679" s="130"/>
      <c r="P15679" s="88"/>
    </row>
    <row r="15680" spans="6:16">
      <c r="F15680" s="81"/>
      <c r="G15680" s="130"/>
      <c r="I15680" s="88"/>
      <c r="N15680" s="130"/>
      <c r="P15680" s="88"/>
    </row>
    <row r="15681" spans="6:16">
      <c r="F15681" s="81"/>
      <c r="G15681" s="130"/>
      <c r="I15681" s="88"/>
      <c r="N15681" s="130"/>
      <c r="P15681" s="88"/>
    </row>
    <row r="15682" spans="6:16">
      <c r="F15682" s="81"/>
      <c r="G15682" s="130"/>
      <c r="I15682" s="88"/>
      <c r="N15682" s="130"/>
      <c r="P15682" s="88"/>
    </row>
    <row r="15683" spans="6:16">
      <c r="F15683" s="81"/>
      <c r="G15683" s="130"/>
      <c r="I15683" s="88"/>
      <c r="N15683" s="130"/>
      <c r="P15683" s="88"/>
    </row>
    <row r="15684" spans="6:16">
      <c r="F15684" s="81"/>
      <c r="G15684" s="130"/>
      <c r="I15684" s="88"/>
      <c r="N15684" s="130"/>
      <c r="P15684" s="88"/>
    </row>
    <row r="15685" spans="6:16">
      <c r="F15685" s="81"/>
      <c r="G15685" s="130"/>
      <c r="I15685" s="88"/>
      <c r="N15685" s="130"/>
      <c r="P15685" s="88"/>
    </row>
    <row r="15686" spans="6:16">
      <c r="F15686" s="81"/>
      <c r="G15686" s="130"/>
      <c r="I15686" s="88"/>
      <c r="N15686" s="130"/>
      <c r="P15686" s="88"/>
    </row>
    <row r="15687" spans="6:16">
      <c r="F15687" s="81"/>
      <c r="G15687" s="130"/>
      <c r="I15687" s="88"/>
      <c r="N15687" s="130"/>
      <c r="P15687" s="88"/>
    </row>
    <row r="15688" spans="6:16">
      <c r="F15688" s="81"/>
      <c r="G15688" s="130"/>
      <c r="I15688" s="88"/>
      <c r="N15688" s="130"/>
      <c r="P15688" s="88"/>
    </row>
    <row r="15689" spans="6:16">
      <c r="F15689" s="81"/>
      <c r="G15689" s="130"/>
      <c r="I15689" s="88"/>
      <c r="N15689" s="130"/>
      <c r="P15689" s="88"/>
    </row>
    <row r="15690" spans="6:16">
      <c r="F15690" s="81"/>
      <c r="G15690" s="130"/>
      <c r="I15690" s="88"/>
      <c r="N15690" s="130"/>
      <c r="P15690" s="88"/>
    </row>
    <row r="15691" spans="6:16">
      <c r="F15691" s="81"/>
      <c r="G15691" s="130"/>
      <c r="I15691" s="88"/>
      <c r="N15691" s="130"/>
      <c r="P15691" s="88"/>
    </row>
    <row r="15692" spans="6:16">
      <c r="F15692" s="81"/>
      <c r="G15692" s="130"/>
      <c r="I15692" s="88"/>
      <c r="N15692" s="130"/>
      <c r="P15692" s="88"/>
    </row>
    <row r="15693" spans="6:16">
      <c r="F15693" s="81"/>
      <c r="G15693" s="130"/>
      <c r="I15693" s="88"/>
      <c r="N15693" s="130"/>
      <c r="P15693" s="88"/>
    </row>
    <row r="15694" spans="6:16">
      <c r="F15694" s="81"/>
      <c r="G15694" s="130"/>
      <c r="I15694" s="88"/>
      <c r="N15694" s="130"/>
      <c r="P15694" s="88"/>
    </row>
    <row r="15695" spans="6:16">
      <c r="F15695" s="81"/>
      <c r="G15695" s="130"/>
      <c r="I15695" s="88"/>
      <c r="N15695" s="130"/>
      <c r="P15695" s="88"/>
    </row>
    <row r="15696" spans="6:16">
      <c r="F15696" s="81"/>
      <c r="G15696" s="130"/>
      <c r="I15696" s="88"/>
      <c r="N15696" s="130"/>
      <c r="P15696" s="88"/>
    </row>
    <row r="15697" spans="6:16">
      <c r="F15697" s="81"/>
      <c r="G15697" s="130"/>
      <c r="I15697" s="88"/>
      <c r="N15697" s="130"/>
      <c r="P15697" s="88"/>
    </row>
    <row r="15698" spans="6:16">
      <c r="F15698" s="81"/>
      <c r="G15698" s="130"/>
      <c r="I15698" s="88"/>
      <c r="N15698" s="130"/>
      <c r="P15698" s="88"/>
    </row>
    <row r="15699" spans="6:16">
      <c r="F15699" s="81"/>
      <c r="G15699" s="130"/>
      <c r="I15699" s="88"/>
      <c r="N15699" s="130"/>
      <c r="P15699" s="88"/>
    </row>
    <row r="15700" spans="6:16">
      <c r="F15700" s="81"/>
      <c r="G15700" s="130"/>
      <c r="I15700" s="88"/>
      <c r="N15700" s="130"/>
      <c r="P15700" s="88"/>
    </row>
    <row r="15701" spans="6:16">
      <c r="F15701" s="81"/>
      <c r="G15701" s="130"/>
      <c r="I15701" s="88"/>
      <c r="N15701" s="130"/>
      <c r="P15701" s="88"/>
    </row>
    <row r="15702" spans="6:16">
      <c r="F15702" s="81"/>
      <c r="G15702" s="130"/>
      <c r="I15702" s="88"/>
      <c r="N15702" s="130"/>
      <c r="P15702" s="88"/>
    </row>
    <row r="15703" spans="6:16">
      <c r="F15703" s="81"/>
      <c r="G15703" s="130"/>
      <c r="I15703" s="88"/>
      <c r="N15703" s="130"/>
      <c r="P15703" s="88"/>
    </row>
    <row r="15704" spans="6:16">
      <c r="F15704" s="81"/>
      <c r="G15704" s="130"/>
      <c r="I15704" s="88"/>
      <c r="N15704" s="130"/>
      <c r="P15704" s="88"/>
    </row>
    <row r="15705" spans="6:16">
      <c r="F15705" s="81"/>
      <c r="G15705" s="130"/>
      <c r="I15705" s="88"/>
      <c r="N15705" s="130"/>
      <c r="P15705" s="88"/>
    </row>
    <row r="15706" spans="6:16">
      <c r="F15706" s="81"/>
      <c r="G15706" s="130"/>
      <c r="I15706" s="88"/>
      <c r="N15706" s="130"/>
      <c r="P15706" s="88"/>
    </row>
    <row r="15707" spans="6:16">
      <c r="F15707" s="81"/>
      <c r="G15707" s="130"/>
      <c r="I15707" s="88"/>
      <c r="N15707" s="130"/>
      <c r="P15707" s="88"/>
    </row>
    <row r="15708" spans="6:16">
      <c r="F15708" s="81"/>
      <c r="G15708" s="130"/>
      <c r="I15708" s="88"/>
      <c r="N15708" s="130"/>
      <c r="P15708" s="88"/>
    </row>
    <row r="15709" spans="6:16">
      <c r="F15709" s="81"/>
      <c r="G15709" s="130"/>
      <c r="I15709" s="88"/>
      <c r="N15709" s="130"/>
      <c r="P15709" s="88"/>
    </row>
    <row r="15710" spans="6:16">
      <c r="F15710" s="81"/>
      <c r="G15710" s="130"/>
      <c r="I15710" s="88"/>
      <c r="N15710" s="130"/>
      <c r="P15710" s="88"/>
    </row>
    <row r="15711" spans="6:16">
      <c r="F15711" s="81"/>
      <c r="G15711" s="130"/>
      <c r="I15711" s="88"/>
      <c r="N15711" s="130"/>
      <c r="P15711" s="88"/>
    </row>
    <row r="15712" spans="6:16">
      <c r="F15712" s="81"/>
      <c r="G15712" s="130"/>
      <c r="I15712" s="88"/>
      <c r="N15712" s="130"/>
      <c r="P15712" s="88"/>
    </row>
    <row r="15713" spans="6:16">
      <c r="F15713" s="81"/>
      <c r="G15713" s="130"/>
      <c r="I15713" s="88"/>
      <c r="N15713" s="130"/>
      <c r="P15713" s="88"/>
    </row>
    <row r="15714" spans="6:16">
      <c r="F15714" s="81"/>
      <c r="G15714" s="130"/>
      <c r="I15714" s="88"/>
      <c r="N15714" s="130"/>
      <c r="P15714" s="88"/>
    </row>
    <row r="15715" spans="6:16">
      <c r="F15715" s="81"/>
      <c r="G15715" s="130"/>
      <c r="I15715" s="88"/>
      <c r="N15715" s="130"/>
      <c r="P15715" s="88"/>
    </row>
    <row r="15716" spans="6:16">
      <c r="F15716" s="81"/>
      <c r="G15716" s="130"/>
      <c r="I15716" s="88"/>
      <c r="N15716" s="130"/>
      <c r="P15716" s="88"/>
    </row>
    <row r="15717" spans="6:16">
      <c r="F15717" s="81"/>
      <c r="G15717" s="130"/>
      <c r="I15717" s="88"/>
      <c r="N15717" s="130"/>
      <c r="P15717" s="88"/>
    </row>
    <row r="15718" spans="6:16">
      <c r="F15718" s="81"/>
      <c r="G15718" s="130"/>
      <c r="I15718" s="88"/>
      <c r="N15718" s="130"/>
      <c r="P15718" s="88"/>
    </row>
    <row r="15719" spans="6:16">
      <c r="F15719" s="81"/>
      <c r="G15719" s="130"/>
      <c r="I15719" s="88"/>
      <c r="N15719" s="130"/>
      <c r="P15719" s="88"/>
    </row>
    <row r="15720" spans="6:16">
      <c r="F15720" s="81"/>
      <c r="G15720" s="130"/>
      <c r="I15720" s="88"/>
      <c r="N15720" s="130"/>
      <c r="P15720" s="88"/>
    </row>
    <row r="15721" spans="6:16">
      <c r="F15721" s="81"/>
      <c r="G15721" s="130"/>
      <c r="I15721" s="88"/>
      <c r="N15721" s="130"/>
      <c r="P15721" s="88"/>
    </row>
    <row r="15722" spans="6:16">
      <c r="F15722" s="81"/>
      <c r="G15722" s="130"/>
      <c r="I15722" s="88"/>
      <c r="N15722" s="130"/>
      <c r="P15722" s="88"/>
    </row>
    <row r="15723" spans="6:16">
      <c r="F15723" s="81"/>
      <c r="G15723" s="130"/>
      <c r="I15723" s="88"/>
      <c r="N15723" s="130"/>
      <c r="P15723" s="88"/>
    </row>
    <row r="15724" spans="6:16">
      <c r="F15724" s="81"/>
      <c r="G15724" s="130"/>
      <c r="I15724" s="88"/>
      <c r="N15724" s="130"/>
      <c r="P15724" s="88"/>
    </row>
    <row r="15725" spans="6:16">
      <c r="F15725" s="81"/>
      <c r="G15725" s="130"/>
      <c r="I15725" s="88"/>
      <c r="N15725" s="130"/>
      <c r="P15725" s="88"/>
    </row>
    <row r="15726" spans="6:16">
      <c r="F15726" s="81"/>
      <c r="G15726" s="130"/>
      <c r="I15726" s="88"/>
      <c r="N15726" s="130"/>
      <c r="P15726" s="88"/>
    </row>
    <row r="15727" spans="6:16">
      <c r="F15727" s="81"/>
      <c r="G15727" s="130"/>
      <c r="I15727" s="88"/>
      <c r="N15727" s="130"/>
      <c r="P15727" s="88"/>
    </row>
    <row r="15728" spans="6:16">
      <c r="F15728" s="81"/>
      <c r="G15728" s="130"/>
      <c r="I15728" s="88"/>
      <c r="N15728" s="130"/>
      <c r="P15728" s="88"/>
    </row>
    <row r="15729" spans="6:16">
      <c r="F15729" s="81"/>
      <c r="G15729" s="130"/>
      <c r="I15729" s="88"/>
      <c r="N15729" s="130"/>
      <c r="P15729" s="88"/>
    </row>
    <row r="15730" spans="6:16">
      <c r="F15730" s="81"/>
      <c r="G15730" s="130"/>
      <c r="I15730" s="88"/>
      <c r="N15730" s="130"/>
      <c r="P15730" s="88"/>
    </row>
    <row r="15731" spans="6:16">
      <c r="F15731" s="81"/>
      <c r="G15731" s="130"/>
      <c r="I15731" s="88"/>
      <c r="N15731" s="130"/>
      <c r="P15731" s="88"/>
    </row>
    <row r="15732" spans="6:16">
      <c r="F15732" s="81"/>
      <c r="G15732" s="130"/>
      <c r="I15732" s="88"/>
      <c r="N15732" s="130"/>
      <c r="P15732" s="88"/>
    </row>
    <row r="15733" spans="6:16">
      <c r="F15733" s="81"/>
      <c r="G15733" s="130"/>
      <c r="I15733" s="88"/>
      <c r="N15733" s="130"/>
      <c r="P15733" s="88"/>
    </row>
    <row r="15734" spans="6:16">
      <c r="F15734" s="81"/>
      <c r="G15734" s="130"/>
      <c r="I15734" s="88"/>
      <c r="N15734" s="130"/>
      <c r="P15734" s="88"/>
    </row>
    <row r="15735" spans="6:16">
      <c r="F15735" s="81"/>
      <c r="G15735" s="130"/>
      <c r="I15735" s="88"/>
      <c r="N15735" s="130"/>
      <c r="P15735" s="88"/>
    </row>
    <row r="15736" spans="6:16">
      <c r="F15736" s="81"/>
      <c r="G15736" s="130"/>
      <c r="I15736" s="88"/>
      <c r="N15736" s="130"/>
      <c r="P15736" s="88"/>
    </row>
    <row r="15737" spans="6:16">
      <c r="F15737" s="81"/>
      <c r="G15737" s="130"/>
      <c r="I15737" s="88"/>
      <c r="N15737" s="130"/>
      <c r="P15737" s="88"/>
    </row>
    <row r="15738" spans="6:16">
      <c r="F15738" s="81"/>
      <c r="G15738" s="130"/>
      <c r="I15738" s="88"/>
      <c r="N15738" s="130"/>
      <c r="P15738" s="88"/>
    </row>
    <row r="15739" spans="6:16">
      <c r="F15739" s="81"/>
      <c r="G15739" s="130"/>
      <c r="I15739" s="88"/>
      <c r="N15739" s="130"/>
      <c r="P15739" s="88"/>
    </row>
    <row r="15740" spans="6:16">
      <c r="F15740" s="81"/>
      <c r="G15740" s="130"/>
      <c r="I15740" s="88"/>
      <c r="N15740" s="130"/>
      <c r="P15740" s="88"/>
    </row>
    <row r="15741" spans="6:16">
      <c r="F15741" s="81"/>
      <c r="G15741" s="130"/>
      <c r="I15741" s="88"/>
      <c r="N15741" s="130"/>
      <c r="P15741" s="88"/>
    </row>
    <row r="15742" spans="6:16">
      <c r="F15742" s="81"/>
      <c r="G15742" s="130"/>
      <c r="I15742" s="88"/>
      <c r="N15742" s="130"/>
      <c r="P15742" s="88"/>
    </row>
    <row r="15743" spans="6:16">
      <c r="F15743" s="81"/>
      <c r="G15743" s="130"/>
      <c r="I15743" s="88"/>
      <c r="N15743" s="130"/>
      <c r="P15743" s="88"/>
    </row>
    <row r="15744" spans="6:16">
      <c r="F15744" s="81"/>
      <c r="G15744" s="130"/>
      <c r="I15744" s="88"/>
      <c r="N15744" s="130"/>
      <c r="P15744" s="88"/>
    </row>
    <row r="15745" spans="6:16">
      <c r="F15745" s="81"/>
      <c r="G15745" s="130"/>
      <c r="I15745" s="88"/>
      <c r="N15745" s="130"/>
      <c r="P15745" s="88"/>
    </row>
    <row r="15746" spans="6:16">
      <c r="F15746" s="81"/>
      <c r="G15746" s="130"/>
      <c r="I15746" s="88"/>
      <c r="N15746" s="130"/>
      <c r="P15746" s="88"/>
    </row>
    <row r="15747" spans="6:16">
      <c r="F15747" s="81"/>
      <c r="G15747" s="130"/>
      <c r="I15747" s="88"/>
      <c r="N15747" s="130"/>
      <c r="P15747" s="88"/>
    </row>
    <row r="15748" spans="6:16">
      <c r="F15748" s="81"/>
      <c r="G15748" s="130"/>
      <c r="I15748" s="88"/>
      <c r="N15748" s="130"/>
      <c r="P15748" s="88"/>
    </row>
    <row r="15749" spans="6:16">
      <c r="F15749" s="81"/>
      <c r="G15749" s="130"/>
      <c r="I15749" s="88"/>
      <c r="N15749" s="130"/>
      <c r="P15749" s="88"/>
    </row>
    <row r="15750" spans="6:16">
      <c r="F15750" s="81"/>
      <c r="G15750" s="130"/>
      <c r="I15750" s="88"/>
      <c r="N15750" s="130"/>
      <c r="P15750" s="88"/>
    </row>
    <row r="15751" spans="6:16">
      <c r="F15751" s="81"/>
      <c r="G15751" s="130"/>
      <c r="I15751" s="88"/>
      <c r="N15751" s="130"/>
      <c r="P15751" s="88"/>
    </row>
    <row r="15752" spans="6:16">
      <c r="F15752" s="81"/>
      <c r="G15752" s="130"/>
      <c r="I15752" s="88"/>
      <c r="N15752" s="130"/>
      <c r="P15752" s="88"/>
    </row>
    <row r="15753" spans="6:16">
      <c r="F15753" s="81"/>
      <c r="G15753" s="130"/>
      <c r="I15753" s="88"/>
      <c r="N15753" s="130"/>
      <c r="P15753" s="88"/>
    </row>
    <row r="15754" spans="6:16">
      <c r="F15754" s="81"/>
      <c r="G15754" s="130"/>
      <c r="I15754" s="88"/>
      <c r="N15754" s="130"/>
      <c r="P15754" s="88"/>
    </row>
    <row r="15755" spans="6:16">
      <c r="F15755" s="81"/>
      <c r="G15755" s="130"/>
      <c r="I15755" s="88"/>
      <c r="N15755" s="130"/>
      <c r="P15755" s="88"/>
    </row>
    <row r="15756" spans="6:16">
      <c r="F15756" s="81"/>
      <c r="G15756" s="130"/>
      <c r="I15756" s="88"/>
      <c r="N15756" s="130"/>
      <c r="P15756" s="88"/>
    </row>
    <row r="15757" spans="6:16">
      <c r="F15757" s="81"/>
      <c r="G15757" s="130"/>
      <c r="I15757" s="88"/>
      <c r="N15757" s="130"/>
      <c r="P15757" s="88"/>
    </row>
    <row r="15758" spans="6:16">
      <c r="F15758" s="81"/>
      <c r="G15758" s="130"/>
      <c r="I15758" s="88"/>
      <c r="N15758" s="130"/>
      <c r="P15758" s="88"/>
    </row>
    <row r="15759" spans="6:16">
      <c r="F15759" s="81"/>
      <c r="G15759" s="130"/>
      <c r="I15759" s="88"/>
      <c r="N15759" s="130"/>
      <c r="P15759" s="88"/>
    </row>
    <row r="15760" spans="6:16">
      <c r="F15760" s="81"/>
      <c r="G15760" s="130"/>
      <c r="I15760" s="88"/>
      <c r="N15760" s="130"/>
      <c r="P15760" s="88"/>
    </row>
    <row r="15761" spans="6:16">
      <c r="F15761" s="81"/>
      <c r="G15761" s="130"/>
      <c r="I15761" s="88"/>
      <c r="N15761" s="130"/>
      <c r="P15761" s="88"/>
    </row>
    <row r="15762" spans="6:16">
      <c r="F15762" s="81"/>
      <c r="G15762" s="130"/>
      <c r="I15762" s="88"/>
      <c r="N15762" s="130"/>
      <c r="P15762" s="88"/>
    </row>
    <row r="15763" spans="6:16">
      <c r="F15763" s="81"/>
      <c r="G15763" s="130"/>
      <c r="I15763" s="88"/>
      <c r="N15763" s="130"/>
      <c r="P15763" s="88"/>
    </row>
    <row r="15764" spans="6:16">
      <c r="F15764" s="81"/>
      <c r="G15764" s="130"/>
      <c r="I15764" s="88"/>
      <c r="N15764" s="130"/>
      <c r="P15764" s="88"/>
    </row>
    <row r="15765" spans="6:16">
      <c r="F15765" s="81"/>
      <c r="G15765" s="130"/>
      <c r="I15765" s="88"/>
      <c r="N15765" s="130"/>
      <c r="P15765" s="88"/>
    </row>
    <row r="15766" spans="6:16">
      <c r="F15766" s="81"/>
      <c r="G15766" s="130"/>
      <c r="I15766" s="88"/>
      <c r="N15766" s="130"/>
      <c r="P15766" s="88"/>
    </row>
    <row r="15767" spans="6:16">
      <c r="F15767" s="81"/>
      <c r="G15767" s="130"/>
      <c r="I15767" s="88"/>
      <c r="N15767" s="130"/>
      <c r="P15767" s="88"/>
    </row>
    <row r="15768" spans="6:16">
      <c r="F15768" s="81"/>
      <c r="G15768" s="130"/>
      <c r="I15768" s="88"/>
      <c r="N15768" s="130"/>
      <c r="P15768" s="88"/>
    </row>
    <row r="15769" spans="6:16">
      <c r="F15769" s="81"/>
      <c r="G15769" s="130"/>
      <c r="I15769" s="88"/>
      <c r="N15769" s="130"/>
      <c r="P15769" s="88"/>
    </row>
    <row r="15770" spans="6:16">
      <c r="F15770" s="81"/>
      <c r="G15770" s="130"/>
      <c r="I15770" s="88"/>
      <c r="N15770" s="130"/>
      <c r="P15770" s="88"/>
    </row>
    <row r="15771" spans="6:16">
      <c r="F15771" s="81"/>
      <c r="G15771" s="130"/>
      <c r="I15771" s="88"/>
      <c r="N15771" s="130"/>
      <c r="P15771" s="88"/>
    </row>
    <row r="15772" spans="6:16">
      <c r="F15772" s="81"/>
      <c r="G15772" s="130"/>
      <c r="I15772" s="88"/>
      <c r="N15772" s="130"/>
      <c r="P15772" s="88"/>
    </row>
    <row r="15773" spans="6:16">
      <c r="F15773" s="81"/>
      <c r="G15773" s="130"/>
      <c r="I15773" s="88"/>
      <c r="N15773" s="130"/>
      <c r="P15773" s="88"/>
    </row>
    <row r="15774" spans="6:16">
      <c r="F15774" s="81"/>
      <c r="G15774" s="130"/>
      <c r="I15774" s="88"/>
      <c r="N15774" s="130"/>
      <c r="P15774" s="88"/>
    </row>
    <row r="15775" spans="6:16">
      <c r="F15775" s="81"/>
      <c r="G15775" s="130"/>
      <c r="I15775" s="88"/>
      <c r="N15775" s="130"/>
      <c r="P15775" s="88"/>
    </row>
    <row r="15776" spans="6:16">
      <c r="F15776" s="81"/>
      <c r="G15776" s="130"/>
      <c r="I15776" s="88"/>
      <c r="N15776" s="130"/>
      <c r="P15776" s="88"/>
    </row>
    <row r="15777" spans="6:16">
      <c r="F15777" s="81"/>
      <c r="G15777" s="130"/>
      <c r="I15777" s="88"/>
      <c r="N15777" s="130"/>
      <c r="P15777" s="88"/>
    </row>
    <row r="15778" spans="6:16">
      <c r="F15778" s="81"/>
      <c r="G15778" s="130"/>
      <c r="I15778" s="88"/>
      <c r="N15778" s="130"/>
      <c r="P15778" s="88"/>
    </row>
    <row r="15779" spans="6:16">
      <c r="F15779" s="81"/>
      <c r="G15779" s="130"/>
      <c r="I15779" s="88"/>
      <c r="N15779" s="130"/>
      <c r="P15779" s="88"/>
    </row>
    <row r="15780" spans="6:16">
      <c r="F15780" s="81"/>
      <c r="G15780" s="130"/>
      <c r="I15780" s="88"/>
      <c r="N15780" s="130"/>
      <c r="P15780" s="88"/>
    </row>
    <row r="15781" spans="6:16">
      <c r="F15781" s="81"/>
      <c r="G15781" s="130"/>
      <c r="I15781" s="88"/>
      <c r="N15781" s="130"/>
      <c r="P15781" s="88"/>
    </row>
    <row r="15782" spans="6:16">
      <c r="F15782" s="81"/>
      <c r="G15782" s="130"/>
      <c r="I15782" s="88"/>
      <c r="N15782" s="130"/>
      <c r="P15782" s="88"/>
    </row>
    <row r="15783" spans="6:16">
      <c r="F15783" s="81"/>
      <c r="G15783" s="130"/>
      <c r="I15783" s="88"/>
      <c r="N15783" s="130"/>
      <c r="P15783" s="88"/>
    </row>
    <row r="15784" spans="6:16">
      <c r="F15784" s="81"/>
      <c r="G15784" s="130"/>
      <c r="I15784" s="88"/>
      <c r="N15784" s="130"/>
      <c r="P15784" s="88"/>
    </row>
    <row r="15785" spans="6:16">
      <c r="F15785" s="81"/>
      <c r="G15785" s="130"/>
      <c r="I15785" s="88"/>
      <c r="N15785" s="130"/>
      <c r="P15785" s="88"/>
    </row>
    <row r="15786" spans="6:16">
      <c r="F15786" s="81"/>
      <c r="G15786" s="130"/>
      <c r="I15786" s="88"/>
      <c r="N15786" s="130"/>
      <c r="P15786" s="88"/>
    </row>
    <row r="15787" spans="6:16">
      <c r="F15787" s="81"/>
      <c r="G15787" s="130"/>
      <c r="I15787" s="88"/>
      <c r="N15787" s="130"/>
      <c r="P15787" s="88"/>
    </row>
    <row r="15788" spans="6:16">
      <c r="F15788" s="81"/>
      <c r="G15788" s="130"/>
      <c r="I15788" s="88"/>
      <c r="N15788" s="130"/>
      <c r="P15788" s="88"/>
    </row>
    <row r="15789" spans="6:16">
      <c r="F15789" s="81"/>
      <c r="G15789" s="130"/>
      <c r="I15789" s="88"/>
      <c r="N15789" s="130"/>
      <c r="P15789" s="88"/>
    </row>
    <row r="15790" spans="6:16">
      <c r="F15790" s="81"/>
      <c r="G15790" s="130"/>
      <c r="I15790" s="88"/>
      <c r="N15790" s="130"/>
      <c r="P15790" s="88"/>
    </row>
    <row r="15791" spans="6:16">
      <c r="F15791" s="81"/>
      <c r="G15791" s="130"/>
      <c r="I15791" s="88"/>
      <c r="N15791" s="130"/>
      <c r="P15791" s="88"/>
    </row>
    <row r="15792" spans="6:16">
      <c r="F15792" s="81"/>
      <c r="G15792" s="130"/>
      <c r="I15792" s="88"/>
      <c r="N15792" s="130"/>
      <c r="P15792" s="88"/>
    </row>
    <row r="15793" spans="6:16">
      <c r="F15793" s="81"/>
      <c r="G15793" s="130"/>
      <c r="I15793" s="88"/>
      <c r="N15793" s="130"/>
      <c r="P15793" s="88"/>
    </row>
    <row r="15794" spans="6:16">
      <c r="F15794" s="81"/>
      <c r="G15794" s="130"/>
      <c r="I15794" s="88"/>
      <c r="N15794" s="130"/>
      <c r="P15794" s="88"/>
    </row>
    <row r="15795" spans="6:16">
      <c r="F15795" s="81"/>
      <c r="G15795" s="130"/>
      <c r="I15795" s="88"/>
      <c r="N15795" s="130"/>
      <c r="P15795" s="88"/>
    </row>
    <row r="15796" spans="6:16">
      <c r="F15796" s="81"/>
      <c r="G15796" s="130"/>
      <c r="I15796" s="88"/>
      <c r="N15796" s="130"/>
      <c r="P15796" s="88"/>
    </row>
    <row r="15797" spans="6:16">
      <c r="F15797" s="81"/>
      <c r="G15797" s="130"/>
      <c r="I15797" s="88"/>
      <c r="N15797" s="130"/>
      <c r="P15797" s="88"/>
    </row>
    <row r="15798" spans="6:16">
      <c r="F15798" s="81"/>
      <c r="G15798" s="130"/>
      <c r="I15798" s="88"/>
      <c r="N15798" s="130"/>
      <c r="P15798" s="88"/>
    </row>
    <row r="15799" spans="6:16">
      <c r="F15799" s="81"/>
      <c r="G15799" s="130"/>
      <c r="I15799" s="88"/>
      <c r="N15799" s="130"/>
      <c r="P15799" s="88"/>
    </row>
    <row r="15800" spans="6:16">
      <c r="F15800" s="81"/>
      <c r="G15800" s="130"/>
      <c r="I15800" s="88"/>
      <c r="N15800" s="130"/>
      <c r="P15800" s="88"/>
    </row>
    <row r="15801" spans="6:16">
      <c r="F15801" s="81"/>
      <c r="G15801" s="130"/>
      <c r="I15801" s="88"/>
      <c r="N15801" s="130"/>
      <c r="P15801" s="88"/>
    </row>
    <row r="15802" spans="6:16">
      <c r="F15802" s="81"/>
      <c r="G15802" s="130"/>
      <c r="I15802" s="88"/>
      <c r="N15802" s="130"/>
      <c r="P15802" s="88"/>
    </row>
    <row r="15803" spans="6:16">
      <c r="F15803" s="81"/>
      <c r="G15803" s="130"/>
      <c r="I15803" s="88"/>
      <c r="N15803" s="130"/>
      <c r="P15803" s="88"/>
    </row>
    <row r="15804" spans="6:16">
      <c r="F15804" s="81"/>
      <c r="G15804" s="130"/>
      <c r="I15804" s="88"/>
      <c r="N15804" s="130"/>
      <c r="P15804" s="88"/>
    </row>
    <row r="15805" spans="6:16">
      <c r="F15805" s="81"/>
      <c r="G15805" s="130"/>
      <c r="I15805" s="88"/>
      <c r="N15805" s="130"/>
      <c r="P15805" s="88"/>
    </row>
    <row r="15806" spans="6:16">
      <c r="F15806" s="81"/>
      <c r="G15806" s="130"/>
      <c r="I15806" s="88"/>
      <c r="N15806" s="130"/>
      <c r="P15806" s="88"/>
    </row>
    <row r="15807" spans="6:16">
      <c r="F15807" s="81"/>
      <c r="G15807" s="130"/>
      <c r="I15807" s="88"/>
      <c r="N15807" s="130"/>
      <c r="P15807" s="88"/>
    </row>
    <row r="15808" spans="6:16">
      <c r="F15808" s="81"/>
      <c r="G15808" s="130"/>
      <c r="I15808" s="88"/>
      <c r="N15808" s="130"/>
      <c r="P15808" s="88"/>
    </row>
    <row r="15809" spans="6:16">
      <c r="F15809" s="81"/>
      <c r="G15809" s="130"/>
      <c r="I15809" s="88"/>
      <c r="N15809" s="130"/>
      <c r="P15809" s="88"/>
    </row>
    <row r="15810" spans="6:16">
      <c r="F15810" s="81"/>
      <c r="G15810" s="130"/>
      <c r="I15810" s="88"/>
      <c r="N15810" s="130"/>
      <c r="P15810" s="88"/>
    </row>
    <row r="15811" spans="6:16">
      <c r="F15811" s="81"/>
      <c r="G15811" s="130"/>
      <c r="I15811" s="88"/>
      <c r="N15811" s="130"/>
      <c r="P15811" s="88"/>
    </row>
    <row r="15812" spans="6:16">
      <c r="F15812" s="81"/>
      <c r="G15812" s="130"/>
      <c r="I15812" s="88"/>
      <c r="N15812" s="130"/>
      <c r="P15812" s="88"/>
    </row>
    <row r="15813" spans="6:16">
      <c r="F15813" s="81"/>
      <c r="G15813" s="130"/>
      <c r="I15813" s="88"/>
      <c r="N15813" s="130"/>
      <c r="P15813" s="88"/>
    </row>
    <row r="15814" spans="6:16">
      <c r="F15814" s="81"/>
      <c r="G15814" s="130"/>
      <c r="I15814" s="88"/>
      <c r="N15814" s="130"/>
      <c r="P15814" s="88"/>
    </row>
    <row r="15815" spans="6:16">
      <c r="F15815" s="81"/>
      <c r="G15815" s="130"/>
      <c r="I15815" s="88"/>
      <c r="N15815" s="130"/>
      <c r="P15815" s="88"/>
    </row>
    <row r="15816" spans="6:16">
      <c r="F15816" s="81"/>
      <c r="G15816" s="130"/>
      <c r="I15816" s="88"/>
      <c r="N15816" s="130"/>
      <c r="P15816" s="88"/>
    </row>
    <row r="15817" spans="6:16">
      <c r="F15817" s="81"/>
      <c r="G15817" s="130"/>
      <c r="I15817" s="88"/>
      <c r="N15817" s="130"/>
      <c r="P15817" s="88"/>
    </row>
    <row r="15818" spans="6:16">
      <c r="F15818" s="81"/>
      <c r="G15818" s="130"/>
      <c r="I15818" s="88"/>
      <c r="N15818" s="130"/>
      <c r="P15818" s="88"/>
    </row>
    <row r="15819" spans="6:16">
      <c r="F15819" s="81"/>
      <c r="G15819" s="130"/>
      <c r="I15819" s="88"/>
      <c r="N15819" s="130"/>
      <c r="P15819" s="88"/>
    </row>
    <row r="15820" spans="6:16">
      <c r="F15820" s="81"/>
      <c r="G15820" s="130"/>
      <c r="I15820" s="88"/>
      <c r="N15820" s="130"/>
      <c r="P15820" s="88"/>
    </row>
    <row r="15821" spans="6:16">
      <c r="F15821" s="81"/>
      <c r="G15821" s="130"/>
      <c r="I15821" s="88"/>
      <c r="N15821" s="130"/>
      <c r="P15821" s="88"/>
    </row>
    <row r="15822" spans="6:16">
      <c r="F15822" s="81"/>
      <c r="G15822" s="130"/>
      <c r="I15822" s="88"/>
      <c r="N15822" s="130"/>
      <c r="P15822" s="88"/>
    </row>
    <row r="15823" spans="6:16">
      <c r="F15823" s="81"/>
      <c r="G15823" s="130"/>
      <c r="I15823" s="88"/>
      <c r="N15823" s="130"/>
      <c r="P15823" s="88"/>
    </row>
    <row r="15824" spans="6:16">
      <c r="F15824" s="81"/>
      <c r="G15824" s="130"/>
      <c r="I15824" s="88"/>
      <c r="N15824" s="130"/>
      <c r="P15824" s="88"/>
    </row>
    <row r="15825" spans="6:16">
      <c r="F15825" s="81"/>
      <c r="G15825" s="130"/>
      <c r="I15825" s="88"/>
      <c r="N15825" s="130"/>
      <c r="P15825" s="88"/>
    </row>
    <row r="15826" spans="6:16">
      <c r="F15826" s="81"/>
      <c r="G15826" s="130"/>
      <c r="I15826" s="88"/>
      <c r="N15826" s="130"/>
      <c r="P15826" s="88"/>
    </row>
    <row r="15827" spans="6:16">
      <c r="F15827" s="81"/>
      <c r="G15827" s="130"/>
      <c r="I15827" s="88"/>
      <c r="N15827" s="130"/>
      <c r="P15827" s="88"/>
    </row>
    <row r="15828" spans="6:16">
      <c r="F15828" s="81"/>
      <c r="G15828" s="130"/>
      <c r="I15828" s="88"/>
      <c r="N15828" s="130"/>
      <c r="P15828" s="88"/>
    </row>
    <row r="15829" spans="6:16">
      <c r="F15829" s="81"/>
      <c r="G15829" s="130"/>
      <c r="I15829" s="88"/>
      <c r="N15829" s="130"/>
      <c r="P15829" s="88"/>
    </row>
    <row r="15830" spans="6:16">
      <c r="F15830" s="81"/>
      <c r="G15830" s="130"/>
      <c r="I15830" s="88"/>
      <c r="N15830" s="130"/>
      <c r="P15830" s="88"/>
    </row>
    <row r="15831" spans="6:16">
      <c r="F15831" s="81"/>
      <c r="G15831" s="130"/>
      <c r="I15831" s="88"/>
      <c r="N15831" s="130"/>
      <c r="P15831" s="88"/>
    </row>
    <row r="15832" spans="6:16">
      <c r="F15832" s="81"/>
      <c r="G15832" s="130"/>
      <c r="I15832" s="88"/>
      <c r="N15832" s="130"/>
      <c r="P15832" s="88"/>
    </row>
    <row r="15833" spans="6:16">
      <c r="F15833" s="81"/>
      <c r="G15833" s="130"/>
      <c r="I15833" s="88"/>
      <c r="N15833" s="130"/>
      <c r="P15833" s="88"/>
    </row>
    <row r="15834" spans="6:16">
      <c r="F15834" s="81"/>
      <c r="G15834" s="130"/>
      <c r="I15834" s="88"/>
      <c r="N15834" s="130"/>
      <c r="P15834" s="88"/>
    </row>
    <row r="15835" spans="6:16">
      <c r="F15835" s="81"/>
      <c r="G15835" s="130"/>
      <c r="I15835" s="88"/>
      <c r="N15835" s="130"/>
      <c r="P15835" s="88"/>
    </row>
    <row r="15836" spans="6:16">
      <c r="F15836" s="81"/>
      <c r="G15836" s="130"/>
      <c r="I15836" s="88"/>
      <c r="N15836" s="130"/>
      <c r="P15836" s="88"/>
    </row>
    <row r="15837" spans="6:16">
      <c r="F15837" s="81"/>
      <c r="G15837" s="130"/>
      <c r="I15837" s="88"/>
      <c r="N15837" s="130"/>
      <c r="P15837" s="88"/>
    </row>
    <row r="15838" spans="6:16">
      <c r="F15838" s="81"/>
      <c r="G15838" s="130"/>
      <c r="I15838" s="88"/>
      <c r="N15838" s="130"/>
      <c r="P15838" s="88"/>
    </row>
    <row r="15839" spans="6:16">
      <c r="F15839" s="81"/>
      <c r="G15839" s="130"/>
      <c r="I15839" s="88"/>
      <c r="N15839" s="130"/>
      <c r="P15839" s="88"/>
    </row>
    <row r="15840" spans="6:16">
      <c r="F15840" s="81"/>
      <c r="G15840" s="130"/>
      <c r="I15840" s="88"/>
      <c r="N15840" s="130"/>
      <c r="P15840" s="88"/>
    </row>
    <row r="15841" spans="6:16">
      <c r="F15841" s="81"/>
      <c r="G15841" s="130"/>
      <c r="I15841" s="88"/>
      <c r="N15841" s="130"/>
      <c r="P15841" s="88"/>
    </row>
    <row r="15842" spans="6:16">
      <c r="F15842" s="81"/>
      <c r="G15842" s="130"/>
      <c r="I15842" s="88"/>
      <c r="N15842" s="130"/>
      <c r="P15842" s="88"/>
    </row>
    <row r="15843" spans="6:16">
      <c r="F15843" s="81"/>
      <c r="G15843" s="130"/>
      <c r="I15843" s="88"/>
      <c r="N15843" s="130"/>
      <c r="P15843" s="88"/>
    </row>
    <row r="15844" spans="6:16">
      <c r="F15844" s="81"/>
      <c r="G15844" s="130"/>
      <c r="I15844" s="88"/>
      <c r="N15844" s="130"/>
      <c r="P15844" s="88"/>
    </row>
    <row r="15845" spans="6:16">
      <c r="F15845" s="81"/>
      <c r="G15845" s="130"/>
      <c r="I15845" s="88"/>
      <c r="N15845" s="130"/>
      <c r="P15845" s="88"/>
    </row>
    <row r="15846" spans="6:16">
      <c r="F15846" s="81"/>
      <c r="G15846" s="130"/>
      <c r="I15846" s="88"/>
      <c r="N15846" s="130"/>
      <c r="P15846" s="88"/>
    </row>
    <row r="15847" spans="6:16">
      <c r="F15847" s="81"/>
      <c r="G15847" s="130"/>
      <c r="I15847" s="88"/>
      <c r="N15847" s="130"/>
      <c r="P15847" s="88"/>
    </row>
    <row r="15848" spans="6:16">
      <c r="F15848" s="81"/>
      <c r="G15848" s="130"/>
      <c r="I15848" s="88"/>
      <c r="N15848" s="130"/>
      <c r="P15848" s="88"/>
    </row>
    <row r="15849" spans="6:16">
      <c r="F15849" s="81"/>
      <c r="G15849" s="130"/>
      <c r="I15849" s="88"/>
      <c r="N15849" s="130"/>
      <c r="P15849" s="88"/>
    </row>
    <row r="15850" spans="6:16">
      <c r="F15850" s="81"/>
      <c r="G15850" s="130"/>
      <c r="I15850" s="88"/>
      <c r="N15850" s="130"/>
      <c r="P15850" s="88"/>
    </row>
    <row r="15851" spans="6:16">
      <c r="F15851" s="81"/>
      <c r="G15851" s="130"/>
      <c r="I15851" s="88"/>
      <c r="N15851" s="130"/>
      <c r="P15851" s="88"/>
    </row>
    <row r="15852" spans="6:16">
      <c r="F15852" s="81"/>
      <c r="G15852" s="130"/>
      <c r="I15852" s="88"/>
      <c r="N15852" s="130"/>
      <c r="P15852" s="88"/>
    </row>
    <row r="15853" spans="6:16">
      <c r="F15853" s="81"/>
      <c r="G15853" s="130"/>
      <c r="I15853" s="88"/>
      <c r="N15853" s="130"/>
      <c r="P15853" s="88"/>
    </row>
    <row r="15854" spans="6:16">
      <c r="F15854" s="81"/>
      <c r="G15854" s="130"/>
      <c r="I15854" s="88"/>
      <c r="N15854" s="130"/>
      <c r="P15854" s="88"/>
    </row>
    <row r="15855" spans="6:16">
      <c r="F15855" s="81"/>
      <c r="G15855" s="130"/>
      <c r="I15855" s="88"/>
      <c r="N15855" s="130"/>
      <c r="P15855" s="88"/>
    </row>
    <row r="15856" spans="6:16">
      <c r="F15856" s="81"/>
      <c r="G15856" s="130"/>
      <c r="I15856" s="88"/>
      <c r="N15856" s="130"/>
      <c r="P15856" s="88"/>
    </row>
    <row r="15857" spans="6:16">
      <c r="F15857" s="81"/>
      <c r="G15857" s="130"/>
      <c r="I15857" s="88"/>
      <c r="N15857" s="130"/>
      <c r="P15857" s="88"/>
    </row>
    <row r="15858" spans="6:16">
      <c r="F15858" s="81"/>
      <c r="G15858" s="130"/>
      <c r="I15858" s="88"/>
      <c r="N15858" s="130"/>
      <c r="P15858" s="88"/>
    </row>
    <row r="15859" spans="6:16">
      <c r="F15859" s="81"/>
      <c r="G15859" s="130"/>
      <c r="I15859" s="88"/>
      <c r="N15859" s="130"/>
      <c r="P15859" s="88"/>
    </row>
    <row r="15860" spans="6:16">
      <c r="F15860" s="81"/>
      <c r="G15860" s="130"/>
      <c r="I15860" s="88"/>
      <c r="N15860" s="130"/>
      <c r="P15860" s="88"/>
    </row>
    <row r="15861" spans="6:16">
      <c r="F15861" s="81"/>
      <c r="G15861" s="130"/>
      <c r="I15861" s="88"/>
      <c r="N15861" s="130"/>
      <c r="P15861" s="88"/>
    </row>
    <row r="15862" spans="6:16">
      <c r="F15862" s="81"/>
      <c r="G15862" s="130"/>
      <c r="I15862" s="88"/>
      <c r="N15862" s="130"/>
      <c r="P15862" s="88"/>
    </row>
    <row r="15863" spans="6:16">
      <c r="F15863" s="81"/>
      <c r="G15863" s="130"/>
      <c r="I15863" s="88"/>
      <c r="N15863" s="130"/>
      <c r="P15863" s="88"/>
    </row>
    <row r="15864" spans="6:16">
      <c r="F15864" s="81"/>
      <c r="G15864" s="130"/>
      <c r="I15864" s="88"/>
      <c r="N15864" s="130"/>
      <c r="P15864" s="88"/>
    </row>
    <row r="15865" spans="6:16">
      <c r="F15865" s="81"/>
      <c r="G15865" s="130"/>
      <c r="I15865" s="88"/>
      <c r="N15865" s="130"/>
      <c r="P15865" s="88"/>
    </row>
    <row r="15866" spans="6:16">
      <c r="F15866" s="81"/>
      <c r="G15866" s="130"/>
      <c r="I15866" s="88"/>
      <c r="N15866" s="130"/>
      <c r="P15866" s="88"/>
    </row>
    <row r="15867" spans="6:16">
      <c r="F15867" s="81"/>
      <c r="G15867" s="130"/>
      <c r="I15867" s="88"/>
      <c r="N15867" s="130"/>
      <c r="P15867" s="88"/>
    </row>
    <row r="15868" spans="6:16">
      <c r="F15868" s="81"/>
      <c r="G15868" s="130"/>
      <c r="I15868" s="88"/>
      <c r="N15868" s="130"/>
      <c r="P15868" s="88"/>
    </row>
    <row r="15869" spans="6:16">
      <c r="F15869" s="81"/>
      <c r="G15869" s="130"/>
      <c r="I15869" s="88"/>
      <c r="N15869" s="130"/>
      <c r="P15869" s="88"/>
    </row>
    <row r="15870" spans="6:16">
      <c r="F15870" s="81"/>
      <c r="G15870" s="130"/>
      <c r="I15870" s="88"/>
      <c r="N15870" s="130"/>
      <c r="P15870" s="88"/>
    </row>
    <row r="15871" spans="6:16">
      <c r="F15871" s="81"/>
      <c r="G15871" s="130"/>
      <c r="I15871" s="88"/>
      <c r="N15871" s="130"/>
      <c r="P15871" s="88"/>
    </row>
    <row r="15872" spans="6:16">
      <c r="F15872" s="81"/>
      <c r="G15872" s="130"/>
      <c r="I15872" s="88"/>
      <c r="N15872" s="130"/>
      <c r="P15872" s="88"/>
    </row>
    <row r="15873" spans="6:16">
      <c r="F15873" s="81"/>
      <c r="G15873" s="130"/>
      <c r="I15873" s="88"/>
      <c r="N15873" s="130"/>
      <c r="P15873" s="88"/>
    </row>
    <row r="15874" spans="6:16">
      <c r="F15874" s="81"/>
      <c r="G15874" s="130"/>
      <c r="I15874" s="88"/>
      <c r="N15874" s="130"/>
      <c r="P15874" s="88"/>
    </row>
    <row r="15875" spans="6:16">
      <c r="F15875" s="81"/>
      <c r="G15875" s="130"/>
      <c r="I15875" s="88"/>
      <c r="N15875" s="130"/>
      <c r="P15875" s="88"/>
    </row>
    <row r="15876" spans="6:16">
      <c r="F15876" s="81"/>
      <c r="G15876" s="130"/>
      <c r="I15876" s="88"/>
      <c r="N15876" s="130"/>
      <c r="P15876" s="88"/>
    </row>
    <row r="15877" spans="6:16">
      <c r="F15877" s="81"/>
      <c r="G15877" s="130"/>
      <c r="I15877" s="88"/>
      <c r="N15877" s="130"/>
      <c r="P15877" s="88"/>
    </row>
    <row r="15878" spans="6:16">
      <c r="F15878" s="81"/>
      <c r="G15878" s="130"/>
      <c r="I15878" s="88"/>
      <c r="N15878" s="130"/>
      <c r="P15878" s="88"/>
    </row>
    <row r="15879" spans="6:16">
      <c r="F15879" s="81"/>
      <c r="G15879" s="130"/>
      <c r="I15879" s="88"/>
      <c r="N15879" s="130"/>
      <c r="P15879" s="88"/>
    </row>
    <row r="15880" spans="6:16">
      <c r="F15880" s="81"/>
      <c r="G15880" s="130"/>
      <c r="I15880" s="88"/>
      <c r="N15880" s="130"/>
      <c r="P15880" s="88"/>
    </row>
    <row r="15881" spans="6:16">
      <c r="F15881" s="81"/>
      <c r="G15881" s="130"/>
      <c r="I15881" s="88"/>
      <c r="N15881" s="130"/>
      <c r="P15881" s="88"/>
    </row>
    <row r="15882" spans="6:16">
      <c r="F15882" s="81"/>
      <c r="G15882" s="130"/>
      <c r="I15882" s="88"/>
      <c r="N15882" s="130"/>
      <c r="P15882" s="88"/>
    </row>
    <row r="15883" spans="6:16">
      <c r="F15883" s="81"/>
      <c r="G15883" s="130"/>
      <c r="I15883" s="88"/>
      <c r="N15883" s="130"/>
      <c r="P15883" s="88"/>
    </row>
    <row r="15884" spans="6:16">
      <c r="F15884" s="81"/>
      <c r="G15884" s="130"/>
      <c r="I15884" s="88"/>
      <c r="N15884" s="130"/>
      <c r="P15884" s="88"/>
    </row>
    <row r="15885" spans="6:16">
      <c r="F15885" s="81"/>
      <c r="G15885" s="130"/>
      <c r="I15885" s="88"/>
      <c r="N15885" s="130"/>
      <c r="P15885" s="88"/>
    </row>
    <row r="15886" spans="6:16">
      <c r="F15886" s="81"/>
      <c r="G15886" s="130"/>
      <c r="I15886" s="88"/>
      <c r="N15886" s="130"/>
      <c r="P15886" s="88"/>
    </row>
    <row r="15887" spans="6:16">
      <c r="F15887" s="81"/>
      <c r="G15887" s="130"/>
      <c r="I15887" s="88"/>
      <c r="N15887" s="130"/>
      <c r="P15887" s="88"/>
    </row>
    <row r="15888" spans="6:16">
      <c r="F15888" s="81"/>
      <c r="G15888" s="130"/>
      <c r="I15888" s="88"/>
      <c r="N15888" s="130"/>
      <c r="P15888" s="88"/>
    </row>
    <row r="15889" spans="6:16">
      <c r="F15889" s="81"/>
      <c r="G15889" s="130"/>
      <c r="I15889" s="88"/>
      <c r="N15889" s="130"/>
      <c r="P15889" s="88"/>
    </row>
    <row r="15890" spans="6:16">
      <c r="F15890" s="81"/>
      <c r="G15890" s="130"/>
      <c r="I15890" s="88"/>
      <c r="N15890" s="130"/>
      <c r="P15890" s="88"/>
    </row>
    <row r="15891" spans="6:16">
      <c r="F15891" s="81"/>
      <c r="G15891" s="130"/>
      <c r="I15891" s="88"/>
      <c r="N15891" s="130"/>
      <c r="P15891" s="88"/>
    </row>
    <row r="15892" spans="6:16">
      <c r="F15892" s="81"/>
      <c r="G15892" s="130"/>
      <c r="I15892" s="88"/>
      <c r="N15892" s="130"/>
      <c r="P15892" s="88"/>
    </row>
    <row r="15893" spans="6:16">
      <c r="F15893" s="81"/>
      <c r="G15893" s="130"/>
      <c r="I15893" s="88"/>
      <c r="N15893" s="130"/>
      <c r="P15893" s="88"/>
    </row>
    <row r="15894" spans="6:16">
      <c r="F15894" s="81"/>
      <c r="G15894" s="130"/>
      <c r="I15894" s="88"/>
      <c r="N15894" s="130"/>
      <c r="P15894" s="88"/>
    </row>
    <row r="15895" spans="6:16">
      <c r="F15895" s="81"/>
      <c r="G15895" s="130"/>
      <c r="I15895" s="88"/>
      <c r="N15895" s="130"/>
      <c r="P15895" s="88"/>
    </row>
    <row r="15896" spans="6:16">
      <c r="F15896" s="81"/>
      <c r="G15896" s="130"/>
      <c r="I15896" s="88"/>
      <c r="N15896" s="130"/>
      <c r="P15896" s="88"/>
    </row>
    <row r="15897" spans="6:16">
      <c r="F15897" s="81"/>
      <c r="G15897" s="130"/>
      <c r="I15897" s="88"/>
      <c r="N15897" s="130"/>
      <c r="P15897" s="88"/>
    </row>
    <row r="15898" spans="6:16">
      <c r="F15898" s="81"/>
      <c r="G15898" s="130"/>
      <c r="I15898" s="88"/>
      <c r="N15898" s="130"/>
      <c r="P15898" s="88"/>
    </row>
    <row r="15899" spans="6:16">
      <c r="F15899" s="81"/>
      <c r="G15899" s="130"/>
      <c r="I15899" s="88"/>
      <c r="N15899" s="130"/>
      <c r="P15899" s="88"/>
    </row>
    <row r="15900" spans="6:16">
      <c r="F15900" s="81"/>
      <c r="G15900" s="130"/>
      <c r="I15900" s="88"/>
      <c r="N15900" s="130"/>
      <c r="P15900" s="88"/>
    </row>
    <row r="15901" spans="6:16">
      <c r="F15901" s="81"/>
      <c r="G15901" s="130"/>
      <c r="I15901" s="88"/>
      <c r="N15901" s="130"/>
      <c r="P15901" s="88"/>
    </row>
    <row r="15902" spans="6:16">
      <c r="F15902" s="81"/>
      <c r="G15902" s="130"/>
      <c r="I15902" s="88"/>
      <c r="N15902" s="130"/>
      <c r="P15902" s="88"/>
    </row>
    <row r="15903" spans="6:16">
      <c r="F15903" s="81"/>
      <c r="G15903" s="130"/>
      <c r="I15903" s="88"/>
      <c r="N15903" s="130"/>
      <c r="P15903" s="88"/>
    </row>
    <row r="15904" spans="6:16">
      <c r="F15904" s="81"/>
      <c r="G15904" s="130"/>
      <c r="I15904" s="88"/>
      <c r="N15904" s="130"/>
      <c r="P15904" s="88"/>
    </row>
    <row r="15905" spans="6:16">
      <c r="F15905" s="81"/>
      <c r="G15905" s="130"/>
      <c r="I15905" s="88"/>
      <c r="N15905" s="130"/>
      <c r="P15905" s="88"/>
    </row>
    <row r="15906" spans="6:16">
      <c r="F15906" s="81"/>
      <c r="G15906" s="130"/>
      <c r="I15906" s="88"/>
      <c r="N15906" s="130"/>
      <c r="P15906" s="88"/>
    </row>
    <row r="15907" spans="6:16">
      <c r="F15907" s="81"/>
      <c r="G15907" s="130"/>
      <c r="I15907" s="88"/>
      <c r="N15907" s="130"/>
      <c r="P15907" s="88"/>
    </row>
    <row r="15908" spans="6:16">
      <c r="F15908" s="81"/>
      <c r="G15908" s="130"/>
      <c r="I15908" s="88"/>
      <c r="N15908" s="130"/>
      <c r="P15908" s="88"/>
    </row>
    <row r="15909" spans="6:16">
      <c r="F15909" s="81"/>
      <c r="G15909" s="130"/>
      <c r="I15909" s="88"/>
      <c r="N15909" s="130"/>
      <c r="P15909" s="88"/>
    </row>
    <row r="15910" spans="6:16">
      <c r="F15910" s="81"/>
      <c r="G15910" s="130"/>
      <c r="I15910" s="88"/>
      <c r="N15910" s="130"/>
      <c r="P15910" s="88"/>
    </row>
    <row r="15911" spans="6:16">
      <c r="F15911" s="81"/>
      <c r="G15911" s="130"/>
      <c r="I15911" s="88"/>
      <c r="N15911" s="130"/>
      <c r="P15911" s="88"/>
    </row>
    <row r="15912" spans="6:16">
      <c r="F15912" s="81"/>
      <c r="G15912" s="130"/>
      <c r="I15912" s="88"/>
      <c r="N15912" s="130"/>
      <c r="P15912" s="88"/>
    </row>
    <row r="15913" spans="6:16">
      <c r="F15913" s="81"/>
      <c r="G15913" s="130"/>
      <c r="I15913" s="88"/>
      <c r="N15913" s="130"/>
      <c r="P15913" s="88"/>
    </row>
    <row r="15914" spans="6:16">
      <c r="F15914" s="81"/>
      <c r="G15914" s="130"/>
      <c r="I15914" s="88"/>
      <c r="N15914" s="130"/>
      <c r="P15914" s="88"/>
    </row>
    <row r="15915" spans="6:16">
      <c r="F15915" s="81"/>
      <c r="G15915" s="130"/>
      <c r="I15915" s="88"/>
      <c r="N15915" s="130"/>
      <c r="P15915" s="88"/>
    </row>
    <row r="15916" spans="6:16">
      <c r="F15916" s="81"/>
      <c r="G15916" s="130"/>
      <c r="I15916" s="88"/>
      <c r="N15916" s="130"/>
      <c r="P15916" s="88"/>
    </row>
    <row r="15917" spans="6:16">
      <c r="F15917" s="81"/>
      <c r="G15917" s="130"/>
      <c r="I15917" s="88"/>
      <c r="N15917" s="130"/>
      <c r="P15917" s="88"/>
    </row>
    <row r="15918" spans="6:16">
      <c r="F15918" s="81"/>
      <c r="G15918" s="130"/>
      <c r="I15918" s="88"/>
      <c r="N15918" s="130"/>
      <c r="P15918" s="88"/>
    </row>
    <row r="15919" spans="6:16">
      <c r="F15919" s="81"/>
      <c r="G15919" s="130"/>
      <c r="I15919" s="88"/>
      <c r="N15919" s="130"/>
      <c r="P15919" s="88"/>
    </row>
    <row r="15920" spans="6:16">
      <c r="F15920" s="81"/>
      <c r="G15920" s="130"/>
      <c r="I15920" s="88"/>
      <c r="N15920" s="130"/>
      <c r="P15920" s="88"/>
    </row>
    <row r="15921" spans="6:16">
      <c r="F15921" s="81"/>
      <c r="G15921" s="130"/>
      <c r="I15921" s="88"/>
      <c r="N15921" s="130"/>
      <c r="P15921" s="88"/>
    </row>
    <row r="15922" spans="6:16">
      <c r="F15922" s="81"/>
      <c r="G15922" s="130"/>
      <c r="I15922" s="88"/>
      <c r="N15922" s="130"/>
      <c r="P15922" s="88"/>
    </row>
    <row r="15923" spans="6:16">
      <c r="F15923" s="81"/>
      <c r="G15923" s="130"/>
      <c r="I15923" s="88"/>
      <c r="N15923" s="130"/>
      <c r="P15923" s="88"/>
    </row>
    <row r="15924" spans="6:16">
      <c r="F15924" s="81"/>
      <c r="G15924" s="130"/>
      <c r="I15924" s="88"/>
      <c r="N15924" s="130"/>
      <c r="P15924" s="88"/>
    </row>
    <row r="15925" spans="6:16">
      <c r="F15925" s="81"/>
      <c r="G15925" s="130"/>
      <c r="I15925" s="88"/>
      <c r="N15925" s="130"/>
      <c r="P15925" s="88"/>
    </row>
    <row r="15926" spans="6:16">
      <c r="F15926" s="81"/>
      <c r="G15926" s="130"/>
      <c r="I15926" s="88"/>
      <c r="N15926" s="130"/>
      <c r="P15926" s="88"/>
    </row>
    <row r="15927" spans="6:16">
      <c r="F15927" s="81"/>
      <c r="G15927" s="130"/>
      <c r="I15927" s="88"/>
      <c r="N15927" s="130"/>
      <c r="P15927" s="88"/>
    </row>
    <row r="15928" spans="6:16">
      <c r="F15928" s="81"/>
      <c r="G15928" s="130"/>
      <c r="I15928" s="88"/>
      <c r="N15928" s="130"/>
      <c r="P15928" s="88"/>
    </row>
    <row r="15929" spans="6:16">
      <c r="F15929" s="81"/>
      <c r="G15929" s="130"/>
      <c r="I15929" s="88"/>
      <c r="N15929" s="130"/>
      <c r="P15929" s="88"/>
    </row>
    <row r="15930" spans="6:16">
      <c r="F15930" s="81"/>
      <c r="G15930" s="130"/>
      <c r="I15930" s="88"/>
      <c r="N15930" s="130"/>
      <c r="P15930" s="88"/>
    </row>
    <row r="15931" spans="6:16">
      <c r="F15931" s="81"/>
      <c r="G15931" s="130"/>
      <c r="I15931" s="88"/>
      <c r="N15931" s="130"/>
      <c r="P15931" s="88"/>
    </row>
    <row r="15932" spans="6:16">
      <c r="F15932" s="81"/>
      <c r="G15932" s="130"/>
      <c r="I15932" s="88"/>
      <c r="N15932" s="130"/>
      <c r="P15932" s="88"/>
    </row>
    <row r="15933" spans="6:16">
      <c r="F15933" s="81"/>
      <c r="G15933" s="130"/>
      <c r="I15933" s="88"/>
      <c r="N15933" s="130"/>
      <c r="P15933" s="88"/>
    </row>
    <row r="15934" spans="6:16">
      <c r="F15934" s="81"/>
      <c r="G15934" s="130"/>
      <c r="I15934" s="88"/>
      <c r="N15934" s="130"/>
      <c r="P15934" s="88"/>
    </row>
    <row r="15935" spans="6:16">
      <c r="F15935" s="81"/>
      <c r="G15935" s="130"/>
      <c r="I15935" s="88"/>
      <c r="N15935" s="130"/>
      <c r="P15935" s="88"/>
    </row>
    <row r="15936" spans="6:16">
      <c r="F15936" s="81"/>
      <c r="G15936" s="130"/>
      <c r="I15936" s="88"/>
      <c r="N15936" s="130"/>
      <c r="P15936" s="88"/>
    </row>
    <row r="15937" spans="6:16">
      <c r="F15937" s="81"/>
      <c r="G15937" s="130"/>
      <c r="I15937" s="88"/>
      <c r="N15937" s="130"/>
      <c r="P15937" s="88"/>
    </row>
    <row r="15938" spans="6:16">
      <c r="F15938" s="81"/>
      <c r="G15938" s="130"/>
      <c r="I15938" s="88"/>
      <c r="N15938" s="130"/>
      <c r="P15938" s="88"/>
    </row>
    <row r="15939" spans="6:16">
      <c r="F15939" s="81"/>
      <c r="G15939" s="130"/>
      <c r="I15939" s="88"/>
      <c r="N15939" s="130"/>
      <c r="P15939" s="88"/>
    </row>
    <row r="15940" spans="6:16">
      <c r="F15940" s="81"/>
      <c r="G15940" s="130"/>
      <c r="I15940" s="88"/>
      <c r="N15940" s="130"/>
      <c r="P15940" s="88"/>
    </row>
    <row r="15941" spans="6:16">
      <c r="F15941" s="81"/>
      <c r="G15941" s="130"/>
      <c r="I15941" s="88"/>
      <c r="N15941" s="130"/>
      <c r="P15941" s="88"/>
    </row>
    <row r="15942" spans="6:16">
      <c r="F15942" s="81"/>
      <c r="G15942" s="130"/>
      <c r="I15942" s="88"/>
      <c r="N15942" s="130"/>
      <c r="P15942" s="88"/>
    </row>
    <row r="15943" spans="6:16">
      <c r="F15943" s="81"/>
      <c r="G15943" s="130"/>
      <c r="I15943" s="88"/>
      <c r="N15943" s="130"/>
      <c r="P15943" s="88"/>
    </row>
    <row r="15944" spans="6:16">
      <c r="F15944" s="81"/>
      <c r="G15944" s="130"/>
      <c r="I15944" s="88"/>
      <c r="N15944" s="130"/>
      <c r="P15944" s="88"/>
    </row>
    <row r="15945" spans="6:16">
      <c r="F15945" s="81"/>
      <c r="G15945" s="130"/>
      <c r="I15945" s="88"/>
      <c r="N15945" s="130"/>
      <c r="P15945" s="88"/>
    </row>
    <row r="15946" spans="6:16">
      <c r="F15946" s="81"/>
      <c r="G15946" s="130"/>
      <c r="I15946" s="88"/>
      <c r="N15946" s="130"/>
      <c r="P15946" s="88"/>
    </row>
    <row r="15947" spans="6:16">
      <c r="F15947" s="81"/>
      <c r="G15947" s="130"/>
      <c r="I15947" s="88"/>
      <c r="N15947" s="130"/>
      <c r="P15947" s="88"/>
    </row>
    <row r="15948" spans="6:16">
      <c r="F15948" s="81"/>
      <c r="G15948" s="130"/>
      <c r="I15948" s="88"/>
      <c r="N15948" s="130"/>
      <c r="P15948" s="88"/>
    </row>
    <row r="15949" spans="6:16">
      <c r="F15949" s="81"/>
      <c r="G15949" s="130"/>
      <c r="I15949" s="88"/>
      <c r="N15949" s="130"/>
      <c r="P15949" s="88"/>
    </row>
    <row r="15950" spans="6:16">
      <c r="F15950" s="81"/>
      <c r="G15950" s="130"/>
      <c r="I15950" s="88"/>
      <c r="N15950" s="130"/>
      <c r="P15950" s="88"/>
    </row>
    <row r="15951" spans="6:16">
      <c r="F15951" s="81"/>
      <c r="G15951" s="130"/>
      <c r="I15951" s="88"/>
      <c r="N15951" s="130"/>
      <c r="P15951" s="88"/>
    </row>
    <row r="15952" spans="6:16">
      <c r="F15952" s="81"/>
      <c r="G15952" s="130"/>
      <c r="I15952" s="88"/>
      <c r="N15952" s="130"/>
      <c r="P15952" s="88"/>
    </row>
    <row r="15953" spans="6:16">
      <c r="F15953" s="81"/>
      <c r="G15953" s="130"/>
      <c r="I15953" s="88"/>
      <c r="N15953" s="130"/>
      <c r="P15953" s="88"/>
    </row>
    <row r="15954" spans="6:16">
      <c r="F15954" s="81"/>
      <c r="G15954" s="130"/>
      <c r="I15954" s="88"/>
      <c r="N15954" s="130"/>
      <c r="P15954" s="88"/>
    </row>
    <row r="15955" spans="6:16">
      <c r="F15955" s="81"/>
      <c r="G15955" s="130"/>
      <c r="I15955" s="88"/>
      <c r="N15955" s="130"/>
      <c r="P15955" s="88"/>
    </row>
    <row r="15956" spans="6:16">
      <c r="F15956" s="81"/>
      <c r="G15956" s="130"/>
      <c r="I15956" s="88"/>
      <c r="N15956" s="130"/>
      <c r="P15956" s="88"/>
    </row>
    <row r="15957" spans="6:16">
      <c r="F15957" s="81"/>
      <c r="G15957" s="130"/>
      <c r="I15957" s="88"/>
      <c r="N15957" s="130"/>
      <c r="P15957" s="88"/>
    </row>
    <row r="15958" spans="6:16">
      <c r="F15958" s="81"/>
      <c r="G15958" s="130"/>
      <c r="I15958" s="88"/>
      <c r="N15958" s="130"/>
      <c r="P15958" s="88"/>
    </row>
    <row r="15959" spans="6:16">
      <c r="F15959" s="81"/>
      <c r="G15959" s="130"/>
      <c r="I15959" s="88"/>
      <c r="N15959" s="130"/>
      <c r="P15959" s="88"/>
    </row>
    <row r="15960" spans="6:16">
      <c r="F15960" s="81"/>
      <c r="G15960" s="130"/>
      <c r="I15960" s="88"/>
      <c r="N15960" s="130"/>
      <c r="P15960" s="88"/>
    </row>
    <row r="15961" spans="6:16">
      <c r="F15961" s="81"/>
      <c r="G15961" s="130"/>
      <c r="I15961" s="88"/>
      <c r="N15961" s="130"/>
      <c r="P15961" s="88"/>
    </row>
    <row r="15962" spans="6:16">
      <c r="F15962" s="81"/>
      <c r="G15962" s="130"/>
      <c r="I15962" s="88"/>
      <c r="N15962" s="130"/>
      <c r="P15962" s="88"/>
    </row>
    <row r="15963" spans="6:16">
      <c r="F15963" s="81"/>
      <c r="G15963" s="130"/>
      <c r="I15963" s="88"/>
      <c r="N15963" s="130"/>
      <c r="P15963" s="88"/>
    </row>
    <row r="15964" spans="6:16">
      <c r="F15964" s="81"/>
      <c r="G15964" s="130"/>
      <c r="I15964" s="88"/>
      <c r="N15964" s="130"/>
      <c r="P15964" s="88"/>
    </row>
    <row r="15965" spans="6:16">
      <c r="F15965" s="81"/>
      <c r="G15965" s="130"/>
      <c r="I15965" s="88"/>
      <c r="N15965" s="130"/>
      <c r="P15965" s="88"/>
    </row>
    <row r="15966" spans="6:16">
      <c r="F15966" s="81"/>
      <c r="G15966" s="130"/>
      <c r="I15966" s="88"/>
      <c r="N15966" s="130"/>
      <c r="P15966" s="88"/>
    </row>
    <row r="15967" spans="6:16">
      <c r="F15967" s="81"/>
      <c r="G15967" s="130"/>
      <c r="I15967" s="88"/>
      <c r="N15967" s="130"/>
      <c r="P15967" s="88"/>
    </row>
    <row r="15968" spans="6:16">
      <c r="F15968" s="81"/>
      <c r="G15968" s="130"/>
      <c r="I15968" s="88"/>
      <c r="N15968" s="130"/>
      <c r="P15968" s="88"/>
    </row>
    <row r="15969" spans="6:16">
      <c r="F15969" s="81"/>
      <c r="G15969" s="130"/>
      <c r="I15969" s="88"/>
      <c r="N15969" s="130"/>
      <c r="P15969" s="88"/>
    </row>
    <row r="15970" spans="6:16">
      <c r="F15970" s="81"/>
      <c r="G15970" s="130"/>
      <c r="I15970" s="88"/>
      <c r="N15970" s="130"/>
      <c r="P15970" s="88"/>
    </row>
    <row r="15971" spans="6:16">
      <c r="F15971" s="81"/>
      <c r="G15971" s="130"/>
      <c r="I15971" s="88"/>
      <c r="N15971" s="130"/>
      <c r="P15971" s="88"/>
    </row>
    <row r="15972" spans="6:16">
      <c r="F15972" s="81"/>
      <c r="G15972" s="130"/>
      <c r="I15972" s="88"/>
      <c r="N15972" s="130"/>
      <c r="P15972" s="88"/>
    </row>
    <row r="15973" spans="6:16">
      <c r="F15973" s="81"/>
      <c r="G15973" s="130"/>
      <c r="I15973" s="88"/>
      <c r="N15973" s="130"/>
      <c r="P15973" s="88"/>
    </row>
    <row r="15974" spans="6:16">
      <c r="F15974" s="81"/>
      <c r="G15974" s="130"/>
      <c r="I15974" s="88"/>
      <c r="N15974" s="130"/>
      <c r="P15974" s="88"/>
    </row>
    <row r="15975" spans="6:16">
      <c r="F15975" s="81"/>
      <c r="G15975" s="130"/>
      <c r="I15975" s="88"/>
      <c r="N15975" s="130"/>
      <c r="P15975" s="88"/>
    </row>
    <row r="15976" spans="6:16">
      <c r="F15976" s="81"/>
      <c r="G15976" s="130"/>
      <c r="I15976" s="88"/>
      <c r="N15976" s="130"/>
      <c r="P15976" s="88"/>
    </row>
    <row r="15977" spans="6:16">
      <c r="F15977" s="81"/>
      <c r="G15977" s="130"/>
      <c r="I15977" s="88"/>
      <c r="N15977" s="130"/>
      <c r="P15977" s="88"/>
    </row>
    <row r="15978" spans="6:16">
      <c r="F15978" s="81"/>
      <c r="G15978" s="130"/>
      <c r="I15978" s="88"/>
      <c r="N15978" s="130"/>
      <c r="P15978" s="88"/>
    </row>
    <row r="15979" spans="6:16">
      <c r="F15979" s="81"/>
      <c r="G15979" s="130"/>
      <c r="I15979" s="88"/>
      <c r="N15979" s="130"/>
      <c r="P15979" s="88"/>
    </row>
    <row r="15980" spans="6:16">
      <c r="F15980" s="81"/>
      <c r="G15980" s="130"/>
      <c r="I15980" s="88"/>
      <c r="N15980" s="130"/>
      <c r="P15980" s="88"/>
    </row>
    <row r="15981" spans="6:16">
      <c r="F15981" s="81"/>
      <c r="G15981" s="130"/>
      <c r="I15981" s="88"/>
      <c r="N15981" s="130"/>
      <c r="P15981" s="88"/>
    </row>
    <row r="15982" spans="6:16">
      <c r="F15982" s="81"/>
      <c r="G15982" s="130"/>
      <c r="I15982" s="88"/>
      <c r="N15982" s="130"/>
      <c r="P15982" s="88"/>
    </row>
    <row r="15983" spans="6:16">
      <c r="F15983" s="81"/>
      <c r="G15983" s="130"/>
      <c r="I15983" s="88"/>
      <c r="N15983" s="130"/>
      <c r="P15983" s="88"/>
    </row>
    <row r="15984" spans="6:16">
      <c r="F15984" s="81"/>
      <c r="G15984" s="130"/>
      <c r="I15984" s="88"/>
      <c r="N15984" s="130"/>
      <c r="P15984" s="88"/>
    </row>
    <row r="15985" spans="6:16">
      <c r="F15985" s="81"/>
      <c r="G15985" s="130"/>
      <c r="I15985" s="88"/>
      <c r="N15985" s="130"/>
      <c r="P15985" s="88"/>
    </row>
    <row r="15986" spans="6:16">
      <c r="F15986" s="81"/>
      <c r="G15986" s="130"/>
      <c r="I15986" s="88"/>
      <c r="N15986" s="130"/>
      <c r="P15986" s="88"/>
    </row>
    <row r="15987" spans="6:16">
      <c r="F15987" s="81"/>
      <c r="G15987" s="130"/>
      <c r="I15987" s="88"/>
      <c r="N15987" s="130"/>
      <c r="P15987" s="88"/>
    </row>
    <row r="15988" spans="6:16">
      <c r="F15988" s="81"/>
      <c r="G15988" s="130"/>
      <c r="I15988" s="88"/>
      <c r="N15988" s="130"/>
      <c r="P15988" s="88"/>
    </row>
    <row r="15989" spans="6:16">
      <c r="F15989" s="81"/>
      <c r="G15989" s="130"/>
      <c r="I15989" s="88"/>
      <c r="N15989" s="130"/>
      <c r="P15989" s="88"/>
    </row>
    <row r="15990" spans="6:16">
      <c r="F15990" s="81"/>
      <c r="G15990" s="130"/>
      <c r="I15990" s="88"/>
      <c r="N15990" s="130"/>
      <c r="P15990" s="88"/>
    </row>
    <row r="15991" spans="6:16">
      <c r="F15991" s="81"/>
      <c r="G15991" s="130"/>
      <c r="I15991" s="88"/>
      <c r="N15991" s="130"/>
      <c r="P15991" s="88"/>
    </row>
    <row r="15992" spans="6:16">
      <c r="F15992" s="81"/>
      <c r="G15992" s="130"/>
      <c r="I15992" s="88"/>
      <c r="N15992" s="130"/>
      <c r="P15992" s="88"/>
    </row>
    <row r="15993" spans="6:16">
      <c r="F15993" s="81"/>
      <c r="G15993" s="130"/>
      <c r="I15993" s="88"/>
      <c r="N15993" s="130"/>
      <c r="P15993" s="88"/>
    </row>
    <row r="15994" spans="6:16">
      <c r="F15994" s="81"/>
      <c r="G15994" s="130"/>
      <c r="I15994" s="88"/>
      <c r="N15994" s="130"/>
      <c r="P15994" s="88"/>
    </row>
    <row r="15995" spans="6:16">
      <c r="F15995" s="81"/>
      <c r="G15995" s="130"/>
      <c r="I15995" s="88"/>
      <c r="N15995" s="130"/>
      <c r="P15995" s="88"/>
    </row>
    <row r="15996" spans="6:16">
      <c r="F15996" s="81"/>
      <c r="G15996" s="130"/>
      <c r="I15996" s="88"/>
      <c r="N15996" s="130"/>
      <c r="P15996" s="88"/>
    </row>
    <row r="15997" spans="6:16">
      <c r="F15997" s="81"/>
      <c r="G15997" s="130"/>
      <c r="I15997" s="88"/>
      <c r="N15997" s="130"/>
      <c r="P15997" s="88"/>
    </row>
    <row r="15998" spans="6:16">
      <c r="F15998" s="81"/>
      <c r="G15998" s="130"/>
      <c r="I15998" s="88"/>
      <c r="N15998" s="130"/>
      <c r="P15998" s="88"/>
    </row>
    <row r="15999" spans="6:16">
      <c r="F15999" s="81"/>
      <c r="G15999" s="130"/>
      <c r="I15999" s="88"/>
      <c r="N15999" s="130"/>
      <c r="P15999" s="88"/>
    </row>
    <row r="16000" spans="6:16">
      <c r="F16000" s="81"/>
      <c r="G16000" s="130"/>
      <c r="I16000" s="88"/>
      <c r="N16000" s="130"/>
      <c r="P16000" s="88"/>
    </row>
    <row r="16001" spans="6:16">
      <c r="F16001" s="81"/>
      <c r="G16001" s="130"/>
      <c r="I16001" s="88"/>
      <c r="N16001" s="130"/>
      <c r="P16001" s="88"/>
    </row>
    <row r="16002" spans="6:16">
      <c r="F16002" s="81"/>
      <c r="G16002" s="130"/>
      <c r="I16002" s="88"/>
      <c r="N16002" s="130"/>
      <c r="P16002" s="88"/>
    </row>
    <row r="16003" spans="6:16">
      <c r="F16003" s="81"/>
      <c r="G16003" s="130"/>
      <c r="I16003" s="88"/>
      <c r="N16003" s="130"/>
      <c r="P16003" s="88"/>
    </row>
    <row r="16004" spans="6:16">
      <c r="F16004" s="81"/>
      <c r="G16004" s="130"/>
      <c r="I16004" s="88"/>
      <c r="N16004" s="130"/>
      <c r="P16004" s="88"/>
    </row>
    <row r="16005" spans="6:16">
      <c r="F16005" s="81"/>
      <c r="G16005" s="130"/>
      <c r="I16005" s="88"/>
      <c r="N16005" s="130"/>
      <c r="P16005" s="88"/>
    </row>
    <row r="16006" spans="6:16">
      <c r="F16006" s="81"/>
      <c r="G16006" s="130"/>
      <c r="I16006" s="88"/>
      <c r="N16006" s="130"/>
      <c r="P16006" s="88"/>
    </row>
    <row r="16007" spans="6:16">
      <c r="F16007" s="81"/>
      <c r="G16007" s="130"/>
      <c r="I16007" s="88"/>
      <c r="N16007" s="130"/>
      <c r="P16007" s="88"/>
    </row>
    <row r="16008" spans="6:16">
      <c r="F16008" s="81"/>
      <c r="G16008" s="130"/>
      <c r="I16008" s="88"/>
      <c r="N16008" s="130"/>
      <c r="P16008" s="88"/>
    </row>
    <row r="16009" spans="6:16">
      <c r="F16009" s="81"/>
      <c r="G16009" s="130"/>
      <c r="I16009" s="88"/>
      <c r="N16009" s="130"/>
      <c r="P16009" s="88"/>
    </row>
    <row r="16010" spans="6:16">
      <c r="F16010" s="81"/>
      <c r="G16010" s="130"/>
      <c r="I16010" s="88"/>
      <c r="N16010" s="130"/>
      <c r="P16010" s="88"/>
    </row>
    <row r="16011" spans="6:16">
      <c r="F16011" s="81"/>
      <c r="G16011" s="130"/>
      <c r="I16011" s="88"/>
      <c r="N16011" s="130"/>
      <c r="P16011" s="88"/>
    </row>
    <row r="16012" spans="6:16">
      <c r="F16012" s="81"/>
      <c r="G16012" s="130"/>
      <c r="I16012" s="88"/>
      <c r="N16012" s="130"/>
      <c r="P16012" s="88"/>
    </row>
    <row r="16013" spans="6:16">
      <c r="F16013" s="81"/>
      <c r="G16013" s="130"/>
      <c r="I16013" s="88"/>
      <c r="N16013" s="130"/>
      <c r="P16013" s="88"/>
    </row>
    <row r="16014" spans="6:16">
      <c r="F16014" s="81"/>
      <c r="G16014" s="130"/>
      <c r="I16014" s="88"/>
      <c r="N16014" s="130"/>
      <c r="P16014" s="88"/>
    </row>
    <row r="16015" spans="6:16">
      <c r="F16015" s="81"/>
      <c r="G16015" s="130"/>
      <c r="I16015" s="88"/>
      <c r="N16015" s="130"/>
      <c r="P16015" s="88"/>
    </row>
    <row r="16016" spans="6:16">
      <c r="F16016" s="81"/>
      <c r="G16016" s="130"/>
      <c r="I16016" s="88"/>
      <c r="N16016" s="130"/>
      <c r="P16016" s="88"/>
    </row>
    <row r="16017" spans="6:16">
      <c r="F16017" s="81"/>
      <c r="G16017" s="130"/>
      <c r="I16017" s="88"/>
      <c r="N16017" s="130"/>
      <c r="P16017" s="88"/>
    </row>
    <row r="16018" spans="6:16">
      <c r="F16018" s="81"/>
      <c r="G16018" s="130"/>
      <c r="I16018" s="88"/>
      <c r="N16018" s="130"/>
      <c r="P16018" s="88"/>
    </row>
    <row r="16019" spans="6:16">
      <c r="F16019" s="81"/>
      <c r="G16019" s="130"/>
      <c r="I16019" s="88"/>
      <c r="N16019" s="130"/>
      <c r="P16019" s="88"/>
    </row>
    <row r="16020" spans="6:16">
      <c r="F16020" s="81"/>
      <c r="G16020" s="130"/>
      <c r="I16020" s="88"/>
      <c r="N16020" s="130"/>
      <c r="P16020" s="88"/>
    </row>
    <row r="16021" spans="6:16">
      <c r="F16021" s="81"/>
      <c r="G16021" s="130"/>
      <c r="I16021" s="88"/>
      <c r="N16021" s="130"/>
      <c r="P16021" s="88"/>
    </row>
    <row r="16022" spans="6:16">
      <c r="F16022" s="81"/>
      <c r="G16022" s="130"/>
      <c r="I16022" s="88"/>
      <c r="N16022" s="130"/>
      <c r="P16022" s="88"/>
    </row>
    <row r="16023" spans="6:16">
      <c r="F16023" s="81"/>
      <c r="G16023" s="130"/>
      <c r="I16023" s="88"/>
      <c r="N16023" s="130"/>
      <c r="P16023" s="88"/>
    </row>
    <row r="16024" spans="6:16">
      <c r="F16024" s="81"/>
      <c r="G16024" s="130"/>
      <c r="I16024" s="88"/>
      <c r="N16024" s="130"/>
      <c r="P16024" s="88"/>
    </row>
    <row r="16025" spans="6:16">
      <c r="F16025" s="81"/>
      <c r="G16025" s="130"/>
      <c r="I16025" s="88"/>
      <c r="N16025" s="130"/>
      <c r="P16025" s="88"/>
    </row>
    <row r="16026" spans="6:16">
      <c r="F16026" s="81"/>
      <c r="G16026" s="130"/>
      <c r="I16026" s="88"/>
      <c r="N16026" s="130"/>
      <c r="P16026" s="88"/>
    </row>
    <row r="16027" spans="6:16">
      <c r="F16027" s="81"/>
      <c r="G16027" s="130"/>
      <c r="I16027" s="88"/>
      <c r="N16027" s="130"/>
      <c r="P16027" s="88"/>
    </row>
    <row r="16028" spans="6:16">
      <c r="F16028" s="81"/>
      <c r="G16028" s="130"/>
      <c r="I16028" s="88"/>
      <c r="N16028" s="130"/>
      <c r="P16028" s="88"/>
    </row>
    <row r="16029" spans="6:16">
      <c r="F16029" s="81"/>
      <c r="G16029" s="130"/>
      <c r="I16029" s="88"/>
      <c r="N16029" s="130"/>
      <c r="P16029" s="88"/>
    </row>
    <row r="16030" spans="6:16">
      <c r="F16030" s="81"/>
      <c r="G16030" s="130"/>
      <c r="I16030" s="88"/>
      <c r="N16030" s="130"/>
      <c r="P16030" s="88"/>
    </row>
    <row r="16031" spans="6:16">
      <c r="F16031" s="81"/>
      <c r="G16031" s="130"/>
      <c r="I16031" s="88"/>
      <c r="N16031" s="130"/>
      <c r="P16031" s="88"/>
    </row>
    <row r="16032" spans="6:16">
      <c r="F16032" s="81"/>
      <c r="G16032" s="130"/>
      <c r="I16032" s="88"/>
      <c r="N16032" s="130"/>
      <c r="P16032" s="88"/>
    </row>
    <row r="16033" spans="6:16">
      <c r="F16033" s="81"/>
      <c r="G16033" s="130"/>
      <c r="I16033" s="88"/>
      <c r="N16033" s="130"/>
      <c r="P16033" s="88"/>
    </row>
    <row r="16034" spans="6:16">
      <c r="F16034" s="81"/>
      <c r="G16034" s="130"/>
      <c r="I16034" s="88"/>
      <c r="N16034" s="130"/>
      <c r="P16034" s="88"/>
    </row>
    <row r="16035" spans="6:16">
      <c r="F16035" s="81"/>
      <c r="G16035" s="130"/>
      <c r="I16035" s="88"/>
      <c r="N16035" s="130"/>
      <c r="P16035" s="88"/>
    </row>
    <row r="16036" spans="6:16">
      <c r="F16036" s="81"/>
      <c r="G16036" s="130"/>
      <c r="I16036" s="88"/>
      <c r="N16036" s="130"/>
      <c r="P16036" s="88"/>
    </row>
    <row r="16037" spans="6:16">
      <c r="F16037" s="81"/>
      <c r="G16037" s="130"/>
      <c r="I16037" s="88"/>
      <c r="N16037" s="130"/>
      <c r="P16037" s="88"/>
    </row>
    <row r="16038" spans="6:16">
      <c r="F16038" s="81"/>
      <c r="G16038" s="130"/>
      <c r="I16038" s="88"/>
      <c r="N16038" s="130"/>
      <c r="P16038" s="88"/>
    </row>
    <row r="16039" spans="6:16">
      <c r="F16039" s="81"/>
      <c r="G16039" s="130"/>
      <c r="I16039" s="88"/>
      <c r="N16039" s="130"/>
      <c r="P16039" s="88"/>
    </row>
    <row r="16040" spans="6:16">
      <c r="F16040" s="81"/>
      <c r="G16040" s="130"/>
      <c r="I16040" s="88"/>
      <c r="N16040" s="130"/>
      <c r="P16040" s="88"/>
    </row>
    <row r="16041" spans="6:16">
      <c r="F16041" s="81"/>
      <c r="G16041" s="130"/>
      <c r="I16041" s="88"/>
      <c r="N16041" s="130"/>
      <c r="P16041" s="88"/>
    </row>
    <row r="16042" spans="6:16">
      <c r="F16042" s="81"/>
      <c r="G16042" s="130"/>
      <c r="I16042" s="88"/>
      <c r="N16042" s="130"/>
      <c r="P16042" s="88"/>
    </row>
    <row r="16043" spans="6:16">
      <c r="F16043" s="81"/>
      <c r="G16043" s="130"/>
      <c r="I16043" s="88"/>
      <c r="N16043" s="130"/>
      <c r="P16043" s="88"/>
    </row>
    <row r="16044" spans="6:16">
      <c r="F16044" s="81"/>
      <c r="G16044" s="130"/>
      <c r="I16044" s="88"/>
      <c r="N16044" s="130"/>
      <c r="P16044" s="88"/>
    </row>
    <row r="16045" spans="6:16">
      <c r="F16045" s="81"/>
      <c r="G16045" s="130"/>
      <c r="I16045" s="88"/>
      <c r="N16045" s="130"/>
      <c r="P16045" s="88"/>
    </row>
    <row r="16046" spans="6:16">
      <c r="F16046" s="81"/>
      <c r="G16046" s="130"/>
      <c r="I16046" s="88"/>
      <c r="N16046" s="130"/>
      <c r="P16046" s="88"/>
    </row>
    <row r="16047" spans="6:16">
      <c r="F16047" s="81"/>
      <c r="G16047" s="130"/>
      <c r="I16047" s="88"/>
      <c r="N16047" s="130"/>
      <c r="P16047" s="88"/>
    </row>
    <row r="16048" spans="6:16">
      <c r="F16048" s="81"/>
      <c r="G16048" s="130"/>
      <c r="I16048" s="88"/>
      <c r="N16048" s="130"/>
      <c r="P16048" s="88"/>
    </row>
    <row r="16049" spans="6:16">
      <c r="F16049" s="81"/>
      <c r="G16049" s="130"/>
      <c r="I16049" s="88"/>
      <c r="N16049" s="130"/>
      <c r="P16049" s="88"/>
    </row>
    <row r="16050" spans="6:16">
      <c r="F16050" s="81"/>
      <c r="G16050" s="130"/>
      <c r="I16050" s="88"/>
      <c r="N16050" s="130"/>
      <c r="P16050" s="88"/>
    </row>
    <row r="16051" spans="6:16">
      <c r="F16051" s="81"/>
      <c r="G16051" s="130"/>
      <c r="I16051" s="88"/>
      <c r="N16051" s="130"/>
      <c r="P16051" s="88"/>
    </row>
    <row r="16052" spans="6:16">
      <c r="F16052" s="81"/>
      <c r="G16052" s="130"/>
      <c r="I16052" s="88"/>
      <c r="N16052" s="130"/>
      <c r="P16052" s="88"/>
    </row>
    <row r="16053" spans="6:16">
      <c r="F16053" s="81"/>
      <c r="G16053" s="130"/>
      <c r="I16053" s="88"/>
      <c r="N16053" s="130"/>
      <c r="P16053" s="88"/>
    </row>
    <row r="16054" spans="6:16">
      <c r="F16054" s="81"/>
      <c r="G16054" s="130"/>
      <c r="I16054" s="88"/>
      <c r="N16054" s="130"/>
      <c r="P16054" s="88"/>
    </row>
    <row r="16055" spans="6:16">
      <c r="F16055" s="81"/>
      <c r="G16055" s="130"/>
      <c r="I16055" s="88"/>
      <c r="N16055" s="130"/>
      <c r="P16055" s="88"/>
    </row>
    <row r="16056" spans="6:16">
      <c r="F16056" s="81"/>
      <c r="G16056" s="130"/>
      <c r="I16056" s="88"/>
      <c r="N16056" s="130"/>
      <c r="P16056" s="88"/>
    </row>
    <row r="16057" spans="6:16">
      <c r="F16057" s="81"/>
      <c r="G16057" s="130"/>
      <c r="I16057" s="88"/>
      <c r="N16057" s="130"/>
      <c r="P16057" s="88"/>
    </row>
    <row r="16058" spans="6:16">
      <c r="F16058" s="81"/>
      <c r="G16058" s="130"/>
      <c r="I16058" s="88"/>
      <c r="N16058" s="130"/>
      <c r="P16058" s="88"/>
    </row>
    <row r="16059" spans="6:16">
      <c r="F16059" s="81"/>
      <c r="G16059" s="130"/>
      <c r="I16059" s="88"/>
      <c r="N16059" s="130"/>
      <c r="P16059" s="88"/>
    </row>
    <row r="16060" spans="6:16">
      <c r="F16060" s="81"/>
      <c r="G16060" s="130"/>
      <c r="I16060" s="88"/>
      <c r="N16060" s="130"/>
      <c r="P16060" s="88"/>
    </row>
    <row r="16061" spans="6:16">
      <c r="F16061" s="81"/>
      <c r="G16061" s="130"/>
      <c r="I16061" s="88"/>
      <c r="N16061" s="130"/>
      <c r="P16061" s="88"/>
    </row>
    <row r="16062" spans="6:16">
      <c r="F16062" s="81"/>
      <c r="G16062" s="130"/>
      <c r="I16062" s="88"/>
      <c r="N16062" s="130"/>
      <c r="P16062" s="88"/>
    </row>
    <row r="16063" spans="6:16">
      <c r="F16063" s="81"/>
      <c r="G16063" s="130"/>
      <c r="I16063" s="88"/>
      <c r="N16063" s="130"/>
      <c r="P16063" s="88"/>
    </row>
    <row r="16064" spans="6:16">
      <c r="F16064" s="81"/>
      <c r="G16064" s="130"/>
      <c r="I16064" s="88"/>
      <c r="N16064" s="130"/>
      <c r="P16064" s="88"/>
    </row>
    <row r="16065" spans="6:16">
      <c r="F16065" s="81"/>
      <c r="G16065" s="130"/>
      <c r="I16065" s="88"/>
      <c r="N16065" s="130"/>
      <c r="P16065" s="88"/>
    </row>
    <row r="16066" spans="6:16">
      <c r="F16066" s="81"/>
      <c r="G16066" s="130"/>
      <c r="I16066" s="88"/>
      <c r="N16066" s="130"/>
      <c r="P16066" s="88"/>
    </row>
    <row r="16067" spans="6:16">
      <c r="F16067" s="81"/>
      <c r="G16067" s="130"/>
      <c r="I16067" s="88"/>
      <c r="N16067" s="130"/>
      <c r="P16067" s="88"/>
    </row>
    <row r="16068" spans="6:16">
      <c r="F16068" s="81"/>
      <c r="G16068" s="130"/>
      <c r="I16068" s="88"/>
      <c r="N16068" s="130"/>
      <c r="P16068" s="88"/>
    </row>
    <row r="16069" spans="6:16">
      <c r="F16069" s="81"/>
      <c r="G16069" s="130"/>
      <c r="I16069" s="88"/>
      <c r="N16069" s="130"/>
      <c r="P16069" s="88"/>
    </row>
    <row r="16070" spans="6:16">
      <c r="F16070" s="81"/>
      <c r="G16070" s="130"/>
      <c r="I16070" s="88"/>
      <c r="N16070" s="130"/>
      <c r="P16070" s="88"/>
    </row>
    <row r="16071" spans="6:16">
      <c r="F16071" s="81"/>
      <c r="G16071" s="130"/>
      <c r="I16071" s="88"/>
      <c r="N16071" s="130"/>
      <c r="P16071" s="88"/>
    </row>
    <row r="16072" spans="6:16">
      <c r="F16072" s="81"/>
      <c r="G16072" s="130"/>
      <c r="I16072" s="88"/>
      <c r="N16072" s="130"/>
      <c r="P16072" s="88"/>
    </row>
    <row r="16073" spans="6:16">
      <c r="F16073" s="81"/>
      <c r="G16073" s="130"/>
      <c r="I16073" s="88"/>
      <c r="N16073" s="130"/>
      <c r="P16073" s="88"/>
    </row>
    <row r="16074" spans="6:16">
      <c r="F16074" s="81"/>
      <c r="G16074" s="130"/>
      <c r="I16074" s="88"/>
      <c r="N16074" s="130"/>
      <c r="P16074" s="88"/>
    </row>
    <row r="16075" spans="6:16">
      <c r="F16075" s="81"/>
      <c r="G16075" s="130"/>
      <c r="I16075" s="88"/>
      <c r="N16075" s="130"/>
      <c r="P16075" s="88"/>
    </row>
    <row r="16076" spans="6:16">
      <c r="F16076" s="81"/>
      <c r="G16076" s="130"/>
      <c r="I16076" s="88"/>
      <c r="N16076" s="130"/>
      <c r="P16076" s="88"/>
    </row>
    <row r="16077" spans="6:16">
      <c r="F16077" s="81"/>
      <c r="G16077" s="130"/>
      <c r="I16077" s="88"/>
      <c r="N16077" s="130"/>
      <c r="P16077" s="88"/>
    </row>
    <row r="16078" spans="6:16">
      <c r="F16078" s="81"/>
      <c r="G16078" s="130"/>
      <c r="I16078" s="88"/>
      <c r="N16078" s="130"/>
      <c r="P16078" s="88"/>
    </row>
    <row r="16079" spans="6:16">
      <c r="F16079" s="81"/>
      <c r="G16079" s="130"/>
      <c r="I16079" s="88"/>
      <c r="N16079" s="130"/>
      <c r="P16079" s="88"/>
    </row>
    <row r="16080" spans="6:16">
      <c r="F16080" s="81"/>
      <c r="G16080" s="130"/>
      <c r="I16080" s="88"/>
      <c r="N16080" s="130"/>
      <c r="P16080" s="88"/>
    </row>
    <row r="16081" spans="6:16">
      <c r="F16081" s="81"/>
      <c r="G16081" s="130"/>
      <c r="I16081" s="88"/>
      <c r="N16081" s="130"/>
      <c r="P16081" s="88"/>
    </row>
    <row r="16082" spans="6:16">
      <c r="F16082" s="81"/>
      <c r="G16082" s="130"/>
      <c r="I16082" s="88"/>
      <c r="N16082" s="130"/>
      <c r="P16082" s="88"/>
    </row>
    <row r="16083" spans="6:16">
      <c r="F16083" s="81"/>
      <c r="G16083" s="130"/>
      <c r="I16083" s="88"/>
      <c r="N16083" s="130"/>
      <c r="P16083" s="88"/>
    </row>
    <row r="16084" spans="6:16">
      <c r="F16084" s="81"/>
      <c r="G16084" s="130"/>
      <c r="I16084" s="88"/>
      <c r="N16084" s="130"/>
      <c r="P16084" s="88"/>
    </row>
    <row r="16085" spans="6:16">
      <c r="F16085" s="81"/>
      <c r="G16085" s="130"/>
      <c r="I16085" s="88"/>
      <c r="N16085" s="130"/>
      <c r="P16085" s="88"/>
    </row>
    <row r="16086" spans="6:16">
      <c r="F16086" s="81"/>
      <c r="G16086" s="130"/>
      <c r="I16086" s="88"/>
      <c r="N16086" s="130"/>
      <c r="P16086" s="88"/>
    </row>
    <row r="16087" spans="6:16">
      <c r="F16087" s="81"/>
      <c r="G16087" s="130"/>
      <c r="I16087" s="88"/>
      <c r="N16087" s="130"/>
      <c r="P16087" s="88"/>
    </row>
    <row r="16088" spans="6:16">
      <c r="F16088" s="81"/>
      <c r="G16088" s="130"/>
      <c r="I16088" s="88"/>
      <c r="N16088" s="130"/>
      <c r="P16088" s="88"/>
    </row>
    <row r="16089" spans="6:16">
      <c r="F16089" s="81"/>
      <c r="G16089" s="130"/>
      <c r="I16089" s="88"/>
      <c r="N16089" s="130"/>
      <c r="P16089" s="88"/>
    </row>
    <row r="16090" spans="6:16">
      <c r="F16090" s="81"/>
      <c r="G16090" s="130"/>
      <c r="I16090" s="88"/>
      <c r="N16090" s="130"/>
      <c r="P16090" s="88"/>
    </row>
    <row r="16091" spans="6:16">
      <c r="F16091" s="81"/>
      <c r="G16091" s="130"/>
      <c r="I16091" s="88"/>
      <c r="N16091" s="130"/>
      <c r="P16091" s="88"/>
    </row>
    <row r="16092" spans="6:16">
      <c r="F16092" s="81"/>
      <c r="G16092" s="130"/>
      <c r="I16092" s="88"/>
      <c r="N16092" s="130"/>
      <c r="P16092" s="88"/>
    </row>
    <row r="16093" spans="6:16">
      <c r="F16093" s="81"/>
      <c r="G16093" s="130"/>
      <c r="I16093" s="88"/>
      <c r="N16093" s="130"/>
      <c r="P16093" s="88"/>
    </row>
    <row r="16094" spans="6:16">
      <c r="F16094" s="81"/>
      <c r="G16094" s="130"/>
      <c r="I16094" s="88"/>
      <c r="N16094" s="130"/>
      <c r="P16094" s="88"/>
    </row>
    <row r="16095" spans="6:16">
      <c r="F16095" s="81"/>
      <c r="G16095" s="130"/>
      <c r="I16095" s="88"/>
      <c r="N16095" s="130"/>
      <c r="P16095" s="88"/>
    </row>
    <row r="16096" spans="6:16">
      <c r="F16096" s="81"/>
      <c r="G16096" s="130"/>
      <c r="I16096" s="88"/>
      <c r="N16096" s="130"/>
      <c r="P16096" s="88"/>
    </row>
    <row r="16097" spans="6:16">
      <c r="F16097" s="81"/>
      <c r="G16097" s="130"/>
      <c r="I16097" s="88"/>
      <c r="N16097" s="130"/>
      <c r="P16097" s="88"/>
    </row>
    <row r="16098" spans="6:16">
      <c r="F16098" s="81"/>
      <c r="G16098" s="130"/>
      <c r="I16098" s="88"/>
      <c r="N16098" s="130"/>
      <c r="P16098" s="88"/>
    </row>
    <row r="16099" spans="6:16">
      <c r="F16099" s="81"/>
      <c r="G16099" s="130"/>
      <c r="I16099" s="88"/>
      <c r="N16099" s="130"/>
      <c r="P16099" s="88"/>
    </row>
    <row r="16100" spans="6:16">
      <c r="F16100" s="81"/>
      <c r="G16100" s="130"/>
      <c r="I16100" s="88"/>
      <c r="N16100" s="130"/>
      <c r="P16100" s="88"/>
    </row>
    <row r="16101" spans="6:16">
      <c r="F16101" s="81"/>
      <c r="G16101" s="130"/>
      <c r="I16101" s="88"/>
      <c r="N16101" s="130"/>
      <c r="P16101" s="88"/>
    </row>
    <row r="16102" spans="6:16">
      <c r="F16102" s="81"/>
      <c r="G16102" s="130"/>
      <c r="I16102" s="88"/>
      <c r="N16102" s="130"/>
      <c r="P16102" s="88"/>
    </row>
    <row r="16103" spans="6:16">
      <c r="F16103" s="81"/>
      <c r="G16103" s="130"/>
      <c r="I16103" s="88"/>
      <c r="N16103" s="130"/>
      <c r="P16103" s="88"/>
    </row>
    <row r="16104" spans="6:16">
      <c r="F16104" s="81"/>
      <c r="G16104" s="130"/>
      <c r="I16104" s="88"/>
      <c r="N16104" s="130"/>
      <c r="P16104" s="88"/>
    </row>
    <row r="16105" spans="6:16">
      <c r="F16105" s="81"/>
      <c r="G16105" s="130"/>
      <c r="I16105" s="88"/>
      <c r="N16105" s="130"/>
      <c r="P16105" s="88"/>
    </row>
    <row r="16106" spans="6:16">
      <c r="F16106" s="81"/>
      <c r="G16106" s="130"/>
      <c r="I16106" s="88"/>
      <c r="N16106" s="130"/>
      <c r="P16106" s="88"/>
    </row>
    <row r="16107" spans="6:16">
      <c r="F16107" s="81"/>
      <c r="G16107" s="130"/>
      <c r="I16107" s="88"/>
      <c r="N16107" s="130"/>
      <c r="P16107" s="88"/>
    </row>
    <row r="16108" spans="6:16">
      <c r="F16108" s="81"/>
      <c r="G16108" s="130"/>
      <c r="I16108" s="88"/>
      <c r="N16108" s="130"/>
      <c r="P16108" s="88"/>
    </row>
    <row r="16109" spans="6:16">
      <c r="F16109" s="81"/>
      <c r="G16109" s="130"/>
      <c r="I16109" s="88"/>
      <c r="N16109" s="130"/>
      <c r="P16109" s="88"/>
    </row>
    <row r="16110" spans="6:16">
      <c r="F16110" s="81"/>
      <c r="G16110" s="130"/>
      <c r="I16110" s="88"/>
      <c r="N16110" s="130"/>
      <c r="P16110" s="88"/>
    </row>
    <row r="16111" spans="6:16">
      <c r="F16111" s="81"/>
      <c r="G16111" s="130"/>
      <c r="I16111" s="88"/>
      <c r="N16111" s="130"/>
      <c r="P16111" s="88"/>
    </row>
    <row r="16112" spans="6:16">
      <c r="F16112" s="81"/>
      <c r="G16112" s="130"/>
      <c r="I16112" s="88"/>
      <c r="N16112" s="130"/>
      <c r="P16112" s="88"/>
    </row>
    <row r="16113" spans="6:16">
      <c r="F16113" s="81"/>
      <c r="G16113" s="130"/>
      <c r="I16113" s="88"/>
      <c r="N16113" s="130"/>
      <c r="P16113" s="88"/>
    </row>
    <row r="16114" spans="6:16">
      <c r="F16114" s="81"/>
      <c r="G16114" s="130"/>
      <c r="I16114" s="88"/>
      <c r="N16114" s="130"/>
      <c r="P16114" s="88"/>
    </row>
    <row r="16115" spans="6:16">
      <c r="F16115" s="81"/>
      <c r="G16115" s="130"/>
      <c r="I16115" s="88"/>
      <c r="N16115" s="130"/>
      <c r="P16115" s="88"/>
    </row>
    <row r="16116" spans="6:16">
      <c r="F16116" s="81"/>
      <c r="G16116" s="130"/>
      <c r="I16116" s="88"/>
      <c r="N16116" s="130"/>
      <c r="P16116" s="88"/>
    </row>
    <row r="16117" spans="6:16">
      <c r="F16117" s="81"/>
      <c r="G16117" s="130"/>
      <c r="I16117" s="88"/>
      <c r="N16117" s="130"/>
      <c r="P16117" s="88"/>
    </row>
    <row r="16118" spans="6:16">
      <c r="F16118" s="81"/>
      <c r="G16118" s="130"/>
      <c r="I16118" s="88"/>
      <c r="N16118" s="130"/>
      <c r="P16118" s="88"/>
    </row>
    <row r="16119" spans="6:16">
      <c r="F16119" s="81"/>
      <c r="G16119" s="130"/>
      <c r="I16119" s="88"/>
      <c r="N16119" s="130"/>
      <c r="P16119" s="88"/>
    </row>
    <row r="16120" spans="6:16">
      <c r="F16120" s="81"/>
      <c r="G16120" s="130"/>
      <c r="I16120" s="88"/>
      <c r="N16120" s="130"/>
      <c r="P16120" s="88"/>
    </row>
    <row r="16121" spans="6:16">
      <c r="F16121" s="81"/>
      <c r="G16121" s="130"/>
      <c r="I16121" s="88"/>
      <c r="N16121" s="130"/>
      <c r="P16121" s="88"/>
    </row>
    <row r="16122" spans="6:16">
      <c r="F16122" s="81"/>
      <c r="G16122" s="130"/>
      <c r="I16122" s="88"/>
      <c r="N16122" s="130"/>
      <c r="P16122" s="88"/>
    </row>
    <row r="16123" spans="6:16">
      <c r="F16123" s="81"/>
      <c r="G16123" s="130"/>
      <c r="I16123" s="88"/>
      <c r="N16123" s="130"/>
      <c r="P16123" s="88"/>
    </row>
    <row r="16124" spans="6:16">
      <c r="F16124" s="81"/>
      <c r="G16124" s="130"/>
      <c r="I16124" s="88"/>
      <c r="N16124" s="130"/>
      <c r="P16124" s="88"/>
    </row>
    <row r="16125" spans="6:16">
      <c r="F16125" s="81"/>
      <c r="G16125" s="130"/>
      <c r="I16125" s="88"/>
      <c r="N16125" s="130"/>
      <c r="P16125" s="88"/>
    </row>
    <row r="16126" spans="6:16">
      <c r="F16126" s="81"/>
      <c r="G16126" s="130"/>
      <c r="I16126" s="88"/>
      <c r="N16126" s="130"/>
      <c r="P16126" s="88"/>
    </row>
    <row r="16127" spans="6:16">
      <c r="F16127" s="81"/>
      <c r="G16127" s="130"/>
      <c r="I16127" s="88"/>
      <c r="N16127" s="130"/>
      <c r="P16127" s="88"/>
    </row>
    <row r="16128" spans="6:16">
      <c r="F16128" s="81"/>
      <c r="G16128" s="130"/>
      <c r="I16128" s="88"/>
      <c r="N16128" s="130"/>
      <c r="P16128" s="88"/>
    </row>
    <row r="16129" spans="6:16">
      <c r="F16129" s="81"/>
      <c r="G16129" s="130"/>
      <c r="I16129" s="88"/>
      <c r="N16129" s="130"/>
      <c r="P16129" s="88"/>
    </row>
    <row r="16130" spans="6:16">
      <c r="F16130" s="81"/>
      <c r="G16130" s="130"/>
      <c r="I16130" s="88"/>
      <c r="N16130" s="130"/>
      <c r="P16130" s="88"/>
    </row>
    <row r="16131" spans="6:16">
      <c r="F16131" s="81"/>
      <c r="G16131" s="130"/>
      <c r="I16131" s="88"/>
      <c r="N16131" s="130"/>
      <c r="P16131" s="88"/>
    </row>
    <row r="16132" spans="6:16">
      <c r="F16132" s="81"/>
      <c r="G16132" s="130"/>
      <c r="I16132" s="88"/>
      <c r="N16132" s="130"/>
      <c r="P16132" s="88"/>
    </row>
    <row r="16133" spans="6:16">
      <c r="F16133" s="81"/>
      <c r="G16133" s="130"/>
      <c r="I16133" s="88"/>
      <c r="N16133" s="130"/>
      <c r="P16133" s="88"/>
    </row>
    <row r="16134" spans="6:16">
      <c r="F16134" s="81"/>
      <c r="G16134" s="130"/>
      <c r="I16134" s="88"/>
      <c r="N16134" s="130"/>
      <c r="P16134" s="88"/>
    </row>
    <row r="16135" spans="6:16">
      <c r="F16135" s="81"/>
      <c r="G16135" s="130"/>
      <c r="I16135" s="88"/>
      <c r="N16135" s="130"/>
      <c r="P16135" s="88"/>
    </row>
    <row r="16136" spans="6:16">
      <c r="F16136" s="81"/>
      <c r="G16136" s="130"/>
      <c r="I16136" s="88"/>
      <c r="N16136" s="130"/>
      <c r="P16136" s="88"/>
    </row>
    <row r="16137" spans="6:16">
      <c r="F16137" s="81"/>
      <c r="G16137" s="130"/>
      <c r="I16137" s="88"/>
      <c r="N16137" s="130"/>
      <c r="P16137" s="88"/>
    </row>
    <row r="16138" spans="6:16">
      <c r="F16138" s="81"/>
      <c r="G16138" s="130"/>
      <c r="I16138" s="88"/>
      <c r="N16138" s="130"/>
      <c r="P16138" s="88"/>
    </row>
    <row r="16139" spans="6:16">
      <c r="F16139" s="81"/>
      <c r="G16139" s="130"/>
      <c r="I16139" s="88"/>
      <c r="N16139" s="130"/>
      <c r="P16139" s="88"/>
    </row>
    <row r="16140" spans="6:16">
      <c r="F16140" s="81"/>
      <c r="G16140" s="130"/>
      <c r="I16140" s="88"/>
      <c r="N16140" s="130"/>
      <c r="P16140" s="88"/>
    </row>
    <row r="16141" spans="6:16">
      <c r="F16141" s="81"/>
      <c r="G16141" s="130"/>
      <c r="I16141" s="88"/>
      <c r="N16141" s="130"/>
      <c r="P16141" s="88"/>
    </row>
    <row r="16142" spans="6:16">
      <c r="F16142" s="81"/>
      <c r="G16142" s="130"/>
      <c r="I16142" s="88"/>
      <c r="N16142" s="130"/>
      <c r="P16142" s="88"/>
    </row>
    <row r="16143" spans="6:16">
      <c r="F16143" s="81"/>
      <c r="G16143" s="130"/>
      <c r="I16143" s="88"/>
      <c r="N16143" s="130"/>
      <c r="P16143" s="88"/>
    </row>
    <row r="16144" spans="6:16">
      <c r="F16144" s="81"/>
      <c r="G16144" s="130"/>
      <c r="I16144" s="88"/>
      <c r="N16144" s="130"/>
      <c r="P16144" s="88"/>
    </row>
    <row r="16145" spans="6:16">
      <c r="F16145" s="81"/>
      <c r="G16145" s="130"/>
      <c r="I16145" s="88"/>
      <c r="N16145" s="130"/>
      <c r="P16145" s="88"/>
    </row>
    <row r="16146" spans="6:16">
      <c r="F16146" s="81"/>
      <c r="G16146" s="130"/>
      <c r="I16146" s="88"/>
      <c r="N16146" s="130"/>
      <c r="P16146" s="88"/>
    </row>
    <row r="16147" spans="6:16">
      <c r="F16147" s="81"/>
      <c r="G16147" s="130"/>
      <c r="I16147" s="88"/>
      <c r="N16147" s="130"/>
      <c r="P16147" s="88"/>
    </row>
    <row r="16148" spans="6:16">
      <c r="F16148" s="81"/>
      <c r="G16148" s="130"/>
      <c r="I16148" s="88"/>
      <c r="N16148" s="130"/>
      <c r="P16148" s="88"/>
    </row>
    <row r="16149" spans="6:16">
      <c r="F16149" s="81"/>
      <c r="G16149" s="130"/>
      <c r="I16149" s="88"/>
      <c r="N16149" s="130"/>
      <c r="P16149" s="88"/>
    </row>
    <row r="16150" spans="6:16">
      <c r="F16150" s="81"/>
      <c r="G16150" s="130"/>
      <c r="I16150" s="88"/>
      <c r="N16150" s="130"/>
      <c r="P16150" s="88"/>
    </row>
    <row r="16151" spans="6:16">
      <c r="F16151" s="81"/>
      <c r="G16151" s="130"/>
      <c r="I16151" s="88"/>
      <c r="N16151" s="130"/>
      <c r="P16151" s="88"/>
    </row>
    <row r="16152" spans="6:16">
      <c r="F16152" s="81"/>
      <c r="G16152" s="130"/>
      <c r="I16152" s="88"/>
      <c r="N16152" s="130"/>
      <c r="P16152" s="88"/>
    </row>
    <row r="16153" spans="6:16">
      <c r="F16153" s="81"/>
      <c r="G16153" s="130"/>
      <c r="I16153" s="88"/>
      <c r="N16153" s="130"/>
      <c r="P16153" s="88"/>
    </row>
    <row r="16154" spans="6:16">
      <c r="F16154" s="81"/>
      <c r="G16154" s="130"/>
      <c r="I16154" s="88"/>
      <c r="N16154" s="130"/>
      <c r="P16154" s="88"/>
    </row>
    <row r="16155" spans="6:16">
      <c r="F16155" s="81"/>
      <c r="G16155" s="130"/>
      <c r="I16155" s="88"/>
      <c r="N16155" s="130"/>
      <c r="P16155" s="88"/>
    </row>
    <row r="16156" spans="6:16">
      <c r="F16156" s="81"/>
      <c r="G16156" s="130"/>
      <c r="I16156" s="88"/>
      <c r="N16156" s="130"/>
      <c r="P16156" s="88"/>
    </row>
    <row r="16157" spans="6:16">
      <c r="F16157" s="81"/>
      <c r="G16157" s="130"/>
      <c r="I16157" s="88"/>
      <c r="N16157" s="130"/>
      <c r="P16157" s="88"/>
    </row>
    <row r="16158" spans="6:16">
      <c r="F16158" s="81"/>
      <c r="G16158" s="130"/>
      <c r="I16158" s="88"/>
      <c r="N16158" s="130"/>
      <c r="P16158" s="88"/>
    </row>
    <row r="16159" spans="6:16">
      <c r="F16159" s="81"/>
      <c r="G16159" s="130"/>
      <c r="I16159" s="88"/>
      <c r="N16159" s="130"/>
      <c r="P16159" s="88"/>
    </row>
    <row r="16160" spans="6:16">
      <c r="F16160" s="81"/>
      <c r="G16160" s="130"/>
      <c r="I16160" s="88"/>
      <c r="N16160" s="130"/>
      <c r="P16160" s="88"/>
    </row>
    <row r="16161" spans="6:16">
      <c r="F16161" s="81"/>
      <c r="G16161" s="130"/>
      <c r="I16161" s="88"/>
      <c r="N16161" s="130"/>
      <c r="P16161" s="88"/>
    </row>
    <row r="16162" spans="6:16">
      <c r="F16162" s="81"/>
      <c r="G16162" s="130"/>
      <c r="I16162" s="88"/>
      <c r="N16162" s="130"/>
      <c r="P16162" s="88"/>
    </row>
    <row r="16163" spans="6:16">
      <c r="F16163" s="81"/>
      <c r="G16163" s="130"/>
      <c r="I16163" s="88"/>
      <c r="N16163" s="130"/>
      <c r="P16163" s="88"/>
    </row>
    <row r="16164" spans="6:16">
      <c r="F16164" s="81"/>
      <c r="G16164" s="130"/>
      <c r="I16164" s="88"/>
      <c r="N16164" s="130"/>
      <c r="P16164" s="88"/>
    </row>
    <row r="16165" spans="6:16">
      <c r="F16165" s="81"/>
      <c r="G16165" s="130"/>
      <c r="I16165" s="88"/>
      <c r="N16165" s="130"/>
      <c r="P16165" s="88"/>
    </row>
    <row r="16166" spans="6:16">
      <c r="F16166" s="81"/>
      <c r="G16166" s="130"/>
      <c r="I16166" s="88"/>
      <c r="N16166" s="130"/>
      <c r="P16166" s="88"/>
    </row>
    <row r="16167" spans="6:16">
      <c r="F16167" s="81"/>
      <c r="G16167" s="130"/>
      <c r="I16167" s="88"/>
      <c r="N16167" s="130"/>
      <c r="P16167" s="88"/>
    </row>
    <row r="16168" spans="6:16">
      <c r="F16168" s="81"/>
      <c r="G16168" s="130"/>
      <c r="I16168" s="88"/>
      <c r="N16168" s="130"/>
      <c r="P16168" s="88"/>
    </row>
    <row r="16169" spans="6:16">
      <c r="F16169" s="81"/>
      <c r="G16169" s="130"/>
      <c r="I16169" s="88"/>
      <c r="N16169" s="130"/>
      <c r="P16169" s="88"/>
    </row>
    <row r="16170" spans="6:16">
      <c r="F16170" s="81"/>
      <c r="G16170" s="130"/>
      <c r="I16170" s="88"/>
      <c r="N16170" s="130"/>
      <c r="P16170" s="88"/>
    </row>
    <row r="16171" spans="6:16">
      <c r="F16171" s="81"/>
      <c r="G16171" s="130"/>
      <c r="I16171" s="88"/>
      <c r="N16171" s="130"/>
      <c r="P16171" s="88"/>
    </row>
    <row r="16172" spans="6:16">
      <c r="F16172" s="81"/>
      <c r="G16172" s="130"/>
      <c r="I16172" s="88"/>
      <c r="N16172" s="130"/>
      <c r="P16172" s="88"/>
    </row>
    <row r="16173" spans="6:16">
      <c r="F16173" s="81"/>
      <c r="G16173" s="130"/>
      <c r="I16173" s="88"/>
      <c r="N16173" s="130"/>
      <c r="P16173" s="88"/>
    </row>
    <row r="16174" spans="6:16">
      <c r="F16174" s="81"/>
      <c r="G16174" s="130"/>
      <c r="I16174" s="88"/>
      <c r="N16174" s="130"/>
      <c r="P16174" s="88"/>
    </row>
    <row r="16175" spans="6:16">
      <c r="F16175" s="81"/>
      <c r="G16175" s="130"/>
      <c r="I16175" s="88"/>
      <c r="N16175" s="130"/>
      <c r="P16175" s="88"/>
    </row>
    <row r="16176" spans="6:16">
      <c r="F16176" s="81"/>
      <c r="G16176" s="130"/>
      <c r="I16176" s="88"/>
      <c r="N16176" s="130"/>
      <c r="P16176" s="88"/>
    </row>
    <row r="16177" spans="6:16">
      <c r="F16177" s="81"/>
      <c r="G16177" s="130"/>
      <c r="I16177" s="88"/>
      <c r="N16177" s="130"/>
      <c r="P16177" s="88"/>
    </row>
    <row r="16178" spans="6:16">
      <c r="F16178" s="81"/>
      <c r="G16178" s="130"/>
      <c r="I16178" s="88"/>
      <c r="N16178" s="130"/>
      <c r="P16178" s="88"/>
    </row>
    <row r="16179" spans="6:16">
      <c r="F16179" s="81"/>
      <c r="G16179" s="130"/>
      <c r="I16179" s="88"/>
      <c r="N16179" s="130"/>
      <c r="P16179" s="88"/>
    </row>
    <row r="16180" spans="6:16">
      <c r="F16180" s="81"/>
      <c r="G16180" s="130"/>
      <c r="I16180" s="88"/>
      <c r="N16180" s="130"/>
      <c r="P16180" s="88"/>
    </row>
    <row r="16181" spans="6:16">
      <c r="F16181" s="81"/>
      <c r="G16181" s="130"/>
      <c r="I16181" s="88"/>
      <c r="N16181" s="130"/>
      <c r="P16181" s="88"/>
    </row>
    <row r="16182" spans="6:16">
      <c r="F16182" s="81"/>
      <c r="G16182" s="130"/>
      <c r="I16182" s="88"/>
      <c r="N16182" s="130"/>
      <c r="P16182" s="88"/>
    </row>
    <row r="16183" spans="6:16">
      <c r="F16183" s="81"/>
      <c r="G16183" s="130"/>
      <c r="I16183" s="88"/>
      <c r="N16183" s="130"/>
      <c r="P16183" s="88"/>
    </row>
    <row r="16184" spans="6:16">
      <c r="F16184" s="81"/>
      <c r="G16184" s="130"/>
      <c r="I16184" s="88"/>
      <c r="N16184" s="130"/>
      <c r="P16184" s="88"/>
    </row>
    <row r="16185" spans="6:16">
      <c r="F16185" s="81"/>
      <c r="G16185" s="130"/>
      <c r="I16185" s="88"/>
      <c r="N16185" s="130"/>
      <c r="P16185" s="88"/>
    </row>
    <row r="16186" spans="6:16">
      <c r="F16186" s="81"/>
      <c r="G16186" s="130"/>
      <c r="I16186" s="88"/>
      <c r="N16186" s="130"/>
      <c r="P16186" s="88"/>
    </row>
    <row r="16187" spans="6:16">
      <c r="F16187" s="81"/>
      <c r="G16187" s="130"/>
      <c r="I16187" s="88"/>
      <c r="N16187" s="130"/>
      <c r="P16187" s="88"/>
    </row>
    <row r="16188" spans="6:16">
      <c r="F16188" s="81"/>
      <c r="G16188" s="130"/>
      <c r="I16188" s="88"/>
      <c r="N16188" s="130"/>
      <c r="P16188" s="88"/>
    </row>
    <row r="16189" spans="6:16">
      <c r="F16189" s="81"/>
      <c r="G16189" s="130"/>
      <c r="I16189" s="88"/>
      <c r="N16189" s="130"/>
      <c r="P16189" s="88"/>
    </row>
    <row r="16190" spans="6:16">
      <c r="F16190" s="81"/>
      <c r="G16190" s="130"/>
      <c r="I16190" s="88"/>
      <c r="N16190" s="130"/>
      <c r="P16190" s="88"/>
    </row>
    <row r="16191" spans="6:16">
      <c r="F16191" s="81"/>
      <c r="G16191" s="130"/>
      <c r="I16191" s="88"/>
      <c r="N16191" s="130"/>
      <c r="P16191" s="88"/>
    </row>
    <row r="16192" spans="6:16">
      <c r="F16192" s="81"/>
      <c r="G16192" s="130"/>
      <c r="I16192" s="88"/>
      <c r="N16192" s="130"/>
      <c r="P16192" s="88"/>
    </row>
    <row r="16193" spans="6:16">
      <c r="F16193" s="81"/>
      <c r="G16193" s="130"/>
      <c r="I16193" s="88"/>
      <c r="N16193" s="130"/>
      <c r="P16193" s="88"/>
    </row>
    <row r="16194" spans="6:16">
      <c r="F16194" s="81"/>
      <c r="G16194" s="130"/>
      <c r="I16194" s="88"/>
      <c r="N16194" s="130"/>
      <c r="P16194" s="88"/>
    </row>
    <row r="16195" spans="6:16">
      <c r="F16195" s="81"/>
      <c r="G16195" s="130"/>
      <c r="I16195" s="88"/>
      <c r="N16195" s="130"/>
      <c r="P16195" s="88"/>
    </row>
    <row r="16196" spans="6:16">
      <c r="F16196" s="81"/>
      <c r="G16196" s="130"/>
      <c r="I16196" s="88"/>
      <c r="N16196" s="130"/>
      <c r="P16196" s="88"/>
    </row>
    <row r="16197" spans="6:16">
      <c r="F16197" s="81"/>
      <c r="G16197" s="130"/>
      <c r="I16197" s="88"/>
      <c r="N16197" s="130"/>
      <c r="P16197" s="88"/>
    </row>
    <row r="16198" spans="6:16">
      <c r="F16198" s="81"/>
      <c r="G16198" s="130"/>
      <c r="I16198" s="88"/>
      <c r="N16198" s="130"/>
      <c r="P16198" s="88"/>
    </row>
    <row r="16199" spans="6:16">
      <c r="F16199" s="81"/>
      <c r="G16199" s="130"/>
      <c r="I16199" s="88"/>
      <c r="N16199" s="130"/>
      <c r="P16199" s="88"/>
    </row>
    <row r="16200" spans="6:16">
      <c r="F16200" s="81"/>
      <c r="G16200" s="130"/>
      <c r="I16200" s="88"/>
      <c r="N16200" s="130"/>
      <c r="P16200" s="88"/>
    </row>
    <row r="16201" spans="6:16">
      <c r="F16201" s="81"/>
      <c r="G16201" s="130"/>
      <c r="I16201" s="88"/>
      <c r="N16201" s="130"/>
      <c r="P16201" s="88"/>
    </row>
    <row r="16202" spans="6:16">
      <c r="F16202" s="81"/>
      <c r="G16202" s="130"/>
      <c r="I16202" s="88"/>
      <c r="N16202" s="130"/>
      <c r="P16202" s="88"/>
    </row>
    <row r="16203" spans="6:16">
      <c r="F16203" s="81"/>
      <c r="G16203" s="130"/>
      <c r="I16203" s="88"/>
      <c r="N16203" s="130"/>
      <c r="P16203" s="88"/>
    </row>
    <row r="16204" spans="6:16">
      <c r="F16204" s="81"/>
      <c r="G16204" s="130"/>
      <c r="I16204" s="88"/>
      <c r="N16204" s="130"/>
      <c r="P16204" s="88"/>
    </row>
    <row r="16205" spans="6:16">
      <c r="F16205" s="81"/>
      <c r="G16205" s="130"/>
      <c r="I16205" s="88"/>
      <c r="N16205" s="130"/>
      <c r="P16205" s="88"/>
    </row>
    <row r="16206" spans="6:16">
      <c r="F16206" s="81"/>
      <c r="G16206" s="130"/>
      <c r="I16206" s="88"/>
      <c r="N16206" s="130"/>
      <c r="P16206" s="88"/>
    </row>
    <row r="16207" spans="6:16">
      <c r="F16207" s="81"/>
      <c r="G16207" s="130"/>
      <c r="I16207" s="88"/>
      <c r="N16207" s="130"/>
      <c r="P16207" s="88"/>
    </row>
    <row r="16208" spans="6:16">
      <c r="F16208" s="81"/>
      <c r="G16208" s="130"/>
      <c r="I16208" s="88"/>
      <c r="N16208" s="130"/>
      <c r="P16208" s="88"/>
    </row>
    <row r="16209" spans="6:16">
      <c r="F16209" s="81"/>
      <c r="G16209" s="130"/>
      <c r="I16209" s="88"/>
      <c r="N16209" s="130"/>
      <c r="P16209" s="88"/>
    </row>
    <row r="16210" spans="6:16">
      <c r="F16210" s="81"/>
      <c r="G16210" s="130"/>
      <c r="I16210" s="88"/>
      <c r="N16210" s="130"/>
      <c r="P16210" s="88"/>
    </row>
    <row r="16211" spans="6:16">
      <c r="F16211" s="81"/>
      <c r="G16211" s="130"/>
      <c r="I16211" s="88"/>
      <c r="N16211" s="130"/>
      <c r="P16211" s="88"/>
    </row>
    <row r="16212" spans="6:16">
      <c r="F16212" s="81"/>
      <c r="G16212" s="130"/>
      <c r="I16212" s="88"/>
      <c r="N16212" s="130"/>
      <c r="P16212" s="88"/>
    </row>
    <row r="16213" spans="6:16">
      <c r="F16213" s="81"/>
      <c r="G16213" s="130"/>
      <c r="I16213" s="88"/>
      <c r="N16213" s="130"/>
      <c r="P16213" s="88"/>
    </row>
    <row r="16214" spans="6:16">
      <c r="F16214" s="81"/>
      <c r="G16214" s="130"/>
      <c r="I16214" s="88"/>
      <c r="N16214" s="130"/>
      <c r="P16214" s="88"/>
    </row>
    <row r="16215" spans="6:16">
      <c r="F16215" s="81"/>
      <c r="G16215" s="130"/>
      <c r="I16215" s="88"/>
      <c r="N16215" s="130"/>
      <c r="P16215" s="88"/>
    </row>
    <row r="16216" spans="6:16">
      <c r="F16216" s="81"/>
      <c r="G16216" s="130"/>
      <c r="I16216" s="88"/>
      <c r="N16216" s="130"/>
      <c r="P16216" s="88"/>
    </row>
    <row r="16217" spans="6:16">
      <c r="F16217" s="81"/>
      <c r="G16217" s="130"/>
      <c r="I16217" s="88"/>
      <c r="N16217" s="130"/>
      <c r="P16217" s="88"/>
    </row>
    <row r="16218" spans="6:16">
      <c r="F16218" s="81"/>
      <c r="G16218" s="130"/>
      <c r="I16218" s="88"/>
      <c r="N16218" s="130"/>
      <c r="P16218" s="88"/>
    </row>
    <row r="16219" spans="6:16">
      <c r="F16219" s="81"/>
      <c r="G16219" s="130"/>
      <c r="I16219" s="88"/>
      <c r="N16219" s="130"/>
      <c r="P16219" s="88"/>
    </row>
    <row r="16220" spans="6:16">
      <c r="F16220" s="81"/>
      <c r="G16220" s="130"/>
      <c r="I16220" s="88"/>
      <c r="N16220" s="130"/>
      <c r="P16220" s="88"/>
    </row>
    <row r="16221" spans="6:16">
      <c r="F16221" s="81"/>
      <c r="G16221" s="130"/>
      <c r="I16221" s="88"/>
      <c r="N16221" s="130"/>
      <c r="P16221" s="88"/>
    </row>
    <row r="16222" spans="6:16">
      <c r="F16222" s="81"/>
      <c r="G16222" s="130"/>
      <c r="I16222" s="88"/>
      <c r="N16222" s="130"/>
      <c r="P16222" s="88"/>
    </row>
    <row r="16223" spans="6:16">
      <c r="F16223" s="81"/>
      <c r="G16223" s="130"/>
      <c r="I16223" s="88"/>
      <c r="N16223" s="130"/>
      <c r="P16223" s="88"/>
    </row>
    <row r="16224" spans="6:16">
      <c r="F16224" s="81"/>
      <c r="G16224" s="130"/>
      <c r="I16224" s="88"/>
      <c r="N16224" s="130"/>
      <c r="P16224" s="88"/>
    </row>
    <row r="16225" spans="6:16">
      <c r="F16225" s="81"/>
      <c r="G16225" s="130"/>
      <c r="I16225" s="88"/>
      <c r="N16225" s="130"/>
      <c r="P16225" s="88"/>
    </row>
    <row r="16226" spans="6:16">
      <c r="F16226" s="81"/>
      <c r="G16226" s="130"/>
      <c r="I16226" s="88"/>
      <c r="N16226" s="130"/>
      <c r="P16226" s="88"/>
    </row>
    <row r="16227" spans="6:16">
      <c r="F16227" s="81"/>
      <c r="G16227" s="130"/>
      <c r="I16227" s="88"/>
      <c r="N16227" s="130"/>
      <c r="P16227" s="88"/>
    </row>
    <row r="16228" spans="6:16">
      <c r="F16228" s="81"/>
      <c r="G16228" s="130"/>
      <c r="I16228" s="88"/>
      <c r="N16228" s="130"/>
      <c r="P16228" s="88"/>
    </row>
    <row r="16229" spans="6:16">
      <c r="F16229" s="81"/>
      <c r="G16229" s="130"/>
      <c r="I16229" s="88"/>
      <c r="N16229" s="130"/>
      <c r="P16229" s="88"/>
    </row>
    <row r="16230" spans="6:16">
      <c r="F16230" s="81"/>
      <c r="G16230" s="130"/>
      <c r="I16230" s="88"/>
      <c r="N16230" s="130"/>
      <c r="P16230" s="88"/>
    </row>
    <row r="16231" spans="6:16">
      <c r="F16231" s="81"/>
      <c r="G16231" s="130"/>
      <c r="I16231" s="88"/>
      <c r="N16231" s="130"/>
      <c r="P16231" s="88"/>
    </row>
    <row r="16232" spans="6:16">
      <c r="F16232" s="81"/>
      <c r="G16232" s="130"/>
      <c r="I16232" s="88"/>
      <c r="N16232" s="130"/>
      <c r="P16232" s="88"/>
    </row>
    <row r="16233" spans="6:16">
      <c r="F16233" s="81"/>
      <c r="G16233" s="130"/>
      <c r="I16233" s="88"/>
      <c r="N16233" s="130"/>
      <c r="P16233" s="88"/>
    </row>
    <row r="16234" spans="6:16">
      <c r="F16234" s="81"/>
      <c r="G16234" s="130"/>
      <c r="I16234" s="88"/>
      <c r="N16234" s="130"/>
      <c r="P16234" s="88"/>
    </row>
    <row r="16235" spans="6:16">
      <c r="F16235" s="81"/>
      <c r="G16235" s="130"/>
      <c r="I16235" s="88"/>
      <c r="N16235" s="130"/>
      <c r="P16235" s="88"/>
    </row>
    <row r="16236" spans="6:16">
      <c r="F16236" s="81"/>
      <c r="G16236" s="130"/>
      <c r="I16236" s="88"/>
      <c r="N16236" s="130"/>
      <c r="P16236" s="88"/>
    </row>
    <row r="16237" spans="6:16">
      <c r="F16237" s="81"/>
      <c r="G16237" s="130"/>
      <c r="I16237" s="88"/>
      <c r="N16237" s="130"/>
      <c r="P16237" s="88"/>
    </row>
    <row r="16238" spans="6:16">
      <c r="F16238" s="81"/>
      <c r="G16238" s="130"/>
      <c r="I16238" s="88"/>
      <c r="N16238" s="130"/>
      <c r="P16238" s="88"/>
    </row>
    <row r="16239" spans="6:16">
      <c r="F16239" s="81"/>
      <c r="G16239" s="130"/>
      <c r="I16239" s="88"/>
      <c r="N16239" s="130"/>
      <c r="P16239" s="88"/>
    </row>
    <row r="16240" spans="6:16">
      <c r="F16240" s="81"/>
      <c r="G16240" s="130"/>
      <c r="I16240" s="88"/>
      <c r="N16240" s="130"/>
      <c r="P16240" s="88"/>
    </row>
    <row r="16241" spans="6:16">
      <c r="F16241" s="81"/>
      <c r="G16241" s="130"/>
      <c r="I16241" s="88"/>
      <c r="N16241" s="130"/>
      <c r="P16241" s="88"/>
    </row>
    <row r="16242" spans="6:16">
      <c r="F16242" s="81"/>
      <c r="G16242" s="130"/>
      <c r="I16242" s="88"/>
      <c r="N16242" s="130"/>
      <c r="P16242" s="88"/>
    </row>
    <row r="16243" spans="6:16">
      <c r="F16243" s="81"/>
      <c r="G16243" s="130"/>
      <c r="I16243" s="88"/>
      <c r="N16243" s="130"/>
      <c r="P16243" s="88"/>
    </row>
    <row r="16244" spans="6:16">
      <c r="F16244" s="81"/>
      <c r="G16244" s="130"/>
      <c r="I16244" s="88"/>
      <c r="N16244" s="130"/>
      <c r="P16244" s="88"/>
    </row>
    <row r="16245" spans="6:16">
      <c r="F16245" s="81"/>
      <c r="G16245" s="130"/>
      <c r="I16245" s="88"/>
      <c r="N16245" s="130"/>
      <c r="P16245" s="88"/>
    </row>
    <row r="16246" spans="6:16">
      <c r="F16246" s="81"/>
      <c r="G16246" s="130"/>
      <c r="I16246" s="88"/>
      <c r="N16246" s="130"/>
      <c r="P16246" s="88"/>
    </row>
    <row r="16247" spans="6:16">
      <c r="F16247" s="81"/>
      <c r="G16247" s="130"/>
      <c r="I16247" s="88"/>
      <c r="N16247" s="130"/>
      <c r="P16247" s="88"/>
    </row>
    <row r="16248" spans="6:16">
      <c r="F16248" s="81"/>
      <c r="G16248" s="130"/>
      <c r="I16248" s="88"/>
      <c r="N16248" s="130"/>
      <c r="P16248" s="88"/>
    </row>
    <row r="16249" spans="6:16">
      <c r="F16249" s="81"/>
      <c r="G16249" s="130"/>
      <c r="I16249" s="88"/>
      <c r="N16249" s="130"/>
      <c r="P16249" s="88"/>
    </row>
    <row r="16250" spans="6:16">
      <c r="F16250" s="81"/>
      <c r="G16250" s="130"/>
      <c r="I16250" s="88"/>
      <c r="N16250" s="130"/>
      <c r="P16250" s="88"/>
    </row>
    <row r="16251" spans="6:16">
      <c r="F16251" s="81"/>
      <c r="G16251" s="130"/>
      <c r="I16251" s="88"/>
      <c r="N16251" s="130"/>
      <c r="P16251" s="88"/>
    </row>
    <row r="16252" spans="6:16">
      <c r="F16252" s="81"/>
      <c r="G16252" s="130"/>
      <c r="I16252" s="88"/>
      <c r="N16252" s="130"/>
      <c r="P16252" s="88"/>
    </row>
    <row r="16253" spans="6:16">
      <c r="F16253" s="81"/>
      <c r="G16253" s="130"/>
      <c r="I16253" s="88"/>
      <c r="N16253" s="130"/>
      <c r="P16253" s="88"/>
    </row>
    <row r="16254" spans="6:16">
      <c r="F16254" s="81"/>
      <c r="G16254" s="130"/>
      <c r="I16254" s="88"/>
      <c r="N16254" s="130"/>
      <c r="P16254" s="88"/>
    </row>
    <row r="16255" spans="6:16">
      <c r="F16255" s="81"/>
      <c r="G16255" s="130"/>
      <c r="I16255" s="88"/>
      <c r="N16255" s="130"/>
      <c r="P16255" s="88"/>
    </row>
    <row r="16256" spans="6:16">
      <c r="F16256" s="81"/>
      <c r="G16256" s="130"/>
      <c r="I16256" s="88"/>
      <c r="N16256" s="130"/>
      <c r="P16256" s="88"/>
    </row>
    <row r="16257" spans="6:16">
      <c r="F16257" s="81"/>
      <c r="G16257" s="130"/>
      <c r="I16257" s="88"/>
      <c r="N16257" s="130"/>
      <c r="P16257" s="88"/>
    </row>
    <row r="16258" spans="6:16">
      <c r="F16258" s="81"/>
      <c r="G16258" s="130"/>
      <c r="I16258" s="88"/>
      <c r="N16258" s="130"/>
      <c r="P16258" s="88"/>
    </row>
    <row r="16259" spans="6:16">
      <c r="F16259" s="81"/>
      <c r="G16259" s="130"/>
      <c r="I16259" s="88"/>
      <c r="N16259" s="130"/>
      <c r="P16259" s="88"/>
    </row>
    <row r="16260" spans="6:16">
      <c r="F16260" s="81"/>
      <c r="G16260" s="130"/>
      <c r="I16260" s="88"/>
      <c r="N16260" s="130"/>
      <c r="P16260" s="88"/>
    </row>
    <row r="16261" spans="6:16">
      <c r="F16261" s="81"/>
      <c r="G16261" s="130"/>
      <c r="I16261" s="88"/>
      <c r="N16261" s="130"/>
      <c r="P16261" s="88"/>
    </row>
    <row r="16262" spans="6:16">
      <c r="F16262" s="81"/>
      <c r="G16262" s="130"/>
      <c r="I16262" s="88"/>
      <c r="N16262" s="130"/>
      <c r="P16262" s="88"/>
    </row>
    <row r="16263" spans="6:16">
      <c r="F16263" s="81"/>
      <c r="G16263" s="130"/>
      <c r="I16263" s="88"/>
      <c r="N16263" s="130"/>
      <c r="P16263" s="88"/>
    </row>
    <row r="16264" spans="6:16">
      <c r="F16264" s="81"/>
      <c r="G16264" s="130"/>
      <c r="I16264" s="88"/>
      <c r="N16264" s="130"/>
      <c r="P16264" s="88"/>
    </row>
    <row r="16265" spans="6:16">
      <c r="F16265" s="81"/>
      <c r="G16265" s="130"/>
      <c r="I16265" s="88"/>
      <c r="N16265" s="130"/>
      <c r="P16265" s="88"/>
    </row>
    <row r="16266" spans="6:16">
      <c r="F16266" s="81"/>
      <c r="G16266" s="130"/>
      <c r="I16266" s="88"/>
      <c r="N16266" s="130"/>
      <c r="P16266" s="88"/>
    </row>
    <row r="16267" spans="6:16">
      <c r="F16267" s="81"/>
      <c r="G16267" s="130"/>
      <c r="I16267" s="88"/>
      <c r="N16267" s="130"/>
      <c r="P16267" s="88"/>
    </row>
    <row r="16268" spans="6:16">
      <c r="F16268" s="81"/>
      <c r="G16268" s="130"/>
      <c r="I16268" s="88"/>
      <c r="N16268" s="130"/>
      <c r="P16268" s="88"/>
    </row>
    <row r="16269" spans="6:16">
      <c r="F16269" s="81"/>
      <c r="G16269" s="130"/>
      <c r="I16269" s="88"/>
      <c r="N16269" s="130"/>
      <c r="P16269" s="88"/>
    </row>
    <row r="16270" spans="6:16">
      <c r="F16270" s="81"/>
      <c r="G16270" s="130"/>
      <c r="I16270" s="88"/>
      <c r="N16270" s="130"/>
      <c r="P16270" s="88"/>
    </row>
    <row r="16271" spans="6:16">
      <c r="F16271" s="81"/>
      <c r="G16271" s="130"/>
      <c r="I16271" s="88"/>
      <c r="N16271" s="130"/>
      <c r="P16271" s="88"/>
    </row>
    <row r="16272" spans="6:16">
      <c r="F16272" s="81"/>
      <c r="G16272" s="130"/>
      <c r="I16272" s="88"/>
      <c r="N16272" s="130"/>
      <c r="P16272" s="88"/>
    </row>
    <row r="16273" spans="6:16">
      <c r="F16273" s="81"/>
      <c r="G16273" s="130"/>
      <c r="I16273" s="88"/>
      <c r="N16273" s="130"/>
      <c r="P16273" s="88"/>
    </row>
    <row r="16274" spans="6:16">
      <c r="F16274" s="81"/>
      <c r="G16274" s="130"/>
      <c r="I16274" s="88"/>
      <c r="N16274" s="130"/>
      <c r="P16274" s="88"/>
    </row>
    <row r="16275" spans="6:16">
      <c r="F16275" s="81"/>
      <c r="G16275" s="130"/>
      <c r="I16275" s="88"/>
      <c r="N16275" s="130"/>
      <c r="P16275" s="88"/>
    </row>
    <row r="16276" spans="6:16">
      <c r="F16276" s="81"/>
      <c r="G16276" s="130"/>
      <c r="I16276" s="88"/>
      <c r="N16276" s="130"/>
      <c r="P16276" s="88"/>
    </row>
    <row r="16277" spans="6:16">
      <c r="F16277" s="81"/>
      <c r="G16277" s="130"/>
      <c r="I16277" s="88"/>
      <c r="N16277" s="130"/>
      <c r="P16277" s="88"/>
    </row>
    <row r="16278" spans="6:16">
      <c r="F16278" s="81"/>
      <c r="G16278" s="130"/>
      <c r="I16278" s="88"/>
      <c r="N16278" s="130"/>
      <c r="P16278" s="88"/>
    </row>
    <row r="16279" spans="6:16">
      <c r="F16279" s="81"/>
      <c r="G16279" s="130"/>
      <c r="I16279" s="88"/>
      <c r="N16279" s="130"/>
      <c r="P16279" s="88"/>
    </row>
    <row r="16280" spans="6:16">
      <c r="F16280" s="81"/>
      <c r="G16280" s="130"/>
      <c r="I16280" s="88"/>
      <c r="N16280" s="130"/>
      <c r="P16280" s="88"/>
    </row>
    <row r="16281" spans="6:16">
      <c r="F16281" s="81"/>
      <c r="G16281" s="130"/>
      <c r="I16281" s="88"/>
      <c r="N16281" s="130"/>
      <c r="P16281" s="88"/>
    </row>
    <row r="16282" spans="6:16">
      <c r="F16282" s="81"/>
      <c r="G16282" s="130"/>
      <c r="I16282" s="88"/>
      <c r="N16282" s="130"/>
      <c r="P16282" s="88"/>
    </row>
    <row r="16283" spans="6:16">
      <c r="F16283" s="81"/>
      <c r="G16283" s="130"/>
      <c r="I16283" s="88"/>
      <c r="N16283" s="130"/>
      <c r="P16283" s="88"/>
    </row>
    <row r="16284" spans="6:16">
      <c r="F16284" s="81"/>
      <c r="G16284" s="130"/>
      <c r="I16284" s="88"/>
      <c r="N16284" s="130"/>
      <c r="P16284" s="88"/>
    </row>
    <row r="16285" spans="6:16">
      <c r="F16285" s="81"/>
      <c r="G16285" s="130"/>
      <c r="I16285" s="88"/>
      <c r="N16285" s="130"/>
      <c r="P16285" s="88"/>
    </row>
    <row r="16286" spans="6:16">
      <c r="F16286" s="81"/>
      <c r="G16286" s="130"/>
      <c r="I16286" s="88"/>
      <c r="N16286" s="130"/>
      <c r="P16286" s="88"/>
    </row>
    <row r="16287" spans="6:16">
      <c r="F16287" s="81"/>
      <c r="G16287" s="130"/>
      <c r="I16287" s="88"/>
      <c r="N16287" s="130"/>
      <c r="P16287" s="88"/>
    </row>
    <row r="16288" spans="6:16">
      <c r="F16288" s="81"/>
      <c r="G16288" s="130"/>
      <c r="I16288" s="88"/>
      <c r="N16288" s="130"/>
      <c r="P16288" s="88"/>
    </row>
    <row r="16289" spans="6:16">
      <c r="F16289" s="81"/>
      <c r="G16289" s="130"/>
      <c r="I16289" s="88"/>
      <c r="N16289" s="130"/>
      <c r="P16289" s="88"/>
    </row>
    <row r="16290" spans="6:16">
      <c r="F16290" s="81"/>
      <c r="G16290" s="130"/>
      <c r="I16290" s="88"/>
      <c r="N16290" s="130"/>
      <c r="P16290" s="88"/>
    </row>
    <row r="16291" spans="6:16">
      <c r="F16291" s="81"/>
      <c r="G16291" s="130"/>
      <c r="I16291" s="88"/>
      <c r="N16291" s="130"/>
      <c r="P16291" s="88"/>
    </row>
    <row r="16292" spans="6:16">
      <c r="F16292" s="81"/>
      <c r="G16292" s="130"/>
      <c r="I16292" s="88"/>
      <c r="N16292" s="130"/>
      <c r="P16292" s="88"/>
    </row>
    <row r="16293" spans="6:16">
      <c r="F16293" s="81"/>
      <c r="G16293" s="130"/>
      <c r="I16293" s="88"/>
      <c r="N16293" s="130"/>
      <c r="P16293" s="88"/>
    </row>
    <row r="16294" spans="6:16">
      <c r="F16294" s="81"/>
      <c r="G16294" s="130"/>
      <c r="I16294" s="88"/>
      <c r="N16294" s="130"/>
      <c r="P16294" s="88"/>
    </row>
    <row r="16295" spans="6:16">
      <c r="F16295" s="81"/>
      <c r="G16295" s="130"/>
      <c r="I16295" s="88"/>
      <c r="N16295" s="130"/>
      <c r="P16295" s="88"/>
    </row>
    <row r="16296" spans="6:16">
      <c r="F16296" s="81"/>
      <c r="G16296" s="130"/>
      <c r="I16296" s="88"/>
      <c r="N16296" s="130"/>
      <c r="P16296" s="88"/>
    </row>
    <row r="16297" spans="6:16">
      <c r="F16297" s="81"/>
      <c r="G16297" s="130"/>
      <c r="I16297" s="88"/>
      <c r="N16297" s="130"/>
      <c r="P16297" s="88"/>
    </row>
    <row r="16298" spans="6:16">
      <c r="F16298" s="81"/>
      <c r="G16298" s="130"/>
      <c r="I16298" s="88"/>
      <c r="N16298" s="130"/>
      <c r="P16298" s="88"/>
    </row>
    <row r="16299" spans="6:16">
      <c r="F16299" s="81"/>
      <c r="G16299" s="130"/>
      <c r="I16299" s="88"/>
      <c r="N16299" s="130"/>
      <c r="P16299" s="88"/>
    </row>
    <row r="16300" spans="6:16">
      <c r="F16300" s="81"/>
      <c r="G16300" s="130"/>
      <c r="I16300" s="88"/>
      <c r="N16300" s="130"/>
      <c r="P16300" s="88"/>
    </row>
    <row r="16301" spans="6:16">
      <c r="F16301" s="81"/>
      <c r="G16301" s="130"/>
      <c r="I16301" s="88"/>
      <c r="N16301" s="130"/>
      <c r="P16301" s="88"/>
    </row>
    <row r="16302" spans="6:16">
      <c r="F16302" s="81"/>
      <c r="G16302" s="130"/>
      <c r="I16302" s="88"/>
      <c r="N16302" s="130"/>
      <c r="P16302" s="88"/>
    </row>
    <row r="16303" spans="6:16">
      <c r="F16303" s="81"/>
      <c r="G16303" s="130"/>
      <c r="I16303" s="88"/>
      <c r="N16303" s="130"/>
      <c r="P16303" s="88"/>
    </row>
    <row r="16304" spans="6:16">
      <c r="F16304" s="81"/>
      <c r="G16304" s="130"/>
      <c r="I16304" s="88"/>
      <c r="N16304" s="130"/>
      <c r="P16304" s="88"/>
    </row>
    <row r="16305" spans="6:16">
      <c r="F16305" s="81"/>
      <c r="G16305" s="130"/>
      <c r="I16305" s="88"/>
      <c r="N16305" s="130"/>
      <c r="P16305" s="88"/>
    </row>
    <row r="16306" spans="6:16">
      <c r="F16306" s="81"/>
      <c r="G16306" s="130"/>
      <c r="I16306" s="88"/>
      <c r="N16306" s="130"/>
      <c r="P16306" s="88"/>
    </row>
    <row r="16307" spans="6:16">
      <c r="F16307" s="81"/>
      <c r="G16307" s="130"/>
      <c r="I16307" s="88"/>
      <c r="N16307" s="130"/>
      <c r="P16307" s="88"/>
    </row>
    <row r="16308" spans="6:16">
      <c r="F16308" s="81"/>
      <c r="G16308" s="130"/>
      <c r="I16308" s="88"/>
      <c r="N16308" s="130"/>
      <c r="P16308" s="88"/>
    </row>
    <row r="16309" spans="6:16">
      <c r="F16309" s="81"/>
      <c r="G16309" s="130"/>
      <c r="I16309" s="88"/>
      <c r="N16309" s="130"/>
      <c r="P16309" s="88"/>
    </row>
    <row r="16310" spans="6:16">
      <c r="F16310" s="81"/>
      <c r="G16310" s="130"/>
      <c r="I16310" s="88"/>
      <c r="N16310" s="130"/>
      <c r="P16310" s="88"/>
    </row>
    <row r="16311" spans="6:16">
      <c r="F16311" s="81"/>
      <c r="G16311" s="130"/>
      <c r="I16311" s="88"/>
      <c r="N16311" s="130"/>
      <c r="P16311" s="88"/>
    </row>
    <row r="16312" spans="6:16">
      <c r="F16312" s="81"/>
      <c r="G16312" s="130"/>
      <c r="I16312" s="88"/>
      <c r="N16312" s="130"/>
      <c r="P16312" s="88"/>
    </row>
    <row r="16313" spans="6:16">
      <c r="F16313" s="81"/>
      <c r="G16313" s="130"/>
      <c r="I16313" s="88"/>
      <c r="N16313" s="130"/>
      <c r="P16313" s="88"/>
    </row>
    <row r="16314" spans="6:16">
      <c r="F16314" s="81"/>
      <c r="G16314" s="130"/>
      <c r="I16314" s="88"/>
      <c r="N16314" s="130"/>
      <c r="P16314" s="88"/>
    </row>
    <row r="16315" spans="6:16">
      <c r="F16315" s="81"/>
      <c r="G16315" s="130"/>
      <c r="I16315" s="88"/>
      <c r="N16315" s="130"/>
      <c r="P16315" s="88"/>
    </row>
    <row r="16316" spans="6:16">
      <c r="F16316" s="81"/>
      <c r="G16316" s="130"/>
      <c r="I16316" s="88"/>
      <c r="N16316" s="130"/>
      <c r="P16316" s="88"/>
    </row>
    <row r="16317" spans="6:16">
      <c r="F16317" s="81"/>
      <c r="G16317" s="130"/>
      <c r="I16317" s="88"/>
      <c r="N16317" s="130"/>
      <c r="P16317" s="88"/>
    </row>
    <row r="16318" spans="6:16">
      <c r="F16318" s="81"/>
      <c r="G16318" s="130"/>
      <c r="I16318" s="88"/>
      <c r="N16318" s="130"/>
      <c r="P16318" s="88"/>
    </row>
    <row r="16319" spans="6:16">
      <c r="F16319" s="81"/>
      <c r="G16319" s="130"/>
      <c r="I16319" s="88"/>
      <c r="N16319" s="130"/>
      <c r="P16319" s="88"/>
    </row>
    <row r="16320" spans="6:16">
      <c r="F16320" s="81"/>
      <c r="G16320" s="130"/>
      <c r="I16320" s="88"/>
      <c r="N16320" s="130"/>
      <c r="P16320" s="88"/>
    </row>
    <row r="16321" spans="6:16">
      <c r="F16321" s="81"/>
      <c r="G16321" s="130"/>
      <c r="I16321" s="88"/>
      <c r="N16321" s="130"/>
      <c r="P16321" s="88"/>
    </row>
    <row r="16322" spans="6:16">
      <c r="F16322" s="81"/>
      <c r="G16322" s="130"/>
      <c r="I16322" s="88"/>
      <c r="N16322" s="130"/>
      <c r="P16322" s="88"/>
    </row>
    <row r="16323" spans="6:16">
      <c r="F16323" s="81"/>
      <c r="G16323" s="130"/>
      <c r="I16323" s="88"/>
      <c r="N16323" s="130"/>
      <c r="P16323" s="88"/>
    </row>
    <row r="16324" spans="6:16">
      <c r="F16324" s="81"/>
      <c r="G16324" s="130"/>
      <c r="I16324" s="88"/>
      <c r="N16324" s="130"/>
      <c r="P16324" s="88"/>
    </row>
    <row r="16325" spans="6:16">
      <c r="F16325" s="81"/>
      <c r="G16325" s="130"/>
      <c r="I16325" s="88"/>
      <c r="N16325" s="130"/>
      <c r="P16325" s="88"/>
    </row>
    <row r="16326" spans="6:16">
      <c r="F16326" s="81"/>
      <c r="G16326" s="130"/>
      <c r="I16326" s="88"/>
      <c r="N16326" s="130"/>
      <c r="P16326" s="88"/>
    </row>
    <row r="16327" spans="6:16">
      <c r="F16327" s="81"/>
      <c r="G16327" s="130"/>
      <c r="I16327" s="88"/>
      <c r="N16327" s="130"/>
      <c r="P16327" s="88"/>
    </row>
    <row r="16328" spans="6:16">
      <c r="F16328" s="81"/>
      <c r="G16328" s="130"/>
      <c r="I16328" s="88"/>
      <c r="N16328" s="130"/>
      <c r="P16328" s="88"/>
    </row>
    <row r="16329" spans="6:16">
      <c r="F16329" s="81"/>
      <c r="G16329" s="130"/>
      <c r="I16329" s="88"/>
      <c r="N16329" s="130"/>
      <c r="P16329" s="88"/>
    </row>
    <row r="16330" spans="6:16">
      <c r="F16330" s="81"/>
      <c r="G16330" s="130"/>
      <c r="I16330" s="88"/>
      <c r="N16330" s="130"/>
      <c r="P16330" s="88"/>
    </row>
    <row r="16331" spans="6:16">
      <c r="F16331" s="81"/>
      <c r="G16331" s="130"/>
      <c r="I16331" s="88"/>
      <c r="N16331" s="130"/>
      <c r="P16331" s="88"/>
    </row>
    <row r="16332" spans="6:16">
      <c r="F16332" s="81"/>
      <c r="G16332" s="130"/>
      <c r="I16332" s="88"/>
      <c r="N16332" s="130"/>
      <c r="P16332" s="88"/>
    </row>
    <row r="16333" spans="6:16">
      <c r="F16333" s="81"/>
      <c r="G16333" s="130"/>
      <c r="I16333" s="88"/>
      <c r="N16333" s="130"/>
      <c r="P16333" s="88"/>
    </row>
    <row r="16334" spans="6:16">
      <c r="F16334" s="81"/>
      <c r="G16334" s="130"/>
      <c r="I16334" s="88"/>
      <c r="N16334" s="130"/>
      <c r="P16334" s="88"/>
    </row>
    <row r="16335" spans="6:16">
      <c r="F16335" s="81"/>
      <c r="G16335" s="130"/>
      <c r="I16335" s="88"/>
      <c r="N16335" s="130"/>
      <c r="P16335" s="88"/>
    </row>
    <row r="16336" spans="6:16">
      <c r="F16336" s="81"/>
      <c r="G16336" s="130"/>
      <c r="I16336" s="88"/>
      <c r="N16336" s="130"/>
      <c r="P16336" s="88"/>
    </row>
    <row r="16337" spans="6:16">
      <c r="F16337" s="81"/>
      <c r="G16337" s="130"/>
      <c r="I16337" s="88"/>
      <c r="N16337" s="130"/>
      <c r="P16337" s="88"/>
    </row>
    <row r="16338" spans="6:16">
      <c r="F16338" s="81"/>
      <c r="G16338" s="130"/>
      <c r="I16338" s="88"/>
      <c r="N16338" s="130"/>
      <c r="P16338" s="88"/>
    </row>
    <row r="16339" spans="6:16">
      <c r="F16339" s="81"/>
      <c r="G16339" s="130"/>
      <c r="I16339" s="88"/>
      <c r="N16339" s="130"/>
      <c r="P16339" s="88"/>
    </row>
    <row r="16340" spans="6:16">
      <c r="F16340" s="81"/>
      <c r="G16340" s="130"/>
      <c r="I16340" s="88"/>
      <c r="N16340" s="130"/>
      <c r="P16340" s="88"/>
    </row>
    <row r="16341" spans="6:16">
      <c r="F16341" s="81"/>
      <c r="G16341" s="130"/>
      <c r="I16341" s="88"/>
      <c r="N16341" s="130"/>
      <c r="P16341" s="88"/>
    </row>
    <row r="16342" spans="6:16">
      <c r="F16342" s="81"/>
      <c r="G16342" s="130"/>
      <c r="I16342" s="88"/>
      <c r="N16342" s="130"/>
      <c r="P16342" s="88"/>
    </row>
    <row r="16343" spans="6:16">
      <c r="F16343" s="81"/>
      <c r="G16343" s="130"/>
      <c r="I16343" s="88"/>
      <c r="N16343" s="130"/>
      <c r="P16343" s="88"/>
    </row>
    <row r="16344" spans="6:16">
      <c r="F16344" s="81"/>
      <c r="G16344" s="130"/>
      <c r="I16344" s="88"/>
      <c r="N16344" s="130"/>
      <c r="P16344" s="88"/>
    </row>
    <row r="16345" spans="6:16">
      <c r="F16345" s="81"/>
      <c r="G16345" s="130"/>
      <c r="I16345" s="88"/>
      <c r="N16345" s="130"/>
      <c r="P16345" s="88"/>
    </row>
    <row r="16346" spans="6:16">
      <c r="F16346" s="81"/>
      <c r="G16346" s="130"/>
      <c r="I16346" s="88"/>
      <c r="N16346" s="130"/>
      <c r="P16346" s="88"/>
    </row>
    <row r="16347" spans="6:16">
      <c r="F16347" s="81"/>
      <c r="G16347" s="130"/>
      <c r="I16347" s="88"/>
      <c r="N16347" s="130"/>
      <c r="P16347" s="88"/>
    </row>
    <row r="16348" spans="6:16">
      <c r="F16348" s="81"/>
      <c r="G16348" s="130"/>
      <c r="I16348" s="88"/>
      <c r="N16348" s="130"/>
      <c r="P16348" s="88"/>
    </row>
    <row r="16349" spans="6:16">
      <c r="F16349" s="81"/>
      <c r="G16349" s="130"/>
      <c r="I16349" s="88"/>
      <c r="N16349" s="130"/>
      <c r="P16349" s="88"/>
    </row>
    <row r="16350" spans="6:16">
      <c r="F16350" s="81"/>
      <c r="G16350" s="130"/>
      <c r="I16350" s="88"/>
      <c r="N16350" s="130"/>
      <c r="P16350" s="88"/>
    </row>
    <row r="16351" spans="6:16">
      <c r="F16351" s="81"/>
      <c r="G16351" s="130"/>
      <c r="I16351" s="88"/>
      <c r="N16351" s="130"/>
      <c r="P16351" s="88"/>
    </row>
    <row r="16352" spans="6:16">
      <c r="F16352" s="81"/>
      <c r="G16352" s="130"/>
      <c r="I16352" s="88"/>
      <c r="N16352" s="130"/>
      <c r="P16352" s="88"/>
    </row>
    <row r="16353" spans="7:16">
      <c r="G16353" s="130"/>
      <c r="I16353" s="88"/>
      <c r="N16353" s="130"/>
      <c r="P16353" s="88"/>
    </row>
    <row r="16354" spans="7:16">
      <c r="G16354" s="130"/>
      <c r="I16354" s="88"/>
      <c r="N16354" s="130"/>
      <c r="P16354" s="88"/>
    </row>
    <row r="16355" spans="7:16">
      <c r="G16355" s="130"/>
      <c r="I16355" s="88"/>
      <c r="N16355" s="130"/>
      <c r="P16355" s="88"/>
    </row>
    <row r="16356" spans="7:16">
      <c r="G16356" s="130"/>
      <c r="I16356" s="88"/>
      <c r="N16356" s="130"/>
      <c r="P16356" s="88"/>
    </row>
    <row r="16357" spans="7:16">
      <c r="G16357" s="130"/>
      <c r="I16357" s="88"/>
      <c r="N16357" s="130"/>
      <c r="P16357" s="88"/>
    </row>
    <row r="16358" spans="7:16">
      <c r="G16358" s="130"/>
      <c r="I16358" s="88"/>
      <c r="N16358" s="130"/>
      <c r="P16358" s="88"/>
    </row>
    <row r="16359" spans="7:16">
      <c r="G16359" s="130"/>
      <c r="I16359" s="88"/>
      <c r="N16359" s="130"/>
      <c r="P16359" s="88"/>
    </row>
    <row r="16360" spans="7:16">
      <c r="G16360" s="130"/>
      <c r="I16360" s="88"/>
      <c r="N16360" s="130"/>
      <c r="P16360" s="88"/>
    </row>
    <row r="16361" spans="7:16">
      <c r="G16361" s="130"/>
      <c r="I16361" s="88"/>
      <c r="N16361" s="130"/>
      <c r="P16361" s="88"/>
    </row>
    <row r="16362" spans="7:16">
      <c r="G16362" s="130"/>
      <c r="I16362" s="88"/>
      <c r="N16362" s="130"/>
      <c r="P16362" s="88"/>
    </row>
    <row r="16363" spans="7:16">
      <c r="G16363" s="130"/>
      <c r="I16363" s="88"/>
      <c r="N16363" s="130"/>
      <c r="P16363" s="88"/>
    </row>
    <row r="16364" spans="7:16">
      <c r="G16364" s="130"/>
      <c r="I16364" s="88"/>
      <c r="N16364" s="130"/>
      <c r="P16364" s="88"/>
    </row>
    <row r="16365" spans="7:16">
      <c r="G16365" s="130"/>
      <c r="I16365" s="88"/>
      <c r="N16365" s="130"/>
      <c r="P16365" s="88"/>
    </row>
    <row r="16366" spans="7:16">
      <c r="G16366" s="130"/>
      <c r="I16366" s="88"/>
      <c r="N16366" s="130"/>
      <c r="P16366" s="88"/>
    </row>
    <row r="16367" spans="7:16">
      <c r="G16367" s="130"/>
      <c r="I16367" s="88"/>
      <c r="N16367" s="130"/>
      <c r="P16367" s="88"/>
    </row>
    <row r="16368" spans="7:16">
      <c r="G16368" s="130"/>
      <c r="I16368" s="88"/>
      <c r="N16368" s="130"/>
      <c r="P16368" s="88"/>
    </row>
    <row r="16369" spans="7:16">
      <c r="G16369" s="130"/>
      <c r="I16369" s="88"/>
      <c r="N16369" s="130"/>
      <c r="P16369" s="88"/>
    </row>
    <row r="16370" spans="7:16">
      <c r="G16370" s="130"/>
      <c r="I16370" s="88"/>
      <c r="N16370" s="130"/>
      <c r="P16370" s="88"/>
    </row>
    <row r="16371" spans="7:16">
      <c r="G16371" s="130"/>
      <c r="I16371" s="88"/>
      <c r="N16371" s="130"/>
      <c r="P16371" s="88"/>
    </row>
    <row r="16372" spans="7:16">
      <c r="G16372" s="130"/>
      <c r="I16372" s="88"/>
      <c r="N16372" s="130"/>
      <c r="P16372" s="88"/>
    </row>
    <row r="16373" spans="7:16">
      <c r="G16373" s="130"/>
      <c r="I16373" s="88"/>
      <c r="N16373" s="130"/>
      <c r="P16373" s="88"/>
    </row>
    <row r="16374" spans="7:16">
      <c r="G16374" s="130"/>
      <c r="I16374" s="88"/>
      <c r="N16374" s="130"/>
      <c r="P16374" s="88"/>
    </row>
    <row r="16375" spans="7:16">
      <c r="G16375" s="130"/>
      <c r="I16375" s="88"/>
      <c r="N16375" s="130"/>
      <c r="P16375" s="88"/>
    </row>
    <row r="16376" spans="7:16">
      <c r="G16376" s="130"/>
      <c r="I16376" s="88"/>
      <c r="N16376" s="130"/>
      <c r="P16376" s="88"/>
    </row>
    <row r="16377" spans="7:16">
      <c r="G16377" s="130"/>
      <c r="I16377" s="88"/>
      <c r="N16377" s="130"/>
      <c r="P16377" s="88"/>
    </row>
    <row r="16378" spans="7:16">
      <c r="G16378" s="130"/>
      <c r="I16378" s="88"/>
      <c r="N16378" s="130"/>
      <c r="P16378" s="88"/>
    </row>
    <row r="16379" spans="7:16">
      <c r="G16379" s="130"/>
      <c r="I16379" s="88"/>
      <c r="N16379" s="130"/>
      <c r="P16379" s="88"/>
    </row>
    <row r="16380" spans="7:16">
      <c r="G16380" s="130"/>
      <c r="I16380" s="88"/>
      <c r="N16380" s="130"/>
      <c r="P16380" s="88"/>
    </row>
    <row r="16381" spans="7:16">
      <c r="G16381" s="130"/>
      <c r="I16381" s="88"/>
      <c r="N16381" s="130"/>
      <c r="P16381" s="88"/>
    </row>
    <row r="16382" spans="7:16">
      <c r="G16382" s="130"/>
      <c r="I16382" s="88"/>
      <c r="N16382" s="130"/>
      <c r="P16382" s="88"/>
    </row>
    <row r="16383" spans="7:16">
      <c r="G16383" s="130"/>
      <c r="I16383" s="88"/>
      <c r="N16383" s="130"/>
      <c r="P16383" s="88"/>
    </row>
    <row r="16384" spans="7:16">
      <c r="G16384" s="130"/>
      <c r="I16384" s="88"/>
      <c r="N16384" s="130"/>
      <c r="P16384" s="88"/>
    </row>
    <row r="16385" spans="7:16">
      <c r="G16385" s="130"/>
      <c r="I16385" s="88"/>
      <c r="N16385" s="130"/>
      <c r="P16385" s="88"/>
    </row>
    <row r="16386" spans="7:16">
      <c r="G16386" s="130"/>
      <c r="I16386" s="88"/>
      <c r="N16386" s="130"/>
      <c r="P16386" s="88"/>
    </row>
    <row r="16387" spans="7:16">
      <c r="G16387" s="130"/>
      <c r="I16387" s="88"/>
      <c r="N16387" s="130"/>
      <c r="P16387" s="88"/>
    </row>
    <row r="16388" spans="7:16">
      <c r="G16388" s="130"/>
      <c r="I16388" s="88"/>
      <c r="N16388" s="130"/>
      <c r="P16388" s="88"/>
    </row>
    <row r="16389" spans="7:16">
      <c r="G16389" s="130"/>
      <c r="I16389" s="88"/>
      <c r="N16389" s="130"/>
      <c r="P16389" s="88"/>
    </row>
    <row r="16390" spans="7:16">
      <c r="G16390" s="130"/>
      <c r="I16390" s="88"/>
      <c r="N16390" s="130"/>
      <c r="P16390" s="88"/>
    </row>
    <row r="16391" spans="7:16">
      <c r="G16391" s="130"/>
      <c r="I16391" s="88"/>
      <c r="N16391" s="130"/>
      <c r="P16391" s="88"/>
    </row>
    <row r="16392" spans="7:16">
      <c r="G16392" s="130"/>
      <c r="I16392" s="88"/>
      <c r="N16392" s="130"/>
      <c r="P16392" s="88"/>
    </row>
    <row r="16393" spans="7:16">
      <c r="G16393" s="130"/>
      <c r="I16393" s="88"/>
      <c r="N16393" s="130"/>
      <c r="P16393" s="88"/>
    </row>
    <row r="16394" spans="7:16">
      <c r="G16394" s="130"/>
      <c r="I16394" s="88"/>
      <c r="N16394" s="130"/>
      <c r="P16394" s="88"/>
    </row>
    <row r="16395" spans="7:16">
      <c r="G16395" s="130"/>
      <c r="I16395" s="88"/>
      <c r="N16395" s="130"/>
      <c r="P16395" s="88"/>
    </row>
    <row r="16396" spans="7:16">
      <c r="G16396" s="130"/>
      <c r="I16396" s="88"/>
      <c r="N16396" s="130"/>
      <c r="P16396" s="88"/>
    </row>
    <row r="16397" spans="7:16">
      <c r="G16397" s="130"/>
      <c r="I16397" s="88"/>
      <c r="N16397" s="130"/>
      <c r="P16397" s="88"/>
    </row>
    <row r="16398" spans="7:16">
      <c r="G16398" s="130"/>
      <c r="I16398" s="88"/>
      <c r="N16398" s="130"/>
      <c r="P16398" s="88"/>
    </row>
    <row r="16399" spans="7:16">
      <c r="G16399" s="130"/>
      <c r="I16399" s="88"/>
      <c r="N16399" s="130"/>
      <c r="P16399" s="88"/>
    </row>
    <row r="16400" spans="7:16">
      <c r="G16400" s="130"/>
      <c r="I16400" s="88"/>
    </row>
    <row r="16401" spans="7:9">
      <c r="G16401" s="130"/>
      <c r="I16401" s="88"/>
    </row>
    <row r="16402" spans="7:9">
      <c r="G16402" s="130"/>
      <c r="I16402" s="88"/>
    </row>
    <row r="16403" spans="7:9">
      <c r="G16403" s="130"/>
      <c r="I16403" s="88"/>
    </row>
    <row r="16404" spans="7:9">
      <c r="G16404" s="130"/>
      <c r="I16404" s="88"/>
    </row>
    <row r="16405" spans="7:9">
      <c r="G16405" s="130"/>
      <c r="I16405" s="88"/>
    </row>
    <row r="16406" spans="7:9">
      <c r="G16406" s="130"/>
      <c r="I16406" s="88"/>
    </row>
    <row r="16407" spans="7:9">
      <c r="G16407" s="130"/>
      <c r="I16407" s="88"/>
    </row>
    <row r="16408" spans="7:9">
      <c r="G16408" s="130"/>
      <c r="I16408" s="88"/>
    </row>
    <row r="16409" spans="7:9">
      <c r="G16409" s="130"/>
      <c r="I16409" s="88"/>
    </row>
    <row r="16410" spans="7:9">
      <c r="G16410" s="130"/>
      <c r="I16410" s="88"/>
    </row>
    <row r="16411" spans="7:9">
      <c r="G16411" s="130"/>
      <c r="I16411" s="88"/>
    </row>
    <row r="16412" spans="7:9">
      <c r="G16412" s="130"/>
      <c r="I16412" s="88"/>
    </row>
    <row r="16413" spans="7:9">
      <c r="G16413" s="130"/>
      <c r="I16413" s="88"/>
    </row>
    <row r="16414" spans="7:9">
      <c r="G16414" s="130"/>
      <c r="I16414" s="88"/>
    </row>
    <row r="16415" spans="7:9">
      <c r="G16415" s="130"/>
      <c r="I16415" s="88"/>
    </row>
    <row r="16416" spans="7:9">
      <c r="G16416" s="130"/>
      <c r="I16416" s="88"/>
    </row>
    <row r="16417" spans="7:9">
      <c r="G16417" s="130"/>
      <c r="I16417" s="88"/>
    </row>
    <row r="16418" spans="7:9">
      <c r="G16418" s="130"/>
      <c r="I16418" s="88"/>
    </row>
  </sheetData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theme="7" tint="0.59999389629810485"/>
  </sheetPr>
  <dimension ref="A1:A78"/>
  <sheetViews>
    <sheetView showGridLines="0" rightToLeft="1" topLeftCell="A2" zoomScale="110" zoomScaleNormal="110" workbookViewId="0">
      <selection activeCell="H15" sqref="H15"/>
    </sheetView>
  </sheetViews>
  <sheetFormatPr defaultRowHeight="15"/>
  <cols>
    <col min="3" max="3" width="25.875" customWidth="1"/>
    <col min="4" max="4" width="13" customWidth="1"/>
    <col min="5" max="5" width="10.875" customWidth="1"/>
    <col min="6" max="6" width="13" customWidth="1"/>
    <col min="9" max="9" width="13.75" customWidth="1"/>
  </cols>
  <sheetData>
    <row r="1" spans="1:1">
      <c r="A1" s="110"/>
    </row>
    <row r="4" spans="1:1" ht="21.75" customHeight="1"/>
    <row r="5" spans="1:1" ht="20.25" customHeight="1"/>
    <row r="6" spans="1:1" ht="19.5" customHeight="1"/>
    <row r="12" spans="1:1" ht="20.25" customHeight="1"/>
    <row r="13" spans="1:1" ht="23.25" customHeight="1"/>
    <row r="14" spans="1:1" ht="17.25" customHeight="1"/>
    <row r="15" spans="1:1" ht="28.5" customHeight="1"/>
    <row r="16" spans="1:1" ht="20.25" customHeight="1"/>
    <row r="17" ht="18" customHeight="1"/>
    <row r="18" ht="23.25" customHeight="1"/>
    <row r="22" ht="30" customHeight="1"/>
    <row r="23" ht="39" customHeight="1"/>
    <row r="25" ht="32.25" customHeight="1"/>
    <row r="26" ht="20.25" customHeight="1"/>
    <row r="27" ht="21.75" customHeight="1"/>
    <row r="28" hidden="1"/>
    <row r="29" ht="23.25" customHeight="1"/>
    <row r="30" ht="30" customHeight="1"/>
    <row r="31" ht="24" customHeight="1"/>
    <row r="32" ht="19.5" customHeight="1"/>
    <row r="33" ht="24.75" customHeight="1"/>
    <row r="35" ht="36" customHeight="1"/>
    <row r="36" ht="28.5" customHeight="1"/>
    <row r="37" ht="16.5" customHeight="1"/>
    <row r="38" ht="21" customHeight="1"/>
    <row r="39" ht="19.5" customHeight="1"/>
    <row r="40" ht="21.75" customHeight="1"/>
    <row r="78" ht="12.75" customHeight="1"/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theme="2" tint="-0.249977111117893"/>
  </sheetPr>
  <dimension ref="A2:M28"/>
  <sheetViews>
    <sheetView showGridLines="0" rightToLeft="1" topLeftCell="D4" zoomScaleNormal="100" workbookViewId="0">
      <selection activeCell="H8" sqref="H8"/>
    </sheetView>
  </sheetViews>
  <sheetFormatPr defaultRowHeight="15"/>
  <cols>
    <col min="1" max="1" width="5.625" customWidth="1"/>
    <col min="2" max="2" width="23.75" customWidth="1"/>
    <col min="3" max="3" width="14.375" customWidth="1"/>
    <col min="4" max="4" width="14" customWidth="1"/>
    <col min="5" max="5" width="13.75" customWidth="1"/>
    <col min="6" max="6" width="14.875" customWidth="1"/>
    <col min="7" max="7" width="13.75" customWidth="1"/>
    <col min="8" max="8" width="12.25" customWidth="1"/>
    <col min="9" max="9" width="5.375" customWidth="1"/>
    <col min="10" max="10" width="13.625" customWidth="1"/>
    <col min="11" max="11" width="14.625" bestFit="1" customWidth="1"/>
    <col min="12" max="12" width="11.75" bestFit="1" customWidth="1"/>
    <col min="13" max="13" width="11.875" customWidth="1"/>
    <col min="14" max="14" width="15.25" bestFit="1" customWidth="1"/>
    <col min="15" max="15" width="11.75" bestFit="1" customWidth="1"/>
  </cols>
  <sheetData>
    <row r="2" spans="1:13" ht="18.75" customHeight="1">
      <c r="A2" s="811"/>
      <c r="B2" s="812"/>
      <c r="C2" s="906" t="s">
        <v>47</v>
      </c>
      <c r="D2" s="906"/>
      <c r="E2" s="907"/>
      <c r="F2" s="931" t="s">
        <v>68</v>
      </c>
      <c r="G2" s="932"/>
      <c r="H2" s="933"/>
    </row>
    <row r="3" spans="1:13" ht="16.5" customHeight="1">
      <c r="A3" s="921" t="s">
        <v>367</v>
      </c>
      <c r="B3" s="925"/>
      <c r="C3" s="926" t="s">
        <v>977</v>
      </c>
      <c r="D3" s="926" t="s">
        <v>902</v>
      </c>
      <c r="E3" s="925" t="s">
        <v>1278</v>
      </c>
      <c r="F3" s="921" t="s">
        <v>48</v>
      </c>
      <c r="G3" s="925" t="s">
        <v>808</v>
      </c>
      <c r="H3" s="923" t="s">
        <v>1279</v>
      </c>
    </row>
    <row r="4" spans="1:13" ht="18.75" customHeight="1">
      <c r="A4" s="922" t="s">
        <v>865</v>
      </c>
      <c r="B4" s="930"/>
      <c r="C4" s="927"/>
      <c r="D4" s="927"/>
      <c r="E4" s="930"/>
      <c r="F4" s="922"/>
      <c r="G4" s="930"/>
      <c r="H4" s="924"/>
    </row>
    <row r="5" spans="1:13" ht="18.75" customHeight="1">
      <c r="A5" s="211">
        <v>1</v>
      </c>
      <c r="B5" s="212" t="s">
        <v>113</v>
      </c>
      <c r="C5" s="806">
        <v>10548501</v>
      </c>
      <c r="D5" s="554">
        <v>11322285</v>
      </c>
      <c r="E5" s="555">
        <v>8723801</v>
      </c>
      <c r="F5" s="556">
        <f>(C5/D5)-1</f>
        <v>-6.8341681913147379E-2</v>
      </c>
      <c r="G5" s="556">
        <f>(C5/E5)-1</f>
        <v>0.20916341397516969</v>
      </c>
      <c r="H5" s="557">
        <f>C5/$C$13</f>
        <v>0.78787990824637599</v>
      </c>
      <c r="K5" s="802"/>
      <c r="L5" s="801" t="s">
        <v>971</v>
      </c>
      <c r="M5" s="801" t="s">
        <v>1280</v>
      </c>
    </row>
    <row r="6" spans="1:13" ht="18.75" customHeight="1">
      <c r="A6" s="211">
        <v>2</v>
      </c>
      <c r="B6" s="212" t="s">
        <v>115</v>
      </c>
      <c r="C6" s="806">
        <v>1382520</v>
      </c>
      <c r="D6" s="554">
        <v>1116357</v>
      </c>
      <c r="E6" s="810">
        <v>111155</v>
      </c>
      <c r="F6" s="556">
        <f t="shared" ref="F6:F9" si="0">(C6/D6)-1</f>
        <v>0.23842104273095432</v>
      </c>
      <c r="G6" s="556">
        <f t="shared" ref="G6:G13" si="1">(C6/E6)-1</f>
        <v>11.437767082002608</v>
      </c>
      <c r="H6" s="557">
        <f t="shared" ref="H6:H9" si="2">C6/$C$13</f>
        <v>0.10326203986223063</v>
      </c>
      <c r="K6" s="213" t="s">
        <v>340</v>
      </c>
      <c r="L6" s="414">
        <v>19921233076.5</v>
      </c>
      <c r="M6" s="414">
        <f>M9-M7</f>
        <v>18372837622.5</v>
      </c>
    </row>
    <row r="7" spans="1:13" ht="18.75" customHeight="1">
      <c r="A7" s="211">
        <v>3</v>
      </c>
      <c r="B7" s="212" t="s">
        <v>809</v>
      </c>
      <c r="C7" s="806">
        <v>45725</v>
      </c>
      <c r="D7" s="554">
        <v>45698</v>
      </c>
      <c r="E7" s="555">
        <v>86130</v>
      </c>
      <c r="F7" s="556">
        <f t="shared" si="0"/>
        <v>5.9083548514160533E-4</v>
      </c>
      <c r="G7" s="556">
        <f t="shared" si="1"/>
        <v>-0.46911645187507256</v>
      </c>
      <c r="H7" s="557">
        <f t="shared" si="2"/>
        <v>3.415253864465249E-3</v>
      </c>
      <c r="K7" s="213" t="s">
        <v>339</v>
      </c>
      <c r="L7" s="414">
        <v>12028887741.5</v>
      </c>
      <c r="M7" s="414">
        <v>11484304126.5</v>
      </c>
    </row>
    <row r="8" spans="1:13" ht="18.75" customHeight="1">
      <c r="A8" s="211">
        <v>4</v>
      </c>
      <c r="B8" s="212" t="s">
        <v>810</v>
      </c>
      <c r="C8" s="806">
        <v>43848</v>
      </c>
      <c r="D8" s="554">
        <v>49520</v>
      </c>
      <c r="E8" s="555">
        <v>130910</v>
      </c>
      <c r="F8" s="556">
        <f t="shared" si="0"/>
        <v>-0.11453957996768982</v>
      </c>
      <c r="G8" s="556">
        <f t="shared" si="1"/>
        <v>-0.66505232602551367</v>
      </c>
      <c r="H8" s="557">
        <f t="shared" si="2"/>
        <v>3.2750585336046413E-3</v>
      </c>
      <c r="K8" s="213"/>
      <c r="L8" s="415"/>
      <c r="M8" s="415"/>
    </row>
    <row r="9" spans="1:13" ht="18.75" customHeight="1">
      <c r="A9" s="211">
        <v>5</v>
      </c>
      <c r="B9" s="212" t="s">
        <v>1281</v>
      </c>
      <c r="C9" s="806">
        <v>40277</v>
      </c>
      <c r="D9" s="554">
        <v>5984</v>
      </c>
      <c r="E9" s="558">
        <v>12438</v>
      </c>
      <c r="F9" s="556">
        <f t="shared" si="0"/>
        <v>5.730782085561497</v>
      </c>
      <c r="G9" s="556">
        <f t="shared" si="1"/>
        <v>2.2382215790319986</v>
      </c>
      <c r="H9" s="557">
        <f t="shared" si="2"/>
        <v>3.0083363564585418E-3</v>
      </c>
      <c r="K9" s="214" t="s">
        <v>43</v>
      </c>
      <c r="L9" s="416">
        <v>31950120818</v>
      </c>
      <c r="M9" s="416">
        <v>29857141749</v>
      </c>
    </row>
    <row r="10" spans="1:13" ht="17.25">
      <c r="A10" s="215"/>
      <c r="B10" s="212" t="s">
        <v>338</v>
      </c>
      <c r="C10" s="807">
        <f>SUM(C5:C9)</f>
        <v>12060871</v>
      </c>
      <c r="D10" s="559">
        <f>SUM(D5:D9)</f>
        <v>12539844</v>
      </c>
      <c r="E10" s="558">
        <f>SUM(E5:E9)</f>
        <v>9064434</v>
      </c>
      <c r="F10" s="560">
        <f>(C10/D10)-1</f>
        <v>-3.8196089201747663E-2</v>
      </c>
      <c r="G10" s="560">
        <f t="shared" si="1"/>
        <v>0.33057077805409585</v>
      </c>
      <c r="H10" s="561">
        <f>C10/$C$13</f>
        <v>0.90084059686313511</v>
      </c>
    </row>
    <row r="11" spans="1:13" ht="17.25">
      <c r="A11" s="216"/>
      <c r="B11" s="212" t="s">
        <v>118</v>
      </c>
      <c r="C11" s="806">
        <f>C13-C10-C12</f>
        <v>156203</v>
      </c>
      <c r="D11" s="554">
        <f>D13-D10-D12</f>
        <v>165968</v>
      </c>
      <c r="E11" s="555">
        <f>E13-E10-E12</f>
        <v>283507</v>
      </c>
      <c r="F11" s="556">
        <f>(C11/D11)-1</f>
        <v>-5.8836643208329265E-2</v>
      </c>
      <c r="G11" s="556">
        <f t="shared" si="1"/>
        <v>-0.44903300447607997</v>
      </c>
      <c r="H11" s="557">
        <f>C11/$C$13</f>
        <v>1.1666985224517557E-2</v>
      </c>
    </row>
    <row r="12" spans="1:13" ht="18" thickBot="1">
      <c r="A12" s="217"/>
      <c r="B12" s="218" t="s">
        <v>339</v>
      </c>
      <c r="C12" s="808">
        <v>1171389</v>
      </c>
      <c r="D12" s="562">
        <v>1169995</v>
      </c>
      <c r="E12" s="563">
        <v>405579</v>
      </c>
      <c r="F12" s="564">
        <f>(C12/D12)-1</f>
        <v>1.1914580831542398E-3</v>
      </c>
      <c r="G12" s="564">
        <f t="shared" si="1"/>
        <v>1.888189477265835</v>
      </c>
      <c r="H12" s="565">
        <f>C12/$C$13</f>
        <v>8.7492417912347367E-2</v>
      </c>
    </row>
    <row r="13" spans="1:13" ht="17.25" thickTop="1">
      <c r="A13" s="219"/>
      <c r="B13" s="220" t="s">
        <v>43</v>
      </c>
      <c r="C13" s="809">
        <v>13388463</v>
      </c>
      <c r="D13" s="566">
        <v>13875807</v>
      </c>
      <c r="E13" s="567">
        <v>9753520</v>
      </c>
      <c r="F13" s="568">
        <f>(C13/D13)-1</f>
        <v>-3.512184912920735E-2</v>
      </c>
      <c r="G13" s="568">
        <f t="shared" si="1"/>
        <v>0.37268011958759506</v>
      </c>
      <c r="H13" s="569">
        <f>C13/$C$13</f>
        <v>1</v>
      </c>
    </row>
    <row r="17" spans="1:8" ht="18.75">
      <c r="A17" s="209"/>
      <c r="B17" s="210"/>
      <c r="C17" s="903" t="s">
        <v>47</v>
      </c>
      <c r="D17" s="903"/>
      <c r="E17" s="904"/>
      <c r="F17" s="932" t="s">
        <v>68</v>
      </c>
      <c r="G17" s="932"/>
      <c r="H17" s="933"/>
    </row>
    <row r="18" spans="1:8" ht="18.75" customHeight="1">
      <c r="A18" s="921" t="s">
        <v>367</v>
      </c>
      <c r="B18" s="925"/>
      <c r="C18" s="928" t="s">
        <v>977</v>
      </c>
      <c r="D18" s="928" t="s">
        <v>902</v>
      </c>
      <c r="E18" s="928" t="s">
        <v>1278</v>
      </c>
      <c r="F18" s="926" t="s">
        <v>48</v>
      </c>
      <c r="G18" s="921" t="s">
        <v>808</v>
      </c>
      <c r="H18" s="923" t="s">
        <v>1279</v>
      </c>
    </row>
    <row r="19" spans="1:8" ht="18.75" customHeight="1">
      <c r="A19" s="922" t="s">
        <v>866</v>
      </c>
      <c r="B19" s="930"/>
      <c r="C19" s="929"/>
      <c r="D19" s="929"/>
      <c r="E19" s="929"/>
      <c r="F19" s="927"/>
      <c r="G19" s="922"/>
      <c r="H19" s="924"/>
    </row>
    <row r="20" spans="1:8" ht="17.25">
      <c r="A20" s="221">
        <v>1</v>
      </c>
      <c r="B20" s="800" t="s">
        <v>113</v>
      </c>
      <c r="C20" s="554">
        <v>3586306</v>
      </c>
      <c r="D20" s="554">
        <v>4231875</v>
      </c>
      <c r="E20" s="554">
        <v>5597975</v>
      </c>
      <c r="F20" s="571">
        <f>(C20/D20)-1</f>
        <v>-0.15254916555900166</v>
      </c>
      <c r="G20" s="571">
        <f>(C20/E20)-1</f>
        <v>-0.35935655303926861</v>
      </c>
      <c r="H20" s="557">
        <f>C20/$C$28</f>
        <v>0.2177652632469953</v>
      </c>
    </row>
    <row r="21" spans="1:8" ht="17.25">
      <c r="A21" s="221">
        <v>2</v>
      </c>
      <c r="B21" s="800" t="s">
        <v>112</v>
      </c>
      <c r="C21" s="554">
        <v>467534</v>
      </c>
      <c r="D21" s="554">
        <v>538600</v>
      </c>
      <c r="E21" s="554">
        <v>390231</v>
      </c>
      <c r="F21" s="571">
        <f t="shared" ref="F21:F28" si="3">(C21/D21)-1</f>
        <v>-0.13194578536947643</v>
      </c>
      <c r="G21" s="571">
        <f>(C21/E21)-1</f>
        <v>0.19809548703203994</v>
      </c>
      <c r="H21" s="557">
        <f>C21/$C$28</f>
        <v>2.8389285405908113E-2</v>
      </c>
    </row>
    <row r="22" spans="1:8" ht="17.25">
      <c r="A22" s="221">
        <v>3</v>
      </c>
      <c r="B22" s="800" t="s">
        <v>114</v>
      </c>
      <c r="C22" s="554">
        <v>325825</v>
      </c>
      <c r="D22" s="554">
        <v>367607</v>
      </c>
      <c r="E22" s="554">
        <v>288720</v>
      </c>
      <c r="F22" s="571">
        <f t="shared" si="3"/>
        <v>-0.11365942433087506</v>
      </c>
      <c r="G22" s="571">
        <f t="shared" ref="G22:G27" si="4">(C22/E22)-1</f>
        <v>0.12851551676364648</v>
      </c>
      <c r="H22" s="557">
        <f t="shared" ref="H22:H28" si="5">C22/$C$28</f>
        <v>1.9784526724002983E-2</v>
      </c>
    </row>
    <row r="23" spans="1:8" ht="17.25">
      <c r="A23" s="221">
        <v>4</v>
      </c>
      <c r="B23" s="800" t="s">
        <v>972</v>
      </c>
      <c r="C23" s="554">
        <v>200393</v>
      </c>
      <c r="D23" s="554">
        <v>240460</v>
      </c>
      <c r="E23" s="554">
        <v>184436</v>
      </c>
      <c r="F23" s="571">
        <f>(C23/D23)-1</f>
        <v>-0.16662646594028108</v>
      </c>
      <c r="G23" s="571">
        <f t="shared" si="4"/>
        <v>8.6517816478344889E-2</v>
      </c>
      <c r="H23" s="557">
        <f t="shared" si="5"/>
        <v>1.2168129099372762E-2</v>
      </c>
    </row>
    <row r="24" spans="1:8" ht="17.25">
      <c r="A24" s="221">
        <v>5</v>
      </c>
      <c r="B24" s="800" t="s">
        <v>333</v>
      </c>
      <c r="C24" s="554">
        <v>194380</v>
      </c>
      <c r="D24" s="554">
        <v>237156</v>
      </c>
      <c r="E24" s="554">
        <v>206624</v>
      </c>
      <c r="F24" s="571">
        <f t="shared" si="3"/>
        <v>-0.18037072644166707</v>
      </c>
      <c r="G24" s="571">
        <f t="shared" si="4"/>
        <v>-5.9257395075112296E-2</v>
      </c>
      <c r="H24" s="557">
        <f t="shared" si="5"/>
        <v>1.1803011753584593E-2</v>
      </c>
    </row>
    <row r="25" spans="1:8" ht="17.25">
      <c r="A25" s="222"/>
      <c r="B25" s="800" t="s">
        <v>338</v>
      </c>
      <c r="C25" s="559">
        <f>SUM(C20:C24)</f>
        <v>4774438</v>
      </c>
      <c r="D25" s="559">
        <f>SUM(D20:D24)</f>
        <v>5615698</v>
      </c>
      <c r="E25" s="559">
        <f>SUM(E20:E24)</f>
        <v>6667986</v>
      </c>
      <c r="F25" s="572">
        <f t="shared" si="3"/>
        <v>-0.14980506430367158</v>
      </c>
      <c r="G25" s="572">
        <f t="shared" si="4"/>
        <v>-0.28397600114937249</v>
      </c>
      <c r="H25" s="572">
        <f t="shared" si="5"/>
        <v>0.28991021622986374</v>
      </c>
    </row>
    <row r="26" spans="1:8" ht="17.25">
      <c r="A26" s="223"/>
      <c r="B26" s="800" t="s">
        <v>118</v>
      </c>
      <c r="C26" s="554">
        <f>C28-C25-C27</f>
        <v>1381324</v>
      </c>
      <c r="D26" s="554">
        <f>D28-D25-D27</f>
        <v>1599724</v>
      </c>
      <c r="E26" s="554">
        <f>E28-E25-E27</f>
        <v>1535825</v>
      </c>
      <c r="F26" s="570">
        <f t="shared" si="3"/>
        <v>-0.13652355031242891</v>
      </c>
      <c r="G26" s="571">
        <f t="shared" si="4"/>
        <v>-0.1005980499080299</v>
      </c>
      <c r="H26" s="557">
        <f t="shared" si="5"/>
        <v>8.3875827798685479E-2</v>
      </c>
    </row>
    <row r="27" spans="1:8" ht="17.25">
      <c r="A27" s="224"/>
      <c r="B27" s="800" t="s">
        <v>339</v>
      </c>
      <c r="C27" s="554">
        <v>10312916</v>
      </c>
      <c r="D27" s="554">
        <v>10858892</v>
      </c>
      <c r="E27" s="554">
        <v>6781438</v>
      </c>
      <c r="F27" s="573">
        <f t="shared" si="3"/>
        <v>-5.0279162920121134E-2</v>
      </c>
      <c r="G27" s="571">
        <f t="shared" si="4"/>
        <v>0.52075651211439222</v>
      </c>
      <c r="H27" s="557">
        <f t="shared" si="5"/>
        <v>0.6262139559714508</v>
      </c>
    </row>
    <row r="28" spans="1:8" ht="16.5">
      <c r="A28" s="225"/>
      <c r="B28" s="226" t="s">
        <v>43</v>
      </c>
      <c r="C28" s="574">
        <v>16468678</v>
      </c>
      <c r="D28" s="574">
        <v>18074314</v>
      </c>
      <c r="E28" s="574">
        <v>14985249</v>
      </c>
      <c r="F28" s="575">
        <f t="shared" si="3"/>
        <v>-8.8835238781399983E-2</v>
      </c>
      <c r="G28" s="575">
        <f>(C28/E28)-1</f>
        <v>9.8992616005246337E-2</v>
      </c>
      <c r="H28" s="575">
        <f t="shared" si="5"/>
        <v>1</v>
      </c>
    </row>
  </sheetData>
  <mergeCells count="20">
    <mergeCell ref="C2:E2"/>
    <mergeCell ref="F2:H2"/>
    <mergeCell ref="G3:G4"/>
    <mergeCell ref="H3:H4"/>
    <mergeCell ref="C17:E17"/>
    <mergeCell ref="F17:H17"/>
    <mergeCell ref="G18:G19"/>
    <mergeCell ref="H18:H19"/>
    <mergeCell ref="A3:B3"/>
    <mergeCell ref="C3:C4"/>
    <mergeCell ref="A18:B18"/>
    <mergeCell ref="C18:C19"/>
    <mergeCell ref="D18:D19"/>
    <mergeCell ref="E18:E19"/>
    <mergeCell ref="F18:F19"/>
    <mergeCell ref="A19:B19"/>
    <mergeCell ref="D3:D4"/>
    <mergeCell ref="E3:E4"/>
    <mergeCell ref="F3:F4"/>
    <mergeCell ref="A4:B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9" tint="0.59999389629810485"/>
  </sheetPr>
  <dimension ref="A2:G68"/>
  <sheetViews>
    <sheetView showGridLines="0" rightToLeft="1" zoomScale="90" zoomScaleNormal="90" workbookViewId="0">
      <selection activeCell="C70" sqref="C70"/>
    </sheetView>
  </sheetViews>
  <sheetFormatPr defaultRowHeight="15"/>
  <cols>
    <col min="1" max="1" width="34.25" customWidth="1"/>
    <col min="2" max="2" width="13.125" bestFit="1" customWidth="1"/>
    <col min="3" max="3" width="13.25" bestFit="1" customWidth="1"/>
    <col min="4" max="4" width="13.125" bestFit="1" customWidth="1"/>
    <col min="5" max="5" width="13.25" bestFit="1" customWidth="1"/>
    <col min="6" max="6" width="11.25" customWidth="1"/>
    <col min="7" max="7" width="14.375" bestFit="1" customWidth="1"/>
    <col min="8" max="8" width="15.625" customWidth="1"/>
    <col min="9" max="9" width="10.75" customWidth="1"/>
  </cols>
  <sheetData>
    <row r="2" spans="1:7" ht="16.5">
      <c r="A2" s="78"/>
      <c r="B2" s="383" t="s">
        <v>457</v>
      </c>
      <c r="C2" s="383" t="s">
        <v>784</v>
      </c>
      <c r="D2" s="383" t="s">
        <v>833</v>
      </c>
      <c r="E2" s="383" t="s">
        <v>869</v>
      </c>
      <c r="F2" s="383" t="s">
        <v>902</v>
      </c>
      <c r="G2" s="668" t="s">
        <v>977</v>
      </c>
    </row>
    <row r="3" spans="1:7" ht="18.75">
      <c r="A3" s="71" t="s">
        <v>341</v>
      </c>
      <c r="B3" s="145"/>
      <c r="C3" s="145"/>
      <c r="D3" s="145"/>
      <c r="E3" s="145"/>
      <c r="F3" s="146"/>
      <c r="G3" s="146"/>
    </row>
    <row r="4" spans="1:7" ht="17.25">
      <c r="A4" s="72" t="s">
        <v>1</v>
      </c>
      <c r="B4" s="135">
        <v>2075322.17432656</v>
      </c>
      <c r="C4" s="135">
        <v>2149556</v>
      </c>
      <c r="D4" s="135">
        <v>2239417.1694068601</v>
      </c>
      <c r="E4" s="135">
        <v>2445389.0413275901</v>
      </c>
      <c r="F4" s="230">
        <v>2521452.7502433299</v>
      </c>
      <c r="G4" s="230">
        <v>2493702.5334386299</v>
      </c>
    </row>
    <row r="5" spans="1:7" ht="17.25">
      <c r="A5" s="72" t="s">
        <v>2</v>
      </c>
      <c r="B5" s="135">
        <v>1144723.51973449</v>
      </c>
      <c r="C5" s="135">
        <v>1312220</v>
      </c>
      <c r="D5" s="135">
        <v>1302635.08794853</v>
      </c>
      <c r="E5" s="135">
        <v>1367687.23488623</v>
      </c>
      <c r="F5" s="230">
        <v>1418079.02708842</v>
      </c>
      <c r="G5" s="230">
        <v>1417410.6406942101</v>
      </c>
    </row>
    <row r="6" spans="1:7" ht="18">
      <c r="A6" s="384" t="s">
        <v>43</v>
      </c>
      <c r="B6" s="385">
        <v>3220045.6940610502</v>
      </c>
      <c r="C6" s="385">
        <v>3461776</v>
      </c>
      <c r="D6" s="385">
        <v>3542052.2573553901</v>
      </c>
      <c r="E6" s="385">
        <v>3813076.2762138299</v>
      </c>
      <c r="F6" s="386">
        <v>3939531.7773317499</v>
      </c>
      <c r="G6" s="386">
        <v>3911113.1741328398</v>
      </c>
    </row>
    <row r="7" spans="1:7">
      <c r="A7" s="838" t="s">
        <v>3</v>
      </c>
      <c r="B7" s="838"/>
      <c r="C7" s="838"/>
      <c r="D7" s="838"/>
    </row>
    <row r="8" spans="1:7" ht="25.5" customHeight="1">
      <c r="A8" s="78"/>
      <c r="B8" s="839" t="s">
        <v>457</v>
      </c>
      <c r="C8" s="839"/>
      <c r="D8" s="839" t="s">
        <v>902</v>
      </c>
      <c r="E8" s="839"/>
      <c r="F8" s="839" t="s">
        <v>977</v>
      </c>
      <c r="G8" s="840"/>
    </row>
    <row r="9" spans="1:7" ht="25.5" customHeight="1">
      <c r="A9" s="74" t="s">
        <v>4</v>
      </c>
      <c r="B9" s="748" t="s">
        <v>371</v>
      </c>
      <c r="C9" s="748" t="s">
        <v>149</v>
      </c>
      <c r="D9" s="748" t="s">
        <v>371</v>
      </c>
      <c r="E9" s="748" t="s">
        <v>149</v>
      </c>
      <c r="F9" s="748" t="s">
        <v>371</v>
      </c>
      <c r="G9" s="749" t="s">
        <v>149</v>
      </c>
    </row>
    <row r="10" spans="1:7" ht="18">
      <c r="A10" s="73" t="s">
        <v>116</v>
      </c>
      <c r="B10" s="296">
        <v>3220045.6940610502</v>
      </c>
      <c r="C10" s="297">
        <v>1</v>
      </c>
      <c r="D10" s="296">
        <v>3939531.7773317499</v>
      </c>
      <c r="E10" s="297">
        <v>1</v>
      </c>
      <c r="F10" s="296">
        <v>3911113.1741328398</v>
      </c>
      <c r="G10" s="472">
        <v>1</v>
      </c>
    </row>
    <row r="11" spans="1:7" ht="17.25">
      <c r="A11" s="72" t="s">
        <v>35</v>
      </c>
      <c r="B11" s="135">
        <v>664471.86943049997</v>
      </c>
      <c r="C11" s="136">
        <v>0.20635479510617899</v>
      </c>
      <c r="D11" s="135">
        <v>840868.20143500005</v>
      </c>
      <c r="E11" s="136">
        <v>0.213443690509972</v>
      </c>
      <c r="F11" s="135">
        <v>860571.59578249999</v>
      </c>
      <c r="G11" s="139">
        <v>0.220032394223239</v>
      </c>
    </row>
    <row r="12" spans="1:7" ht="17.25">
      <c r="A12" s="72" t="s">
        <v>29</v>
      </c>
      <c r="B12" s="135">
        <v>331556.74050359201</v>
      </c>
      <c r="C12" s="136">
        <v>0.102966470666893</v>
      </c>
      <c r="D12" s="135">
        <v>558773.28152710199</v>
      </c>
      <c r="E12" s="136">
        <v>0.141837485546457</v>
      </c>
      <c r="F12" s="135">
        <v>552114.229642694</v>
      </c>
      <c r="G12" s="139">
        <v>0.14116549561752501</v>
      </c>
    </row>
    <row r="13" spans="1:7" ht="17.25">
      <c r="A13" s="72" t="s">
        <v>28</v>
      </c>
      <c r="B13" s="135">
        <v>212800.681087</v>
      </c>
      <c r="C13" s="136">
        <v>6.6086230229428999E-2</v>
      </c>
      <c r="D13" s="135">
        <v>350294.86441099999</v>
      </c>
      <c r="E13" s="136">
        <v>8.8917892838589002E-2</v>
      </c>
      <c r="F13" s="135">
        <v>346150.23002900003</v>
      </c>
      <c r="G13" s="139">
        <v>8.8504273493887994E-2</v>
      </c>
    </row>
    <row r="14" spans="1:7" ht="17.25">
      <c r="A14" s="72" t="s">
        <v>39</v>
      </c>
      <c r="B14" s="135">
        <v>285064</v>
      </c>
      <c r="C14" s="136">
        <v>8.8527936273004995E-2</v>
      </c>
      <c r="D14" s="382">
        <v>301072.8</v>
      </c>
      <c r="E14" s="136">
        <v>7.6423498277735993E-2</v>
      </c>
      <c r="F14" s="135">
        <v>304156.79999999999</v>
      </c>
      <c r="G14" s="139">
        <v>7.7767322615878001E-2</v>
      </c>
    </row>
    <row r="15" spans="1:7" ht="17.25">
      <c r="A15" s="72" t="s">
        <v>12</v>
      </c>
      <c r="B15" s="135">
        <v>315176.33360100002</v>
      </c>
      <c r="C15" s="136">
        <v>9.7879459966143001E-2</v>
      </c>
      <c r="D15" s="135">
        <v>310217.39242500003</v>
      </c>
      <c r="E15" s="136">
        <v>7.874473667404E-2</v>
      </c>
      <c r="F15" s="135">
        <v>289936.637796</v>
      </c>
      <c r="G15" s="139">
        <v>7.4131487606538995E-2</v>
      </c>
    </row>
    <row r="16" spans="1:7" ht="17.25">
      <c r="A16" s="72" t="s">
        <v>9</v>
      </c>
      <c r="B16" s="135">
        <v>183810.109532</v>
      </c>
      <c r="C16" s="136">
        <v>5.708307489891E-2</v>
      </c>
      <c r="D16" s="135">
        <v>267838.196184</v>
      </c>
      <c r="E16" s="136">
        <v>6.7987317103304995E-2</v>
      </c>
      <c r="F16" s="135">
        <v>262463.64304599998</v>
      </c>
      <c r="G16" s="139">
        <v>6.7107146063139E-2</v>
      </c>
    </row>
    <row r="17" spans="1:7" ht="17.25">
      <c r="A17" s="72" t="s">
        <v>26</v>
      </c>
      <c r="B17" s="135">
        <v>207632</v>
      </c>
      <c r="C17" s="136">
        <v>6.4481072545942E-2</v>
      </c>
      <c r="D17" s="135">
        <v>240713.75</v>
      </c>
      <c r="E17" s="136">
        <v>6.1102121674733001E-2</v>
      </c>
      <c r="F17" s="135">
        <v>249467.5</v>
      </c>
      <c r="G17" s="139">
        <v>6.3784270332527995E-2</v>
      </c>
    </row>
    <row r="18" spans="1:7" ht="17.25">
      <c r="A18" s="72" t="s">
        <v>16</v>
      </c>
      <c r="B18" s="135">
        <v>155927.46702796899</v>
      </c>
      <c r="C18" s="136">
        <v>4.8423992030783E-2</v>
      </c>
      <c r="D18" s="135">
        <v>157318.50873802599</v>
      </c>
      <c r="E18" s="136">
        <v>3.9933301120514998E-2</v>
      </c>
      <c r="F18" s="135">
        <v>152731.61256592601</v>
      </c>
      <c r="G18" s="139">
        <v>3.9050675796358E-2</v>
      </c>
    </row>
    <row r="19" spans="1:7" ht="17.25">
      <c r="A19" s="72" t="s">
        <v>18</v>
      </c>
      <c r="B19" s="135">
        <v>91904.971952000007</v>
      </c>
      <c r="C19" s="136">
        <v>2.8541511731186998E-2</v>
      </c>
      <c r="D19" s="135">
        <v>136731.30727600001</v>
      </c>
      <c r="E19" s="136">
        <v>3.4707502059701002E-2</v>
      </c>
      <c r="F19" s="135">
        <v>141305.94699200001</v>
      </c>
      <c r="G19" s="139">
        <v>3.6129342389416001E-2</v>
      </c>
    </row>
    <row r="20" spans="1:7" ht="17.25">
      <c r="A20" s="72" t="s">
        <v>41</v>
      </c>
      <c r="B20" s="135">
        <v>141506.91167999999</v>
      </c>
      <c r="C20" s="136">
        <v>4.3945622244116002E-2</v>
      </c>
      <c r="D20" s="135">
        <v>120583.74196</v>
      </c>
      <c r="E20" s="136">
        <v>3.0608648127638999E-2</v>
      </c>
      <c r="F20" s="135">
        <v>115225.39281999999</v>
      </c>
      <c r="G20" s="139">
        <v>2.9461022396916E-2</v>
      </c>
    </row>
    <row r="21" spans="1:7" ht="17.25">
      <c r="A21" s="72" t="s">
        <v>27</v>
      </c>
      <c r="B21" s="135">
        <v>99531.415999999997</v>
      </c>
      <c r="C21" s="136">
        <v>3.0909939006012001E-2</v>
      </c>
      <c r="D21" s="135">
        <v>104228.352</v>
      </c>
      <c r="E21" s="136">
        <v>2.6457040554853001E-2</v>
      </c>
      <c r="F21" s="135">
        <v>103949.196</v>
      </c>
      <c r="G21" s="139">
        <v>2.657790541258E-2</v>
      </c>
    </row>
    <row r="22" spans="1:7" ht="17.25">
      <c r="A22" s="72" t="s">
        <v>24</v>
      </c>
      <c r="B22" s="135">
        <v>72737.72</v>
      </c>
      <c r="C22" s="136">
        <v>2.258903348302E-2</v>
      </c>
      <c r="D22" s="135">
        <v>82168.448000000004</v>
      </c>
      <c r="E22" s="136">
        <v>2.0857414699076999E-2</v>
      </c>
      <c r="F22" s="135">
        <v>76634.471000000005</v>
      </c>
      <c r="G22" s="139">
        <v>1.9594030545279001E-2</v>
      </c>
    </row>
    <row r="23" spans="1:7" ht="17.25">
      <c r="A23" s="72" t="s">
        <v>15</v>
      </c>
      <c r="B23" s="135">
        <v>76799.67</v>
      </c>
      <c r="C23" s="136">
        <v>2.3850490737335001E-2</v>
      </c>
      <c r="D23" s="135">
        <v>75177.100000000006</v>
      </c>
      <c r="E23" s="136">
        <v>1.9082749993939E-2</v>
      </c>
      <c r="F23" s="135">
        <v>71417.850000000006</v>
      </c>
      <c r="G23" s="139">
        <v>1.8260236106779001E-2</v>
      </c>
    </row>
    <row r="24" spans="1:7" ht="17.25">
      <c r="A24" s="72" t="s">
        <v>14</v>
      </c>
      <c r="B24" s="135">
        <v>70158.502999999997</v>
      </c>
      <c r="C24" s="136">
        <v>2.1788045781274998E-2</v>
      </c>
      <c r="D24" s="135">
        <v>67152.826000000001</v>
      </c>
      <c r="E24" s="136">
        <v>1.7045890170604001E-2</v>
      </c>
      <c r="F24" s="135">
        <v>64623.091</v>
      </c>
      <c r="G24" s="139">
        <v>1.6522940687935E-2</v>
      </c>
    </row>
    <row r="25" spans="1:7" ht="17.25">
      <c r="A25" s="72" t="s">
        <v>25</v>
      </c>
      <c r="B25" s="135">
        <v>63340.196661913003</v>
      </c>
      <c r="C25" s="136">
        <v>1.9670589389069001E-2</v>
      </c>
      <c r="D25" s="135">
        <v>52160.170948371997</v>
      </c>
      <c r="E25" s="136">
        <v>1.3240195509655E-2</v>
      </c>
      <c r="F25" s="135">
        <v>51809.050077239997</v>
      </c>
      <c r="G25" s="139">
        <v>1.3246625134729999E-2</v>
      </c>
    </row>
    <row r="26" spans="1:7" ht="17.25">
      <c r="A26" s="72" t="s">
        <v>36</v>
      </c>
      <c r="B26" s="135">
        <v>41154.866243568002</v>
      </c>
      <c r="C26" s="136">
        <v>1.2780832992362001E-2</v>
      </c>
      <c r="D26" s="135">
        <v>40077.044489396001</v>
      </c>
      <c r="E26" s="136">
        <v>1.0173047649977E-2</v>
      </c>
      <c r="F26" s="135">
        <v>37981.948850640001</v>
      </c>
      <c r="G26" s="139">
        <v>9.7112886177379999E-3</v>
      </c>
    </row>
    <row r="27" spans="1:7" ht="17.25">
      <c r="A27" s="72" t="s">
        <v>34</v>
      </c>
      <c r="B27" s="135">
        <v>30713.551360000001</v>
      </c>
      <c r="C27" s="136">
        <v>9.5382346333310001E-3</v>
      </c>
      <c r="D27" s="135">
        <v>29579.6872</v>
      </c>
      <c r="E27" s="136">
        <v>7.5084271106029997E-3</v>
      </c>
      <c r="F27" s="135">
        <v>29979.434679999998</v>
      </c>
      <c r="G27" s="139">
        <v>7.6651923238319998E-3</v>
      </c>
    </row>
    <row r="28" spans="1:7" ht="17.25">
      <c r="A28" s="72" t="s">
        <v>81</v>
      </c>
      <c r="B28" s="135"/>
      <c r="C28" s="136"/>
      <c r="D28" s="135">
        <v>23920</v>
      </c>
      <c r="E28" s="136">
        <v>6.0717875503980001E-3</v>
      </c>
      <c r="F28" s="135">
        <v>23920</v>
      </c>
      <c r="G28" s="139">
        <v>6.1159058649089999E-3</v>
      </c>
    </row>
    <row r="29" spans="1:7" ht="17.25">
      <c r="A29" s="72" t="s">
        <v>10</v>
      </c>
      <c r="B29" s="135">
        <v>23015.426842199999</v>
      </c>
      <c r="C29" s="136">
        <v>7.1475466589339997E-3</v>
      </c>
      <c r="D29" s="135">
        <v>23113.86443324</v>
      </c>
      <c r="E29" s="136">
        <v>5.867160297129E-3</v>
      </c>
      <c r="F29" s="135">
        <v>23669.197537399999</v>
      </c>
      <c r="G29" s="139">
        <v>6.051780269091E-3</v>
      </c>
    </row>
    <row r="30" spans="1:7" ht="17.25">
      <c r="A30" s="72" t="s">
        <v>13</v>
      </c>
      <c r="B30" s="135">
        <v>26448.849901515001</v>
      </c>
      <c r="C30" s="183">
        <v>8.2138119810840002E-3</v>
      </c>
      <c r="D30" s="137">
        <v>23111.616706166998</v>
      </c>
      <c r="E30" s="183">
        <v>5.8665897402200001E-3</v>
      </c>
      <c r="F30" s="137">
        <v>21601.886582355</v>
      </c>
      <c r="G30" s="473">
        <v>5.5232067241690001E-3</v>
      </c>
    </row>
    <row r="31" spans="1:7" ht="17.25">
      <c r="A31" s="72" t="s">
        <v>33</v>
      </c>
      <c r="B31" s="135">
        <v>16827.887393375</v>
      </c>
      <c r="C31" s="136">
        <v>5.225977825225E-3</v>
      </c>
      <c r="D31" s="135">
        <v>16713.274339469001</v>
      </c>
      <c r="E31" s="136">
        <v>4.2424519674239998E-3</v>
      </c>
      <c r="F31" s="135">
        <v>17351.527981944</v>
      </c>
      <c r="G31" s="139">
        <v>4.4364678825210002E-3</v>
      </c>
    </row>
    <row r="32" spans="1:7" ht="17.25">
      <c r="A32" s="72" t="s">
        <v>23</v>
      </c>
      <c r="B32" s="135">
        <v>14217.94</v>
      </c>
      <c r="C32" s="136">
        <v>4.4154466584819998E-3</v>
      </c>
      <c r="D32" s="135">
        <v>17178.29</v>
      </c>
      <c r="E32" s="136">
        <v>4.3604902742110001E-3</v>
      </c>
      <c r="F32" s="135">
        <v>16341.6</v>
      </c>
      <c r="G32" s="139">
        <v>4.1782477960700002E-3</v>
      </c>
    </row>
    <row r="33" spans="1:7" ht="17.25">
      <c r="A33" s="72" t="s">
        <v>21</v>
      </c>
      <c r="B33" s="135">
        <v>19135.954531735999</v>
      </c>
      <c r="C33" s="136">
        <v>5.9427586903600003E-3</v>
      </c>
      <c r="D33" s="135">
        <v>14719.982854286</v>
      </c>
      <c r="E33" s="136">
        <v>3.736480294177E-3</v>
      </c>
      <c r="F33" s="135">
        <v>14104.7931802</v>
      </c>
      <c r="G33" s="139">
        <v>3.606337263132E-3</v>
      </c>
    </row>
    <row r="34" spans="1:7" ht="17.25">
      <c r="A34" s="72" t="s">
        <v>30</v>
      </c>
      <c r="B34" s="135">
        <v>8624.6479667399999</v>
      </c>
      <c r="C34" s="136">
        <v>2.6784240927530002E-3</v>
      </c>
      <c r="D34" s="135">
        <v>14080.622846496</v>
      </c>
      <c r="E34" s="136">
        <v>3.5741868938630001E-3</v>
      </c>
      <c r="F34" s="135">
        <v>14033.204600159999</v>
      </c>
      <c r="G34" s="139">
        <v>3.588033374481E-3</v>
      </c>
    </row>
    <row r="35" spans="1:7" ht="17.25">
      <c r="A35" s="72" t="s">
        <v>88</v>
      </c>
      <c r="B35" s="135">
        <v>5883.75</v>
      </c>
      <c r="C35" s="136">
        <v>1.82722562318E-3</v>
      </c>
      <c r="D35" s="135">
        <v>15163.95</v>
      </c>
      <c r="E35" s="136">
        <v>3.8491757033799999E-3</v>
      </c>
      <c r="F35" s="135">
        <v>13765</v>
      </c>
      <c r="G35" s="139">
        <v>3.5194583708390002E-3</v>
      </c>
    </row>
    <row r="36" spans="1:7" ht="17.25">
      <c r="A36" s="72" t="s">
        <v>32</v>
      </c>
      <c r="B36" s="135">
        <v>14181.271726297</v>
      </c>
      <c r="C36" s="136">
        <v>4.4040591574380002E-3</v>
      </c>
      <c r="D36" s="135">
        <v>13518.551471126</v>
      </c>
      <c r="E36" s="136">
        <v>3.4315122291719998E-3</v>
      </c>
      <c r="F36" s="135">
        <v>12954.400519045001</v>
      </c>
      <c r="G36" s="139">
        <v>3.3122029310540002E-3</v>
      </c>
    </row>
    <row r="37" spans="1:7" ht="17.25">
      <c r="A37" s="72" t="s">
        <v>22</v>
      </c>
      <c r="B37" s="135">
        <v>11984.999376181</v>
      </c>
      <c r="C37" s="136">
        <v>3.7219966779619999E-3</v>
      </c>
      <c r="D37" s="135">
        <v>12527.761554432</v>
      </c>
      <c r="E37" s="136">
        <v>3.1800128194210001E-3</v>
      </c>
      <c r="F37" s="135">
        <v>12313.772855056</v>
      </c>
      <c r="G37" s="139">
        <v>3.1484061715459999E-3</v>
      </c>
    </row>
    <row r="38" spans="1:7" ht="17.25">
      <c r="A38" s="72" t="s">
        <v>5</v>
      </c>
      <c r="B38" s="135">
        <v>9313.4</v>
      </c>
      <c r="C38" s="136">
        <v>2.892319204407E-3</v>
      </c>
      <c r="D38" s="135">
        <v>9313.4</v>
      </c>
      <c r="E38" s="136">
        <v>2.3640880506640002E-3</v>
      </c>
      <c r="F38" s="135">
        <v>9313.4</v>
      </c>
      <c r="G38" s="139">
        <v>2.3812657893910001E-3</v>
      </c>
    </row>
    <row r="39" spans="1:7" ht="17.25">
      <c r="A39" s="72" t="s">
        <v>8</v>
      </c>
      <c r="B39" s="135">
        <v>8761.9770150000004</v>
      </c>
      <c r="C39" s="136">
        <v>2.7210722602979999E-3</v>
      </c>
      <c r="D39" s="135">
        <v>5174.3343299999997</v>
      </c>
      <c r="E39" s="136">
        <v>1.3134389116429999E-3</v>
      </c>
      <c r="F39" s="135">
        <v>4963.2965249999997</v>
      </c>
      <c r="G39" s="139">
        <v>1.2690240103060001E-3</v>
      </c>
    </row>
    <row r="40" spans="1:7" ht="17.25">
      <c r="A40" s="72" t="s">
        <v>31</v>
      </c>
      <c r="B40" s="135">
        <v>5342.7195386940002</v>
      </c>
      <c r="C40" s="136">
        <v>1.659206125102E-3</v>
      </c>
      <c r="D40" s="135">
        <v>3997.7316329999999</v>
      </c>
      <c r="E40" s="136">
        <v>1.0147732926039999E-3</v>
      </c>
      <c r="F40" s="135">
        <v>3940.7119899999998</v>
      </c>
      <c r="G40" s="139">
        <v>1.0075678750650001E-3</v>
      </c>
    </row>
    <row r="41" spans="1:7" ht="17.25">
      <c r="A41" s="72" t="s">
        <v>17</v>
      </c>
      <c r="B41" s="135">
        <v>2867.89346316</v>
      </c>
      <c r="C41" s="136">
        <v>8.9063750506699995E-4</v>
      </c>
      <c r="D41" s="135">
        <v>3382.6499144999998</v>
      </c>
      <c r="E41" s="136">
        <v>8.5864262701599995E-4</v>
      </c>
      <c r="F41" s="135">
        <v>3275.79033402</v>
      </c>
      <c r="G41" s="139">
        <v>8.3755958679099999E-4</v>
      </c>
    </row>
    <row r="42" spans="1:7" ht="17.25">
      <c r="A42" s="72" t="s">
        <v>11</v>
      </c>
      <c r="B42" s="135">
        <v>1668.4</v>
      </c>
      <c r="C42" s="136">
        <v>5.1812929334400001E-4</v>
      </c>
      <c r="D42" s="135">
        <v>2392.6</v>
      </c>
      <c r="E42" s="136">
        <v>6.0733105740300001E-4</v>
      </c>
      <c r="F42" s="135">
        <v>2349</v>
      </c>
      <c r="G42" s="139">
        <v>6.0059627410799998E-4</v>
      </c>
    </row>
    <row r="43" spans="1:7" ht="17.25">
      <c r="A43" s="72" t="s">
        <v>37</v>
      </c>
      <c r="B43" s="135">
        <v>1177.1465000000001</v>
      </c>
      <c r="C43" s="136">
        <v>3.6556825953500003E-4</v>
      </c>
      <c r="D43" s="135">
        <v>1521.62825</v>
      </c>
      <c r="E43" s="136">
        <v>3.8624596424300002E-4</v>
      </c>
      <c r="F43" s="135">
        <v>1659.55225</v>
      </c>
      <c r="G43" s="139">
        <v>4.2431711283000002E-4</v>
      </c>
    </row>
    <row r="44" spans="1:7" ht="17.25">
      <c r="A44" s="72" t="s">
        <v>40</v>
      </c>
      <c r="B44" s="135">
        <v>1294.9537266049999</v>
      </c>
      <c r="C44" s="136">
        <v>4.0215383557900002E-4</v>
      </c>
      <c r="D44" s="135">
        <v>1210.14040514</v>
      </c>
      <c r="E44" s="136">
        <v>3.0717873938800001E-4</v>
      </c>
      <c r="F44" s="135">
        <v>1206.3934956549999</v>
      </c>
      <c r="G44" s="139">
        <v>3.0845271971000001E-4</v>
      </c>
    </row>
    <row r="45" spans="1:7" ht="17.25">
      <c r="A45" s="72" t="s">
        <v>20</v>
      </c>
      <c r="B45" s="135">
        <v>1321.5</v>
      </c>
      <c r="C45" s="136">
        <v>4.1039790287400002E-4</v>
      </c>
      <c r="D45" s="135">
        <v>1152.5999999999999</v>
      </c>
      <c r="E45" s="136">
        <v>2.9257283990799998E-4</v>
      </c>
      <c r="F45" s="135">
        <v>1045.8</v>
      </c>
      <c r="G45" s="139">
        <v>2.6739190441099999E-4</v>
      </c>
    </row>
    <row r="46" spans="1:7" ht="17.25">
      <c r="A46" s="72" t="s">
        <v>38</v>
      </c>
      <c r="B46" s="135">
        <v>749.9</v>
      </c>
      <c r="C46" s="136">
        <v>2.3288489395800001E-4</v>
      </c>
      <c r="D46" s="135">
        <v>698</v>
      </c>
      <c r="E46" s="136">
        <v>1.77178415977E-4</v>
      </c>
      <c r="F46" s="135">
        <v>979</v>
      </c>
      <c r="G46" s="139">
        <v>2.5031236796599999E-4</v>
      </c>
    </row>
    <row r="47" spans="1:7" ht="17.25">
      <c r="A47" s="72" t="s">
        <v>19</v>
      </c>
      <c r="B47" s="135">
        <v>811.2</v>
      </c>
      <c r="C47" s="136">
        <v>2.5192189089000001E-4</v>
      </c>
      <c r="D47" s="135">
        <v>630.84</v>
      </c>
      <c r="E47" s="136">
        <v>1.6013070477800001E-4</v>
      </c>
      <c r="F47" s="135">
        <v>743.4</v>
      </c>
      <c r="G47" s="139">
        <v>1.9007376337700001E-4</v>
      </c>
    </row>
    <row r="48" spans="1:7" ht="17.25">
      <c r="A48" s="72" t="s">
        <v>7</v>
      </c>
      <c r="B48" s="135">
        <v>775.81799999999998</v>
      </c>
      <c r="C48" s="136">
        <v>2.4093384806E-4</v>
      </c>
      <c r="D48" s="135">
        <v>549.66600000000005</v>
      </c>
      <c r="E48" s="136">
        <v>1.39525718047E-4</v>
      </c>
      <c r="F48" s="135">
        <v>549.66600000000005</v>
      </c>
      <c r="G48" s="139">
        <v>1.40539528141E-4</v>
      </c>
    </row>
    <row r="49" spans="1:7" ht="17.25">
      <c r="A49" s="72" t="s">
        <v>6</v>
      </c>
      <c r="B49" s="135">
        <v>430.65</v>
      </c>
      <c r="C49" s="136">
        <v>1.33740338156E-4</v>
      </c>
      <c r="D49" s="135">
        <v>504.6</v>
      </c>
      <c r="E49" s="136">
        <v>1.2808628753900001E-4</v>
      </c>
      <c r="F49" s="135">
        <v>513.15</v>
      </c>
      <c r="G49" s="139">
        <v>1.3120305579300001E-4</v>
      </c>
    </row>
    <row r="50" spans="1:7" ht="17.25">
      <c r="A50" s="80" t="s">
        <v>42</v>
      </c>
      <c r="B50" s="140">
        <v>922.4</v>
      </c>
      <c r="C50" s="141">
        <v>2.8645556232399999E-4</v>
      </c>
      <c r="D50" s="140"/>
      <c r="E50" s="141"/>
      <c r="F50" s="140"/>
      <c r="G50" s="142"/>
    </row>
    <row r="53" spans="1:7" ht="16.5" customHeight="1">
      <c r="A53" s="79" t="s">
        <v>3</v>
      </c>
      <c r="B53" s="79"/>
      <c r="C53" s="79"/>
      <c r="D53" s="79"/>
      <c r="E53" s="79"/>
      <c r="F53" s="79"/>
      <c r="G53" s="69" t="s">
        <v>370</v>
      </c>
    </row>
    <row r="54" spans="1:7" ht="16.5" customHeight="1">
      <c r="A54" s="78"/>
      <c r="B54" s="836" t="s">
        <v>977</v>
      </c>
      <c r="C54" s="836"/>
      <c r="D54" s="836" t="s">
        <v>902</v>
      </c>
      <c r="E54" s="836"/>
      <c r="F54" s="836" t="s">
        <v>457</v>
      </c>
      <c r="G54" s="837"/>
    </row>
    <row r="55" spans="1:7" ht="18.75">
      <c r="A55" s="529" t="s">
        <v>4</v>
      </c>
      <c r="B55" s="746" t="s">
        <v>371</v>
      </c>
      <c r="C55" s="746" t="s">
        <v>149</v>
      </c>
      <c r="D55" s="746" t="s">
        <v>371</v>
      </c>
      <c r="E55" s="746" t="s">
        <v>149</v>
      </c>
      <c r="F55" s="746" t="s">
        <v>371</v>
      </c>
      <c r="G55" s="747" t="s">
        <v>149</v>
      </c>
    </row>
    <row r="56" spans="1:7" ht="17.25">
      <c r="A56" s="72" t="s">
        <v>35</v>
      </c>
      <c r="B56" s="135">
        <v>860571.59578249999</v>
      </c>
      <c r="C56" s="139">
        <v>0.220032394223239</v>
      </c>
      <c r="D56" s="135">
        <v>840868.20143500005</v>
      </c>
      <c r="E56" s="136">
        <v>0.213443690509972</v>
      </c>
      <c r="F56" s="525">
        <v>664471.86943049997</v>
      </c>
      <c r="G56" s="526">
        <v>0.20635479510617899</v>
      </c>
    </row>
    <row r="57" spans="1:7" ht="17.25">
      <c r="A57" s="72" t="s">
        <v>29</v>
      </c>
      <c r="B57" s="135">
        <v>552114.229642694</v>
      </c>
      <c r="C57" s="139">
        <v>0.14116549561752501</v>
      </c>
      <c r="D57" s="135">
        <v>558773.28152710199</v>
      </c>
      <c r="E57" s="136">
        <v>0.141837485546457</v>
      </c>
      <c r="F57" s="527">
        <v>331556.74050359201</v>
      </c>
      <c r="G57" s="139">
        <v>0.102966470666893</v>
      </c>
    </row>
    <row r="58" spans="1:7" ht="17.25">
      <c r="A58" s="72" t="s">
        <v>28</v>
      </c>
      <c r="B58" s="135">
        <v>346150.23002900003</v>
      </c>
      <c r="C58" s="139">
        <v>8.8504273493887994E-2</v>
      </c>
      <c r="D58" s="135">
        <v>350294.86441099999</v>
      </c>
      <c r="E58" s="136">
        <v>8.8917892838589002E-2</v>
      </c>
      <c r="F58" s="527">
        <v>212800.681087</v>
      </c>
      <c r="G58" s="139">
        <v>6.6086230229428999E-2</v>
      </c>
    </row>
    <row r="59" spans="1:7" ht="17.25">
      <c r="A59" s="72" t="s">
        <v>39</v>
      </c>
      <c r="B59" s="135">
        <v>304156.79999999999</v>
      </c>
      <c r="C59" s="139">
        <v>7.7767322615878001E-2</v>
      </c>
      <c r="D59" s="135">
        <v>301072.8</v>
      </c>
      <c r="E59" s="136">
        <v>7.6423498277735993E-2</v>
      </c>
      <c r="F59" s="527">
        <v>285064</v>
      </c>
      <c r="G59" s="139">
        <v>8.8527936273004995E-2</v>
      </c>
    </row>
    <row r="60" spans="1:7" ht="17.25">
      <c r="A60" s="72" t="s">
        <v>12</v>
      </c>
      <c r="B60" s="135">
        <v>289936.637796</v>
      </c>
      <c r="C60" s="139">
        <v>7.4131487606538995E-2</v>
      </c>
      <c r="D60" s="135">
        <v>310217.39242500003</v>
      </c>
      <c r="E60" s="136">
        <v>7.874473667404E-2</v>
      </c>
      <c r="F60" s="527">
        <v>315176.33360100002</v>
      </c>
      <c r="G60" s="139">
        <v>9.7879459966143001E-2</v>
      </c>
    </row>
    <row r="61" spans="1:7" ht="17.25">
      <c r="A61" s="72" t="s">
        <v>9</v>
      </c>
      <c r="B61" s="135">
        <v>262463.64304599998</v>
      </c>
      <c r="C61" s="139">
        <v>6.7107146063139E-2</v>
      </c>
      <c r="D61" s="135">
        <v>267838.196184</v>
      </c>
      <c r="E61" s="136">
        <v>6.7987317103304995E-2</v>
      </c>
      <c r="F61" s="527">
        <v>183810.109532</v>
      </c>
      <c r="G61" s="139">
        <v>5.708307489891E-2</v>
      </c>
    </row>
    <row r="62" spans="1:7" ht="17.25">
      <c r="A62" s="72" t="s">
        <v>26</v>
      </c>
      <c r="B62" s="135">
        <v>249467.5</v>
      </c>
      <c r="C62" s="139">
        <v>6.3784270332527995E-2</v>
      </c>
      <c r="D62" s="135">
        <v>240713.75</v>
      </c>
      <c r="E62" s="136">
        <v>6.1102121674733001E-2</v>
      </c>
      <c r="F62" s="527">
        <v>207632</v>
      </c>
      <c r="G62" s="139">
        <v>6.4481072545942E-2</v>
      </c>
    </row>
    <row r="63" spans="1:7" ht="17.25">
      <c r="A63" s="72" t="s">
        <v>16</v>
      </c>
      <c r="B63" s="135">
        <v>152731.61256592601</v>
      </c>
      <c r="C63" s="139">
        <v>3.9050675796358E-2</v>
      </c>
      <c r="D63" s="135">
        <v>157318.50873802599</v>
      </c>
      <c r="E63" s="136">
        <v>3.9933301120514998E-2</v>
      </c>
      <c r="F63" s="527">
        <v>155927.46702796899</v>
      </c>
      <c r="G63" s="139">
        <v>4.8423992030783E-2</v>
      </c>
    </row>
    <row r="64" spans="1:7" ht="17.25">
      <c r="A64" s="72" t="s">
        <v>18</v>
      </c>
      <c r="B64" s="135">
        <v>141305.94699200001</v>
      </c>
      <c r="C64" s="139">
        <v>3.6129342389416001E-2</v>
      </c>
      <c r="D64" s="137">
        <v>136731.30727600001</v>
      </c>
      <c r="E64" s="136">
        <v>3.4707502059701002E-2</v>
      </c>
      <c r="F64" s="527">
        <v>91904.971952000007</v>
      </c>
      <c r="G64" s="139">
        <v>2.8541511731186998E-2</v>
      </c>
    </row>
    <row r="65" spans="1:7" ht="17.25">
      <c r="A65" s="72" t="s">
        <v>41</v>
      </c>
      <c r="B65" s="135">
        <v>115225.39281999999</v>
      </c>
      <c r="C65" s="139">
        <v>2.9461022396916E-2</v>
      </c>
      <c r="D65" s="135">
        <v>120583.74196</v>
      </c>
      <c r="E65" s="136">
        <v>3.0608648127638999E-2</v>
      </c>
      <c r="F65" s="527">
        <v>141506.91167999999</v>
      </c>
      <c r="G65" s="139">
        <v>4.3945622244116002E-2</v>
      </c>
    </row>
    <row r="66" spans="1:7" ht="17.25">
      <c r="A66" s="72" t="s">
        <v>43</v>
      </c>
      <c r="B66" s="696">
        <f>SUM(B56:B65)</f>
        <v>3274123.5886741201</v>
      </c>
      <c r="C66" s="509">
        <f>B66/$B$68</f>
        <v>0.83713343053542522</v>
      </c>
      <c r="D66" s="609">
        <f>SUM(D56:D65)</f>
        <v>3284412.0439561279</v>
      </c>
      <c r="E66" s="509">
        <f>D66/D68</f>
        <v>0.83370619393268719</v>
      </c>
      <c r="F66" s="609">
        <f>SUM(F56:F65)</f>
        <v>2589851.0848140614</v>
      </c>
      <c r="G66" s="509">
        <f>F66/$F$68</f>
        <v>0.80429016569258638</v>
      </c>
    </row>
    <row r="67" spans="1:7" ht="17.25">
      <c r="A67" s="72" t="s">
        <v>117</v>
      </c>
      <c r="B67" s="135">
        <f>B68-B66</f>
        <v>636989.58545871964</v>
      </c>
      <c r="C67" s="139">
        <f>B67/$B$68</f>
        <v>0.16286656946457476</v>
      </c>
      <c r="D67" s="528">
        <v>632295.31299327081</v>
      </c>
      <c r="E67" s="142">
        <f>E68-E66</f>
        <v>0.16629380606731281</v>
      </c>
      <c r="F67" s="528">
        <f>F68-F66</f>
        <v>630194.60924698878</v>
      </c>
      <c r="G67" s="142">
        <f>F67/$F$68</f>
        <v>0.19570983430741359</v>
      </c>
    </row>
    <row r="68" spans="1:7" ht="17.25">
      <c r="A68" s="80" t="s">
        <v>148</v>
      </c>
      <c r="B68" s="745">
        <f>G6</f>
        <v>3911113.1741328398</v>
      </c>
      <c r="C68" s="744">
        <v>1</v>
      </c>
      <c r="D68" s="694">
        <f>F6</f>
        <v>3939531.7773317499</v>
      </c>
      <c r="E68" s="695">
        <v>1</v>
      </c>
      <c r="F68" s="694">
        <v>3220045.6940610502</v>
      </c>
      <c r="G68" s="695">
        <f>F68/$F$68</f>
        <v>1</v>
      </c>
    </row>
  </sheetData>
  <autoFilter ref="A9:G50">
    <sortState ref="A10:G50">
      <sortCondition descending="1" ref="F9"/>
    </sortState>
  </autoFilter>
  <sortState ref="A10:G50">
    <sortCondition descending="1" ref="F10"/>
  </sortState>
  <mergeCells count="7">
    <mergeCell ref="B54:C54"/>
    <mergeCell ref="D54:E54"/>
    <mergeCell ref="F54:G54"/>
    <mergeCell ref="A7:D7"/>
    <mergeCell ref="B8:C8"/>
    <mergeCell ref="D8:E8"/>
    <mergeCell ref="F8:G8"/>
  </mergeCells>
  <pageMargins left="0.7" right="0.7" top="0.75" bottom="0.75" header="0.3" footer="0.3"/>
  <pageSetup orientation="portrait" r:id="rId1"/>
  <ignoredErrors>
    <ignoredError sqref="C66 E66" formula="1"/>
  </ignoredError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theme="4" tint="0.39997558519241921"/>
  </sheetPr>
  <dimension ref="A1:N107"/>
  <sheetViews>
    <sheetView showGridLines="0" rightToLeft="1" zoomScaleNormal="100" workbookViewId="0">
      <selection activeCell="A5" sqref="A5"/>
    </sheetView>
  </sheetViews>
  <sheetFormatPr defaultRowHeight="15"/>
  <cols>
    <col min="1" max="1" width="5.875" customWidth="1"/>
    <col min="2" max="2" width="15.25" bestFit="1" customWidth="1"/>
    <col min="3" max="3" width="16.875" customWidth="1"/>
    <col min="4" max="4" width="16.375" customWidth="1"/>
    <col min="5" max="5" width="18.125" customWidth="1"/>
    <col min="6" max="6" width="11.25" customWidth="1"/>
    <col min="7" max="7" width="15.25" bestFit="1" customWidth="1"/>
    <col min="8" max="8" width="12.375" customWidth="1"/>
    <col min="9" max="9" width="12.875" customWidth="1"/>
    <col min="10" max="10" width="15.125" customWidth="1"/>
    <col min="11" max="11" width="12.375" customWidth="1"/>
    <col min="12" max="12" width="11.875" customWidth="1"/>
  </cols>
  <sheetData>
    <row r="1" spans="1:14" ht="17.25">
      <c r="A1" s="643"/>
      <c r="L1" s="275" t="s">
        <v>373</v>
      </c>
    </row>
    <row r="2" spans="1:14" ht="19.5">
      <c r="A2" s="643"/>
      <c r="B2" s="276" t="s">
        <v>436</v>
      </c>
      <c r="C2" s="277" t="s">
        <v>365</v>
      </c>
      <c r="D2" s="277" t="s">
        <v>375</v>
      </c>
      <c r="E2" s="277" t="s">
        <v>366</v>
      </c>
      <c r="F2" s="278" t="s">
        <v>375</v>
      </c>
      <c r="H2" s="934" t="s">
        <v>1282</v>
      </c>
      <c r="I2" s="935"/>
      <c r="J2" s="935"/>
      <c r="K2" s="935"/>
      <c r="L2" s="936"/>
    </row>
    <row r="3" spans="1:14" ht="20.25" customHeight="1">
      <c r="B3" s="417" t="s">
        <v>437</v>
      </c>
      <c r="C3" s="418">
        <v>41905612446068.5</v>
      </c>
      <c r="D3" s="419">
        <f t="shared" ref="D3:D25" si="0">C3/(C3+E3)</f>
        <v>0.44618688817441865</v>
      </c>
      <c r="E3" s="418">
        <v>52013804633904.5</v>
      </c>
      <c r="F3" s="419">
        <f t="shared" ref="F3:F25" si="1">E3/(E3+C3)</f>
        <v>0.55381311182558135</v>
      </c>
      <c r="H3" s="644" t="s">
        <v>436</v>
      </c>
      <c r="I3" s="645" t="s">
        <v>365</v>
      </c>
      <c r="J3" s="645" t="s">
        <v>375</v>
      </c>
      <c r="K3" s="645" t="s">
        <v>366</v>
      </c>
      <c r="L3" s="269" t="s">
        <v>375</v>
      </c>
    </row>
    <row r="4" spans="1:14" ht="18.75" customHeight="1">
      <c r="B4" s="417" t="s">
        <v>438</v>
      </c>
      <c r="C4" s="418">
        <v>65194008736087.5</v>
      </c>
      <c r="D4" s="419">
        <f t="shared" si="0"/>
        <v>0.56979507022036924</v>
      </c>
      <c r="E4" s="418">
        <v>49222580917581.5</v>
      </c>
      <c r="F4" s="419">
        <f t="shared" si="1"/>
        <v>0.43020492977963076</v>
      </c>
      <c r="H4" s="420" t="s">
        <v>437</v>
      </c>
      <c r="I4" s="418">
        <f t="shared" ref="I4:I14" si="2">C3/10^9</f>
        <v>41905.612446068502</v>
      </c>
      <c r="J4" s="419">
        <f>I4/(I4+K4)</f>
        <v>0.44618688817441865</v>
      </c>
      <c r="K4" s="418">
        <f t="shared" ref="K4:K14" si="3">E3/10^9</f>
        <v>52013.804633904503</v>
      </c>
      <c r="L4" s="419">
        <f t="shared" ref="L4:L26" si="4">K4/(K4+I4)</f>
        <v>0.55381311182558135</v>
      </c>
      <c r="M4" s="66"/>
      <c r="N4" s="66"/>
    </row>
    <row r="5" spans="1:14" ht="18">
      <c r="B5" s="417" t="s">
        <v>439</v>
      </c>
      <c r="C5" s="418">
        <v>52609412687774.5</v>
      </c>
      <c r="D5" s="419">
        <f t="shared" si="0"/>
        <v>0.61128249385875011</v>
      </c>
      <c r="E5" s="418">
        <v>33454580991604.5</v>
      </c>
      <c r="F5" s="419">
        <f t="shared" si="1"/>
        <v>0.38871750614124989</v>
      </c>
      <c r="H5" s="420" t="s">
        <v>438</v>
      </c>
      <c r="I5" s="418">
        <f t="shared" si="2"/>
        <v>65194.008736087497</v>
      </c>
      <c r="J5" s="419">
        <f t="shared" ref="J5:J26" si="5">I5/(I5+K5)</f>
        <v>0.56979507022036924</v>
      </c>
      <c r="K5" s="418">
        <f t="shared" si="3"/>
        <v>49222.580917581501</v>
      </c>
      <c r="L5" s="419">
        <f t="shared" si="4"/>
        <v>0.43020492977963076</v>
      </c>
    </row>
    <row r="6" spans="1:14" ht="18">
      <c r="B6" s="417" t="s">
        <v>440</v>
      </c>
      <c r="C6" s="418">
        <v>42331726675062.5</v>
      </c>
      <c r="D6" s="419">
        <f t="shared" si="0"/>
        <v>0.57476972756810463</v>
      </c>
      <c r="E6" s="418">
        <v>31318162392984.5</v>
      </c>
      <c r="F6" s="419">
        <f t="shared" si="1"/>
        <v>0.42523027243189537</v>
      </c>
      <c r="H6" s="420" t="s">
        <v>439</v>
      </c>
      <c r="I6" s="418">
        <f t="shared" si="2"/>
        <v>52609.4126877745</v>
      </c>
      <c r="J6" s="419">
        <f t="shared" si="5"/>
        <v>0.61128249385875011</v>
      </c>
      <c r="K6" s="418">
        <f t="shared" si="3"/>
        <v>33454.580991604496</v>
      </c>
      <c r="L6" s="419">
        <f t="shared" si="4"/>
        <v>0.38871750614124989</v>
      </c>
      <c r="M6" s="65"/>
      <c r="N6" s="65"/>
    </row>
    <row r="7" spans="1:14" ht="18">
      <c r="B7" s="417" t="s">
        <v>441</v>
      </c>
      <c r="C7" s="418">
        <v>43753908995888.5</v>
      </c>
      <c r="D7" s="419">
        <f t="shared" si="0"/>
        <v>0.57034999263095332</v>
      </c>
      <c r="E7" s="418">
        <v>32960230674837.5</v>
      </c>
      <c r="F7" s="419">
        <f t="shared" si="1"/>
        <v>0.42965000736904663</v>
      </c>
      <c r="H7" s="420" t="s">
        <v>440</v>
      </c>
      <c r="I7" s="418">
        <f t="shared" si="2"/>
        <v>42331.726675062499</v>
      </c>
      <c r="J7" s="419">
        <f t="shared" si="5"/>
        <v>0.57476972756810463</v>
      </c>
      <c r="K7" s="418">
        <f t="shared" si="3"/>
        <v>31318.162392984501</v>
      </c>
      <c r="L7" s="419">
        <f t="shared" si="4"/>
        <v>0.42523027243189543</v>
      </c>
      <c r="M7" s="65"/>
      <c r="N7" s="65"/>
    </row>
    <row r="8" spans="1:14" ht="18">
      <c r="B8" s="417" t="s">
        <v>442</v>
      </c>
      <c r="C8" s="418">
        <v>48732170923962.5</v>
      </c>
      <c r="D8" s="419">
        <f t="shared" si="0"/>
        <v>0.68368684636914823</v>
      </c>
      <c r="E8" s="418">
        <v>22546326216598.5</v>
      </c>
      <c r="F8" s="419">
        <f t="shared" si="1"/>
        <v>0.31631315363085177</v>
      </c>
      <c r="H8" s="420" t="s">
        <v>441</v>
      </c>
      <c r="I8" s="418">
        <f t="shared" si="2"/>
        <v>43753.908995888502</v>
      </c>
      <c r="J8" s="419">
        <f t="shared" si="5"/>
        <v>0.57034999263095343</v>
      </c>
      <c r="K8" s="418">
        <f t="shared" si="3"/>
        <v>32960.230674837498</v>
      </c>
      <c r="L8" s="419">
        <f t="shared" si="4"/>
        <v>0.42965000736904663</v>
      </c>
      <c r="M8" s="65"/>
      <c r="N8" s="65"/>
    </row>
    <row r="9" spans="1:14" ht="18">
      <c r="B9" s="417" t="s">
        <v>443</v>
      </c>
      <c r="C9" s="418">
        <v>48766314459691.5</v>
      </c>
      <c r="D9" s="419">
        <f t="shared" si="0"/>
        <v>0.58643512706301693</v>
      </c>
      <c r="E9" s="418">
        <v>34390904828864.5</v>
      </c>
      <c r="F9" s="419">
        <f t="shared" si="1"/>
        <v>0.41356487293698307</v>
      </c>
      <c r="H9" s="420" t="s">
        <v>442</v>
      </c>
      <c r="I9" s="418">
        <f t="shared" si="2"/>
        <v>48732.170923962498</v>
      </c>
      <c r="J9" s="419">
        <f t="shared" si="5"/>
        <v>0.68368684636914823</v>
      </c>
      <c r="K9" s="418">
        <f t="shared" si="3"/>
        <v>22546.3262165985</v>
      </c>
      <c r="L9" s="419">
        <f t="shared" si="4"/>
        <v>0.31631315363085177</v>
      </c>
      <c r="M9" s="65"/>
      <c r="N9" s="65"/>
    </row>
    <row r="10" spans="1:14" ht="18">
      <c r="B10" s="417" t="s">
        <v>444</v>
      </c>
      <c r="C10" s="418">
        <v>67274499965478</v>
      </c>
      <c r="D10" s="419">
        <f t="shared" si="0"/>
        <v>0.63366359703140396</v>
      </c>
      <c r="E10" s="418">
        <v>38893031640640</v>
      </c>
      <c r="F10" s="419">
        <f t="shared" si="1"/>
        <v>0.36633640296859604</v>
      </c>
      <c r="H10" s="420" t="s">
        <v>443</v>
      </c>
      <c r="I10" s="418">
        <f t="shared" si="2"/>
        <v>48766.314459691501</v>
      </c>
      <c r="J10" s="419">
        <f t="shared" si="5"/>
        <v>0.58643512706301704</v>
      </c>
      <c r="K10" s="418">
        <f t="shared" si="3"/>
        <v>34390.904828864499</v>
      </c>
      <c r="L10" s="419">
        <f t="shared" si="4"/>
        <v>0.41356487293698307</v>
      </c>
      <c r="M10" s="65"/>
      <c r="N10" s="65"/>
    </row>
    <row r="11" spans="1:14" ht="18">
      <c r="B11" s="417" t="s">
        <v>445</v>
      </c>
      <c r="C11" s="418">
        <v>51607033980803.5</v>
      </c>
      <c r="D11" s="419">
        <f t="shared" si="0"/>
        <v>0.67145983333687165</v>
      </c>
      <c r="E11" s="418">
        <v>25250927461712.5</v>
      </c>
      <c r="F11" s="419">
        <f t="shared" si="1"/>
        <v>0.32854016666312835</v>
      </c>
      <c r="H11" s="420" t="s">
        <v>444</v>
      </c>
      <c r="I11" s="418">
        <f t="shared" si="2"/>
        <v>67274.499965477997</v>
      </c>
      <c r="J11" s="419">
        <f t="shared" si="5"/>
        <v>0.63366359703140396</v>
      </c>
      <c r="K11" s="418">
        <f t="shared" si="3"/>
        <v>38893.031640640002</v>
      </c>
      <c r="L11" s="419">
        <f t="shared" si="4"/>
        <v>0.3663364029685961</v>
      </c>
      <c r="M11" s="65"/>
      <c r="N11" s="65"/>
    </row>
    <row r="12" spans="1:14" ht="18">
      <c r="B12" s="417" t="s">
        <v>446</v>
      </c>
      <c r="C12" s="418">
        <v>50780621733632.5</v>
      </c>
      <c r="D12" s="419">
        <f t="shared" si="0"/>
        <v>0.69407252642881356</v>
      </c>
      <c r="E12" s="418">
        <v>22382657030493.5</v>
      </c>
      <c r="F12" s="419">
        <f t="shared" si="1"/>
        <v>0.30592747357118638</v>
      </c>
      <c r="H12" s="420" t="s">
        <v>445</v>
      </c>
      <c r="I12" s="418">
        <f t="shared" si="2"/>
        <v>51607.033980803499</v>
      </c>
      <c r="J12" s="419">
        <f t="shared" si="5"/>
        <v>0.67145983333687165</v>
      </c>
      <c r="K12" s="418">
        <f t="shared" si="3"/>
        <v>25250.927461712501</v>
      </c>
      <c r="L12" s="419">
        <f t="shared" si="4"/>
        <v>0.32854016666312841</v>
      </c>
      <c r="M12" s="65"/>
      <c r="N12" s="65"/>
    </row>
    <row r="13" spans="1:14" ht="18">
      <c r="B13" s="421" t="s">
        <v>447</v>
      </c>
      <c r="C13" s="418">
        <v>80869833481285</v>
      </c>
      <c r="D13" s="419">
        <f t="shared" si="0"/>
        <v>0.72677026789708343</v>
      </c>
      <c r="E13" s="418">
        <v>30403063957520</v>
      </c>
      <c r="F13" s="419">
        <f t="shared" si="1"/>
        <v>0.27322973210291657</v>
      </c>
      <c r="H13" s="420" t="s">
        <v>446</v>
      </c>
      <c r="I13" s="418">
        <f t="shared" si="2"/>
        <v>50780.621733632499</v>
      </c>
      <c r="J13" s="419">
        <f t="shared" si="5"/>
        <v>0.69407252642881356</v>
      </c>
      <c r="K13" s="418">
        <f t="shared" si="3"/>
        <v>22382.657030493501</v>
      </c>
      <c r="L13" s="419">
        <f t="shared" si="4"/>
        <v>0.30592747357118638</v>
      </c>
      <c r="M13" s="65"/>
      <c r="N13" s="65"/>
    </row>
    <row r="14" spans="1:14" ht="18">
      <c r="B14" s="421" t="s">
        <v>448</v>
      </c>
      <c r="C14" s="418">
        <v>108055062368020</v>
      </c>
      <c r="D14" s="419">
        <f t="shared" si="0"/>
        <v>0.81146090197235865</v>
      </c>
      <c r="E14" s="418">
        <v>25106082063435</v>
      </c>
      <c r="F14" s="419">
        <f t="shared" si="1"/>
        <v>0.18853909802764132</v>
      </c>
      <c r="H14" s="420" t="s">
        <v>447</v>
      </c>
      <c r="I14" s="418">
        <f t="shared" si="2"/>
        <v>80869.833481284993</v>
      </c>
      <c r="J14" s="419">
        <f t="shared" si="5"/>
        <v>0.72677026789708343</v>
      </c>
      <c r="K14" s="418">
        <f t="shared" si="3"/>
        <v>30403.06395752</v>
      </c>
      <c r="L14" s="419">
        <f t="shared" si="4"/>
        <v>0.27322973210291657</v>
      </c>
      <c r="M14" s="65"/>
      <c r="N14" s="65"/>
    </row>
    <row r="15" spans="1:14" ht="18">
      <c r="B15" s="421" t="s">
        <v>449</v>
      </c>
      <c r="C15" s="418">
        <v>30242727089493.5</v>
      </c>
      <c r="D15" s="419">
        <f t="shared" si="0"/>
        <v>0.50163407079454536</v>
      </c>
      <c r="E15" s="418">
        <v>30045695986697.5</v>
      </c>
      <c r="F15" s="419">
        <f t="shared" si="1"/>
        <v>0.49836592920545464</v>
      </c>
      <c r="H15" s="421" t="s">
        <v>448</v>
      </c>
      <c r="I15" s="418">
        <v>108055</v>
      </c>
      <c r="J15" s="419">
        <f t="shared" si="5"/>
        <v>0.81146131374801933</v>
      </c>
      <c r="K15" s="418">
        <v>25106</v>
      </c>
      <c r="L15" s="419">
        <f t="shared" si="4"/>
        <v>0.1885386862519807</v>
      </c>
      <c r="M15" s="65"/>
      <c r="N15" s="65"/>
    </row>
    <row r="16" spans="1:14" ht="18">
      <c r="B16" s="421" t="s">
        <v>450</v>
      </c>
      <c r="C16" s="418">
        <v>75410681263037</v>
      </c>
      <c r="D16" s="419">
        <f t="shared" si="0"/>
        <v>0.66341053146838713</v>
      </c>
      <c r="E16" s="418">
        <v>38260533898597</v>
      </c>
      <c r="F16" s="419">
        <f t="shared" si="1"/>
        <v>0.33658946853161287</v>
      </c>
      <c r="H16" s="421" t="s">
        <v>449</v>
      </c>
      <c r="I16" s="418">
        <f>C15/1000000000</f>
        <v>30242.727089493499</v>
      </c>
      <c r="J16" s="419">
        <f t="shared" si="5"/>
        <v>0.50163407079454536</v>
      </c>
      <c r="K16" s="418">
        <f>E15/1000000000</f>
        <v>30045.695986697501</v>
      </c>
      <c r="L16" s="419">
        <f t="shared" si="4"/>
        <v>0.49836592920545464</v>
      </c>
    </row>
    <row r="17" spans="2:12" ht="18">
      <c r="B17" s="421" t="s">
        <v>451</v>
      </c>
      <c r="C17" s="418">
        <v>45975421648126.5</v>
      </c>
      <c r="D17" s="419">
        <f t="shared" si="0"/>
        <v>0.64219285569555606</v>
      </c>
      <c r="E17" s="418">
        <v>25615878753885.5</v>
      </c>
      <c r="F17" s="419">
        <f t="shared" si="1"/>
        <v>0.35780714430444388</v>
      </c>
      <c r="H17" s="421" t="s">
        <v>450</v>
      </c>
      <c r="I17" s="418">
        <f t="shared" ref="I17:I26" si="6">C16/1000000000</f>
        <v>75410.681263036997</v>
      </c>
      <c r="J17" s="419">
        <f t="shared" si="5"/>
        <v>0.66341053146838713</v>
      </c>
      <c r="K17" s="418">
        <f t="shared" ref="K17:K26" si="7">E16/1000000000</f>
        <v>38260.533898597001</v>
      </c>
      <c r="L17" s="419">
        <f t="shared" si="4"/>
        <v>0.33658946853161287</v>
      </c>
    </row>
    <row r="18" spans="2:12" ht="18">
      <c r="B18" s="422" t="s">
        <v>471</v>
      </c>
      <c r="C18" s="423">
        <v>43751733642342.5</v>
      </c>
      <c r="D18" s="424">
        <f t="shared" si="0"/>
        <v>0.65143958933210655</v>
      </c>
      <c r="E18" s="423">
        <v>23409879435547.5</v>
      </c>
      <c r="F18" s="424">
        <f t="shared" si="1"/>
        <v>0.34856041066789345</v>
      </c>
      <c r="H18" s="421" t="s">
        <v>451</v>
      </c>
      <c r="I18" s="418">
        <f t="shared" si="6"/>
        <v>45975.421648126503</v>
      </c>
      <c r="J18" s="419">
        <f t="shared" si="5"/>
        <v>0.64219285569555618</v>
      </c>
      <c r="K18" s="418">
        <f t="shared" si="7"/>
        <v>25615.878753885499</v>
      </c>
      <c r="L18" s="419">
        <f t="shared" si="4"/>
        <v>0.35780714430444388</v>
      </c>
    </row>
    <row r="19" spans="2:12" ht="18">
      <c r="B19" s="422" t="s">
        <v>724</v>
      </c>
      <c r="C19" s="423">
        <v>54682398383623</v>
      </c>
      <c r="D19" s="424">
        <f t="shared" si="0"/>
        <v>0.66165453334511526</v>
      </c>
      <c r="E19" s="423">
        <v>27962540368880</v>
      </c>
      <c r="F19" s="424">
        <f t="shared" si="1"/>
        <v>0.3383454666548848</v>
      </c>
      <c r="H19" s="422" t="s">
        <v>471</v>
      </c>
      <c r="I19" s="423">
        <f t="shared" si="6"/>
        <v>43751.7336423425</v>
      </c>
      <c r="J19" s="424">
        <f t="shared" si="5"/>
        <v>0.65143958933210666</v>
      </c>
      <c r="K19" s="423">
        <f t="shared" si="7"/>
        <v>23409.8794355475</v>
      </c>
      <c r="L19" s="424">
        <f t="shared" si="4"/>
        <v>0.34856041066789345</v>
      </c>
    </row>
    <row r="20" spans="2:12" ht="18">
      <c r="B20" s="422" t="s">
        <v>748</v>
      </c>
      <c r="C20" s="423">
        <v>58306577212818</v>
      </c>
      <c r="D20" s="424">
        <f t="shared" si="0"/>
        <v>0.6997678649364556</v>
      </c>
      <c r="E20" s="423">
        <v>25016164705479</v>
      </c>
      <c r="F20" s="424">
        <f t="shared" si="1"/>
        <v>0.3002321350635444</v>
      </c>
      <c r="H20" s="422" t="s">
        <v>724</v>
      </c>
      <c r="I20" s="423">
        <f t="shared" si="6"/>
        <v>54682.398383623004</v>
      </c>
      <c r="J20" s="424">
        <f t="shared" si="5"/>
        <v>0.66165453334511526</v>
      </c>
      <c r="K20" s="423">
        <f t="shared" si="7"/>
        <v>27962.54036888</v>
      </c>
      <c r="L20" s="424">
        <f t="shared" si="4"/>
        <v>0.3383454666548848</v>
      </c>
    </row>
    <row r="21" spans="2:12" ht="18">
      <c r="B21" s="422" t="s">
        <v>811</v>
      </c>
      <c r="C21" s="423">
        <v>64248118703988</v>
      </c>
      <c r="D21" s="424">
        <f t="shared" si="0"/>
        <v>0.70058891266264822</v>
      </c>
      <c r="E21" s="423">
        <v>27457755515185</v>
      </c>
      <c r="F21" s="424">
        <f t="shared" si="1"/>
        <v>0.29941108733735172</v>
      </c>
      <c r="H21" s="422" t="s">
        <v>748</v>
      </c>
      <c r="I21" s="423">
        <f t="shared" si="6"/>
        <v>58306.577212818003</v>
      </c>
      <c r="J21" s="424">
        <f t="shared" si="5"/>
        <v>0.6997678649364556</v>
      </c>
      <c r="K21" s="423">
        <f t="shared" si="7"/>
        <v>25016.164705479001</v>
      </c>
      <c r="L21" s="424">
        <f t="shared" si="4"/>
        <v>0.3002321350635444</v>
      </c>
    </row>
    <row r="22" spans="2:12" ht="18">
      <c r="B22" s="422" t="s">
        <v>867</v>
      </c>
      <c r="C22" s="423">
        <v>68852258429197.5</v>
      </c>
      <c r="D22" s="424">
        <f t="shared" si="0"/>
        <v>0.71114232893294105</v>
      </c>
      <c r="E22" s="423">
        <v>27966979616313.5</v>
      </c>
      <c r="F22" s="424">
        <f t="shared" si="1"/>
        <v>0.28885767106705901</v>
      </c>
      <c r="H22" s="422" t="s">
        <v>811</v>
      </c>
      <c r="I22" s="423">
        <f t="shared" si="6"/>
        <v>64248.118703988002</v>
      </c>
      <c r="J22" s="424">
        <f t="shared" si="5"/>
        <v>0.70058891266264833</v>
      </c>
      <c r="K22" s="423">
        <f t="shared" si="7"/>
        <v>27457.755515184999</v>
      </c>
      <c r="L22" s="424">
        <f t="shared" si="4"/>
        <v>0.29941108733735172</v>
      </c>
    </row>
    <row r="23" spans="2:12" ht="18">
      <c r="B23" s="422" t="s">
        <v>900</v>
      </c>
      <c r="C23" s="423">
        <v>77643734109708.5</v>
      </c>
      <c r="D23" s="424">
        <f t="shared" si="0"/>
        <v>0.69870185413345354</v>
      </c>
      <c r="E23" s="423">
        <v>33481968005400.5</v>
      </c>
      <c r="F23" s="424">
        <f t="shared" si="1"/>
        <v>0.30129814586654646</v>
      </c>
      <c r="H23" s="422" t="s">
        <v>867</v>
      </c>
      <c r="I23" s="423">
        <f t="shared" si="6"/>
        <v>68852.258429197507</v>
      </c>
      <c r="J23" s="424">
        <f t="shared" si="5"/>
        <v>0.71114232893294105</v>
      </c>
      <c r="K23" s="423">
        <f t="shared" si="7"/>
        <v>27966.9796163135</v>
      </c>
      <c r="L23" s="424">
        <f t="shared" si="4"/>
        <v>0.28885767106705895</v>
      </c>
    </row>
    <row r="24" spans="2:12" ht="18">
      <c r="B24" s="422" t="s">
        <v>973</v>
      </c>
      <c r="C24" s="423">
        <v>64782281901816</v>
      </c>
      <c r="D24" s="424">
        <f t="shared" si="0"/>
        <v>0.64814483968926295</v>
      </c>
      <c r="E24" s="423">
        <v>35168034655320</v>
      </c>
      <c r="F24" s="424">
        <f t="shared" si="1"/>
        <v>0.35185516031073705</v>
      </c>
      <c r="H24" s="422" t="s">
        <v>900</v>
      </c>
      <c r="I24" s="423">
        <f t="shared" si="6"/>
        <v>77643.734109708501</v>
      </c>
      <c r="J24" s="424">
        <f t="shared" si="5"/>
        <v>0.69870185413345354</v>
      </c>
      <c r="K24" s="423">
        <f t="shared" si="7"/>
        <v>33481.9680054005</v>
      </c>
      <c r="L24" s="424">
        <f t="shared" si="4"/>
        <v>0.30129814586654646</v>
      </c>
    </row>
    <row r="25" spans="2:12" ht="18">
      <c r="B25" s="422" t="s">
        <v>1283</v>
      </c>
      <c r="C25" s="423">
        <v>74538875564118</v>
      </c>
      <c r="D25" s="424">
        <f t="shared" si="0"/>
        <v>0.69979699182512001</v>
      </c>
      <c r="E25" s="423">
        <v>31976122978124</v>
      </c>
      <c r="F25" s="424">
        <f t="shared" si="1"/>
        <v>0.30020300817487994</v>
      </c>
      <c r="H25" s="422" t="s">
        <v>973</v>
      </c>
      <c r="I25" s="423">
        <f t="shared" si="6"/>
        <v>64782.281901816001</v>
      </c>
      <c r="J25" s="424">
        <f t="shared" si="5"/>
        <v>0.64814483968926295</v>
      </c>
      <c r="K25" s="423">
        <f t="shared" si="7"/>
        <v>35168.03465532</v>
      </c>
      <c r="L25" s="424">
        <f t="shared" si="4"/>
        <v>0.35185516031073699</v>
      </c>
    </row>
    <row r="26" spans="2:12" ht="18">
      <c r="H26" s="422" t="s">
        <v>1283</v>
      </c>
      <c r="I26" s="423">
        <f t="shared" si="6"/>
        <v>74538.875564118003</v>
      </c>
      <c r="J26" s="424">
        <f t="shared" si="5"/>
        <v>0.69979699182512012</v>
      </c>
      <c r="K26" s="423">
        <f t="shared" si="7"/>
        <v>31976.122978124</v>
      </c>
      <c r="L26" s="424">
        <f t="shared" si="4"/>
        <v>0.30020300817487994</v>
      </c>
    </row>
    <row r="30" spans="2:12" ht="18.75" customHeight="1">
      <c r="H30" s="934" t="s">
        <v>1284</v>
      </c>
      <c r="I30" s="935"/>
      <c r="J30" s="935"/>
      <c r="K30" s="935"/>
      <c r="L30" s="936"/>
    </row>
    <row r="31" spans="2:12" ht="19.5">
      <c r="B31" s="276" t="s">
        <v>436</v>
      </c>
      <c r="C31" s="277" t="s">
        <v>365</v>
      </c>
      <c r="D31" s="277" t="s">
        <v>375</v>
      </c>
      <c r="E31" s="277" t="s">
        <v>366</v>
      </c>
      <c r="F31" s="278" t="s">
        <v>375</v>
      </c>
      <c r="H31" s="644" t="s">
        <v>436</v>
      </c>
      <c r="I31" s="645" t="s">
        <v>365</v>
      </c>
      <c r="J31" s="645" t="s">
        <v>375</v>
      </c>
      <c r="K31" s="645" t="s">
        <v>366</v>
      </c>
      <c r="L31" s="269" t="s">
        <v>375</v>
      </c>
    </row>
    <row r="32" spans="2:12" ht="18">
      <c r="B32" s="417" t="s">
        <v>437</v>
      </c>
      <c r="C32" s="418">
        <v>23347745844805</v>
      </c>
      <c r="D32" s="419">
        <f t="shared" ref="D32:D54" si="8">C32/(C32+E32)</f>
        <v>0.31609198361691526</v>
      </c>
      <c r="E32" s="418">
        <v>50516025003307</v>
      </c>
      <c r="F32" s="419">
        <f t="shared" ref="F32:F54" si="9">E32/(E32+C32)</f>
        <v>0.68390801638308474</v>
      </c>
      <c r="H32" s="420" t="s">
        <v>437</v>
      </c>
      <c r="I32" s="418">
        <f>C32/10^9</f>
        <v>23347.745844804998</v>
      </c>
      <c r="J32" s="419">
        <f t="shared" ref="J32:J54" si="10">I32/(I32+K32)</f>
        <v>0.31609198361691526</v>
      </c>
      <c r="K32" s="418">
        <f>E32/10^9</f>
        <v>50516.025003306997</v>
      </c>
      <c r="L32" s="419">
        <f t="shared" ref="L32:L54" si="11">K32/(K32+I32)</f>
        <v>0.68390801638308474</v>
      </c>
    </row>
    <row r="33" spans="2:12" ht="18">
      <c r="B33" s="417" t="s">
        <v>438</v>
      </c>
      <c r="C33" s="418">
        <v>24816023969384.5</v>
      </c>
      <c r="D33" s="419">
        <f t="shared" si="8"/>
        <v>0.34451493805737765</v>
      </c>
      <c r="E33" s="418">
        <v>47215755289056.5</v>
      </c>
      <c r="F33" s="419">
        <f t="shared" si="9"/>
        <v>0.65548506194262235</v>
      </c>
      <c r="H33" s="420" t="s">
        <v>438</v>
      </c>
      <c r="I33" s="418">
        <f>C33/10^9</f>
        <v>24816.0239693845</v>
      </c>
      <c r="J33" s="419">
        <f t="shared" si="10"/>
        <v>0.3445149380573776</v>
      </c>
      <c r="K33" s="418">
        <f>E33/10^9</f>
        <v>47215.755289056498</v>
      </c>
      <c r="L33" s="419">
        <f t="shared" si="11"/>
        <v>0.65548506194262235</v>
      </c>
    </row>
    <row r="34" spans="2:12" ht="18">
      <c r="B34" s="417" t="s">
        <v>439</v>
      </c>
      <c r="C34" s="418">
        <v>29580575134469</v>
      </c>
      <c r="D34" s="419">
        <f t="shared" si="8"/>
        <v>0.4792313047884465</v>
      </c>
      <c r="E34" s="418">
        <v>32144472538548</v>
      </c>
      <c r="F34" s="419">
        <f t="shared" si="9"/>
        <v>0.52076869521155356</v>
      </c>
      <c r="H34" s="420" t="s">
        <v>439</v>
      </c>
      <c r="I34" s="418">
        <f>C34/10^9</f>
        <v>29580.575134469</v>
      </c>
      <c r="J34" s="419">
        <f t="shared" si="10"/>
        <v>0.47923130478844644</v>
      </c>
      <c r="K34" s="418">
        <f>E34/10^9</f>
        <v>32144.472538548001</v>
      </c>
      <c r="L34" s="419">
        <f t="shared" si="11"/>
        <v>0.52076869521155345</v>
      </c>
    </row>
    <row r="35" spans="2:12" ht="18">
      <c r="B35" s="417" t="s">
        <v>440</v>
      </c>
      <c r="C35" s="418">
        <v>25068047475009</v>
      </c>
      <c r="D35" s="419">
        <f t="shared" si="8"/>
        <v>0.45415699236758922</v>
      </c>
      <c r="E35" s="418">
        <v>30128829147600</v>
      </c>
      <c r="F35" s="419">
        <f t="shared" si="9"/>
        <v>0.54584300763241078</v>
      </c>
      <c r="H35" s="420" t="s">
        <v>440</v>
      </c>
      <c r="I35" s="418">
        <f>C35/10^9</f>
        <v>25068.047475009</v>
      </c>
      <c r="J35" s="419">
        <f t="shared" si="10"/>
        <v>0.45415699236758922</v>
      </c>
      <c r="K35" s="418">
        <f>E35/10^9</f>
        <v>30128.829147600001</v>
      </c>
      <c r="L35" s="419">
        <f t="shared" si="11"/>
        <v>0.54584300763241078</v>
      </c>
    </row>
    <row r="36" spans="2:12" ht="18">
      <c r="B36" s="417" t="s">
        <v>441</v>
      </c>
      <c r="C36" s="418">
        <v>23115483555624</v>
      </c>
      <c r="D36" s="419">
        <f t="shared" si="8"/>
        <v>0.42163244487029161</v>
      </c>
      <c r="E36" s="418">
        <v>31708294445462</v>
      </c>
      <c r="F36" s="419">
        <f t="shared" si="9"/>
        <v>0.57836755512970839</v>
      </c>
      <c r="H36" s="420" t="s">
        <v>441</v>
      </c>
      <c r="I36" s="418">
        <f t="shared" ref="I36:I54" si="12">C36/10^9</f>
        <v>23115.483555624</v>
      </c>
      <c r="J36" s="419">
        <f t="shared" si="10"/>
        <v>0.42163244487029161</v>
      </c>
      <c r="K36" s="418">
        <f t="shared" ref="K36:K54" si="13">E36/10^9</f>
        <v>31708.294445462001</v>
      </c>
      <c r="L36" s="419">
        <f t="shared" si="11"/>
        <v>0.57836755512970839</v>
      </c>
    </row>
    <row r="37" spans="2:12" ht="18">
      <c r="B37" s="417" t="s">
        <v>442</v>
      </c>
      <c r="C37" s="418">
        <v>28709795195637</v>
      </c>
      <c r="D37" s="419">
        <f t="shared" si="8"/>
        <v>0.57576674160869257</v>
      </c>
      <c r="E37" s="418">
        <v>21153792123460</v>
      </c>
      <c r="F37" s="419">
        <f t="shared" si="9"/>
        <v>0.42423325839130749</v>
      </c>
      <c r="H37" s="420" t="s">
        <v>442</v>
      </c>
      <c r="I37" s="418">
        <f t="shared" si="12"/>
        <v>28709.795195637002</v>
      </c>
      <c r="J37" s="419">
        <f t="shared" si="10"/>
        <v>0.57576674160869257</v>
      </c>
      <c r="K37" s="418">
        <f t="shared" si="13"/>
        <v>21153.79212346</v>
      </c>
      <c r="L37" s="419">
        <f t="shared" si="11"/>
        <v>0.42423325839130743</v>
      </c>
    </row>
    <row r="38" spans="2:12" ht="18">
      <c r="B38" s="417" t="s">
        <v>443</v>
      </c>
      <c r="C38" s="418">
        <v>16476559579943.5</v>
      </c>
      <c r="D38" s="419">
        <f t="shared" si="8"/>
        <v>0.33235744982660964</v>
      </c>
      <c r="E38" s="418">
        <v>33098256897133.5</v>
      </c>
      <c r="F38" s="419">
        <f t="shared" si="9"/>
        <v>0.66764255017339036</v>
      </c>
      <c r="H38" s="420" t="s">
        <v>443</v>
      </c>
      <c r="I38" s="418">
        <f t="shared" si="12"/>
        <v>16476.5595799435</v>
      </c>
      <c r="J38" s="419">
        <f t="shared" si="10"/>
        <v>0.3323574498266097</v>
      </c>
      <c r="K38" s="418">
        <f t="shared" si="13"/>
        <v>33098.256897133499</v>
      </c>
      <c r="L38" s="419">
        <f t="shared" si="11"/>
        <v>0.66764255017339036</v>
      </c>
    </row>
    <row r="39" spans="2:12" ht="18">
      <c r="B39" s="417" t="s">
        <v>444</v>
      </c>
      <c r="C39" s="418">
        <v>30926688766938</v>
      </c>
      <c r="D39" s="419">
        <f t="shared" si="8"/>
        <v>0.45323851098186163</v>
      </c>
      <c r="E39" s="418">
        <v>37308220706974</v>
      </c>
      <c r="F39" s="419">
        <f t="shared" si="9"/>
        <v>0.54676148901813837</v>
      </c>
      <c r="H39" s="420" t="s">
        <v>444</v>
      </c>
      <c r="I39" s="418">
        <f t="shared" si="12"/>
        <v>30926.688766938001</v>
      </c>
      <c r="J39" s="419">
        <f t="shared" si="10"/>
        <v>0.45323851098186163</v>
      </c>
      <c r="K39" s="418">
        <f t="shared" si="13"/>
        <v>37308.220706974003</v>
      </c>
      <c r="L39" s="419">
        <f t="shared" si="11"/>
        <v>0.54676148901813837</v>
      </c>
    </row>
    <row r="40" spans="2:12" ht="18">
      <c r="B40" s="417" t="s">
        <v>445</v>
      </c>
      <c r="C40" s="418">
        <v>24611216635664.5</v>
      </c>
      <c r="D40" s="419">
        <f t="shared" si="8"/>
        <v>0.51094398222975701</v>
      </c>
      <c r="E40" s="418">
        <v>23556914297713.5</v>
      </c>
      <c r="F40" s="419">
        <f t="shared" si="9"/>
        <v>0.48905601777024293</v>
      </c>
      <c r="H40" s="420" t="s">
        <v>445</v>
      </c>
      <c r="I40" s="418">
        <f t="shared" si="12"/>
        <v>24611.216635664499</v>
      </c>
      <c r="J40" s="419">
        <f t="shared" si="10"/>
        <v>0.51094398222975701</v>
      </c>
      <c r="K40" s="418">
        <f t="shared" si="13"/>
        <v>23556.914297713502</v>
      </c>
      <c r="L40" s="419">
        <f t="shared" si="11"/>
        <v>0.48905601777024299</v>
      </c>
    </row>
    <row r="41" spans="2:12" ht="18">
      <c r="B41" s="417" t="s">
        <v>446</v>
      </c>
      <c r="C41" s="418">
        <v>20928483266033</v>
      </c>
      <c r="D41" s="419">
        <f t="shared" si="8"/>
        <v>0.49977690407533509</v>
      </c>
      <c r="E41" s="418">
        <v>20947167840242</v>
      </c>
      <c r="F41" s="419">
        <f t="shared" si="9"/>
        <v>0.50022309592466496</v>
      </c>
      <c r="H41" s="420" t="s">
        <v>446</v>
      </c>
      <c r="I41" s="418">
        <f t="shared" si="12"/>
        <v>20928.483266032999</v>
      </c>
      <c r="J41" s="419">
        <f t="shared" si="10"/>
        <v>0.49977690407533509</v>
      </c>
      <c r="K41" s="418">
        <f t="shared" si="13"/>
        <v>20947.167840242</v>
      </c>
      <c r="L41" s="419">
        <f t="shared" si="11"/>
        <v>0.50022309592466496</v>
      </c>
    </row>
    <row r="42" spans="2:12" ht="18">
      <c r="B42" s="417" t="s">
        <v>447</v>
      </c>
      <c r="C42" s="418">
        <v>25350469937377.5</v>
      </c>
      <c r="D42" s="419">
        <f t="shared" si="8"/>
        <v>0.4745015159655428</v>
      </c>
      <c r="E42" s="418">
        <v>28075007293802.5</v>
      </c>
      <c r="F42" s="419">
        <f t="shared" si="9"/>
        <v>0.5254984840344572</v>
      </c>
      <c r="H42" s="420" t="s">
        <v>447</v>
      </c>
      <c r="I42" s="418">
        <f t="shared" si="12"/>
        <v>25350.4699373775</v>
      </c>
      <c r="J42" s="419">
        <f t="shared" si="10"/>
        <v>0.47450151596554274</v>
      </c>
      <c r="K42" s="418">
        <f t="shared" si="13"/>
        <v>28075.0072938025</v>
      </c>
      <c r="L42" s="419">
        <f t="shared" si="11"/>
        <v>0.5254984840344572</v>
      </c>
    </row>
    <row r="43" spans="2:12" ht="18">
      <c r="B43" s="417" t="s">
        <v>448</v>
      </c>
      <c r="C43" s="418">
        <v>72991332819539</v>
      </c>
      <c r="D43" s="419">
        <f t="shared" si="8"/>
        <v>0.76272245504228897</v>
      </c>
      <c r="E43" s="418">
        <v>22707085834586</v>
      </c>
      <c r="F43" s="419">
        <f t="shared" si="9"/>
        <v>0.23727754495771106</v>
      </c>
      <c r="H43" s="420" t="s">
        <v>448</v>
      </c>
      <c r="I43" s="418">
        <f t="shared" si="12"/>
        <v>72991.332819539006</v>
      </c>
      <c r="J43" s="419">
        <f t="shared" si="10"/>
        <v>0.76272245504228897</v>
      </c>
      <c r="K43" s="418">
        <f t="shared" si="13"/>
        <v>22707.085834586</v>
      </c>
      <c r="L43" s="419">
        <f t="shared" si="11"/>
        <v>0.23727754495771103</v>
      </c>
    </row>
    <row r="44" spans="2:12" ht="18">
      <c r="B44" s="417" t="s">
        <v>449</v>
      </c>
      <c r="C44" s="418">
        <v>12709290052394.5</v>
      </c>
      <c r="D44" s="419">
        <f t="shared" si="8"/>
        <v>0.3052923127021967</v>
      </c>
      <c r="E44" s="418">
        <v>28920615201040.5</v>
      </c>
      <c r="F44" s="419">
        <f t="shared" si="9"/>
        <v>0.6947076872978033</v>
      </c>
      <c r="H44" s="420" t="s">
        <v>449</v>
      </c>
      <c r="I44" s="418">
        <f t="shared" si="12"/>
        <v>12709.290052394501</v>
      </c>
      <c r="J44" s="419">
        <f t="shared" si="10"/>
        <v>0.30529231270219676</v>
      </c>
      <c r="K44" s="418">
        <f t="shared" si="13"/>
        <v>28920.615201040499</v>
      </c>
      <c r="L44" s="419">
        <f t="shared" si="11"/>
        <v>0.6947076872978033</v>
      </c>
    </row>
    <row r="45" spans="2:12" ht="18">
      <c r="B45" s="417" t="s">
        <v>450</v>
      </c>
      <c r="C45" s="418">
        <v>54111708667279</v>
      </c>
      <c r="D45" s="419">
        <f t="shared" si="8"/>
        <v>0.59634383532545365</v>
      </c>
      <c r="E45" s="418">
        <v>36627400990403</v>
      </c>
      <c r="F45" s="419">
        <f t="shared" si="9"/>
        <v>0.40365616467454629</v>
      </c>
      <c r="H45" s="420" t="s">
        <v>450</v>
      </c>
      <c r="I45" s="418">
        <f t="shared" si="12"/>
        <v>54111.708667279003</v>
      </c>
      <c r="J45" s="419">
        <f t="shared" si="10"/>
        <v>0.59634383532545365</v>
      </c>
      <c r="K45" s="418">
        <f t="shared" si="13"/>
        <v>36627.400990403003</v>
      </c>
      <c r="L45" s="419">
        <f t="shared" si="11"/>
        <v>0.40365616467454629</v>
      </c>
    </row>
    <row r="46" spans="2:12" ht="18">
      <c r="B46" s="417" t="s">
        <v>451</v>
      </c>
      <c r="C46" s="418">
        <v>25838699335011</v>
      </c>
      <c r="D46" s="419">
        <f t="shared" si="8"/>
        <v>0.51952589759876711</v>
      </c>
      <c r="E46" s="418">
        <v>23896452376264</v>
      </c>
      <c r="F46" s="419">
        <f t="shared" si="9"/>
        <v>0.48047410240123295</v>
      </c>
      <c r="H46" s="420" t="s">
        <v>451</v>
      </c>
      <c r="I46" s="418">
        <f t="shared" si="12"/>
        <v>25838.699335010999</v>
      </c>
      <c r="J46" s="419">
        <f t="shared" si="10"/>
        <v>0.51952589759876699</v>
      </c>
      <c r="K46" s="418">
        <f t="shared" si="13"/>
        <v>23896.452376263998</v>
      </c>
      <c r="L46" s="419">
        <f t="shared" si="11"/>
        <v>0.48047410240123289</v>
      </c>
    </row>
    <row r="47" spans="2:12" ht="18">
      <c r="B47" s="425" t="s">
        <v>471</v>
      </c>
      <c r="C47" s="423">
        <v>23270718523274.5</v>
      </c>
      <c r="D47" s="424">
        <f t="shared" si="8"/>
        <v>0.51403789407534695</v>
      </c>
      <c r="E47" s="423">
        <v>21999715410655.5</v>
      </c>
      <c r="F47" s="424">
        <f t="shared" si="9"/>
        <v>0.48596210592465311</v>
      </c>
      <c r="H47" s="426" t="s">
        <v>471</v>
      </c>
      <c r="I47" s="423">
        <f t="shared" si="12"/>
        <v>23270.7185232745</v>
      </c>
      <c r="J47" s="424">
        <f t="shared" si="10"/>
        <v>0.51403789407534695</v>
      </c>
      <c r="K47" s="423">
        <f t="shared" si="13"/>
        <v>21999.715410655499</v>
      </c>
      <c r="L47" s="424">
        <f t="shared" si="11"/>
        <v>0.48596210592465305</v>
      </c>
    </row>
    <row r="48" spans="2:12" ht="18">
      <c r="B48" s="425" t="s">
        <v>724</v>
      </c>
      <c r="C48" s="423">
        <v>34610722554887</v>
      </c>
      <c r="D48" s="424">
        <f t="shared" si="8"/>
        <v>0.568873727967803</v>
      </c>
      <c r="E48" s="423">
        <v>26230059596413</v>
      </c>
      <c r="F48" s="424">
        <f t="shared" si="9"/>
        <v>0.431126272032197</v>
      </c>
      <c r="H48" s="426" t="s">
        <v>724</v>
      </c>
      <c r="I48" s="423">
        <f t="shared" si="12"/>
        <v>34610.722554886997</v>
      </c>
      <c r="J48" s="424">
        <f t="shared" si="10"/>
        <v>0.568873727967803</v>
      </c>
      <c r="K48" s="423">
        <f t="shared" si="13"/>
        <v>26230.059596413001</v>
      </c>
      <c r="L48" s="424">
        <f t="shared" si="11"/>
        <v>0.43112627203219706</v>
      </c>
    </row>
    <row r="49" spans="2:12" ht="18">
      <c r="B49" s="422" t="s">
        <v>748</v>
      </c>
      <c r="C49" s="423">
        <v>24105251169702</v>
      </c>
      <c r="D49" s="424">
        <f t="shared" si="8"/>
        <v>0.5139509124230387</v>
      </c>
      <c r="E49" s="423">
        <v>22796603826638</v>
      </c>
      <c r="F49" s="424">
        <f t="shared" si="9"/>
        <v>0.4860490875769613</v>
      </c>
      <c r="H49" s="422" t="s">
        <v>748</v>
      </c>
      <c r="I49" s="423">
        <f t="shared" si="12"/>
        <v>24105.251169702002</v>
      </c>
      <c r="J49" s="424">
        <f t="shared" si="10"/>
        <v>0.5139509124230387</v>
      </c>
      <c r="K49" s="423">
        <f t="shared" si="13"/>
        <v>22796.603826637998</v>
      </c>
      <c r="L49" s="424">
        <f t="shared" si="11"/>
        <v>0.48604908757696125</v>
      </c>
    </row>
    <row r="50" spans="2:12" ht="18">
      <c r="B50" s="422" t="s">
        <v>811</v>
      </c>
      <c r="C50" s="423">
        <v>27868243011392.5</v>
      </c>
      <c r="D50" s="424">
        <f t="shared" si="8"/>
        <v>0.52726181439703068</v>
      </c>
      <c r="E50" s="423">
        <v>24986415244605.5</v>
      </c>
      <c r="F50" s="424">
        <f t="shared" si="9"/>
        <v>0.47273818560296937</v>
      </c>
      <c r="H50" s="422" t="s">
        <v>811</v>
      </c>
      <c r="I50" s="423">
        <f t="shared" si="12"/>
        <v>27868.2430113925</v>
      </c>
      <c r="J50" s="424">
        <f t="shared" si="10"/>
        <v>0.52726181439703057</v>
      </c>
      <c r="K50" s="423">
        <f t="shared" si="13"/>
        <v>24986.415244605501</v>
      </c>
      <c r="L50" s="424">
        <f t="shared" si="11"/>
        <v>0.47273818560296937</v>
      </c>
    </row>
    <row r="51" spans="2:12" ht="18">
      <c r="B51" s="422" t="s">
        <v>867</v>
      </c>
      <c r="C51" s="646">
        <v>21663636967848.5</v>
      </c>
      <c r="D51" s="647">
        <f t="shared" si="8"/>
        <v>0.45808422414236</v>
      </c>
      <c r="E51" s="646">
        <v>25628183675850.5</v>
      </c>
      <c r="F51" s="647">
        <f t="shared" si="9"/>
        <v>0.54191577585764006</v>
      </c>
      <c r="H51" s="422" t="s">
        <v>867</v>
      </c>
      <c r="I51" s="423">
        <f t="shared" si="12"/>
        <v>21663.636967848499</v>
      </c>
      <c r="J51" s="424">
        <f t="shared" si="10"/>
        <v>0.45808422414235994</v>
      </c>
      <c r="K51" s="423">
        <f t="shared" si="13"/>
        <v>25628.183675850501</v>
      </c>
      <c r="L51" s="424">
        <f t="shared" si="11"/>
        <v>0.54191577585764006</v>
      </c>
    </row>
    <row r="52" spans="2:12" ht="18">
      <c r="B52" s="422" t="s">
        <v>900</v>
      </c>
      <c r="C52" s="423">
        <v>31187864790494.5</v>
      </c>
      <c r="D52" s="424">
        <f t="shared" si="8"/>
        <v>0.50264924232996666</v>
      </c>
      <c r="E52" s="423">
        <v>30859109847181.5</v>
      </c>
      <c r="F52" s="647">
        <f t="shared" si="9"/>
        <v>0.49735075767003334</v>
      </c>
      <c r="H52" s="422" t="s">
        <v>900</v>
      </c>
      <c r="I52" s="423">
        <f t="shared" si="12"/>
        <v>31187.864790494499</v>
      </c>
      <c r="J52" s="424">
        <f t="shared" si="10"/>
        <v>0.50264924232996666</v>
      </c>
      <c r="K52" s="423">
        <f t="shared" si="13"/>
        <v>30859.109847181498</v>
      </c>
      <c r="L52" s="424">
        <f t="shared" si="11"/>
        <v>0.49735075767003328</v>
      </c>
    </row>
    <row r="53" spans="2:12" ht="18">
      <c r="B53" s="422" t="s">
        <v>973</v>
      </c>
      <c r="C53" s="646">
        <v>34207324004147</v>
      </c>
      <c r="D53" s="647">
        <f t="shared" si="8"/>
        <v>0.51506361358166264</v>
      </c>
      <c r="E53" s="646">
        <v>32206460821916</v>
      </c>
      <c r="F53" s="647">
        <f t="shared" si="9"/>
        <v>0.48493638641833742</v>
      </c>
      <c r="H53" s="422" t="s">
        <v>973</v>
      </c>
      <c r="I53" s="423">
        <f t="shared" si="12"/>
        <v>34207.324004146998</v>
      </c>
      <c r="J53" s="424">
        <f t="shared" si="10"/>
        <v>0.51506361358166264</v>
      </c>
      <c r="K53" s="423">
        <f t="shared" si="13"/>
        <v>32206.460821916</v>
      </c>
      <c r="L53" s="424">
        <f t="shared" si="11"/>
        <v>0.48493638641833742</v>
      </c>
    </row>
    <row r="54" spans="2:12" ht="18">
      <c r="B54" s="422" t="s">
        <v>1283</v>
      </c>
      <c r="C54" s="423">
        <v>37854144376963</v>
      </c>
      <c r="D54" s="424">
        <f t="shared" si="8"/>
        <v>0.56300228370368566</v>
      </c>
      <c r="E54" s="423">
        <v>29382073792422</v>
      </c>
      <c r="F54" s="647">
        <f t="shared" si="9"/>
        <v>0.43699771629631429</v>
      </c>
      <c r="H54" s="422" t="s">
        <v>1283</v>
      </c>
      <c r="I54" s="423">
        <f t="shared" si="12"/>
        <v>37854.144376962999</v>
      </c>
      <c r="J54" s="424">
        <f t="shared" si="10"/>
        <v>0.56300228370368566</v>
      </c>
      <c r="K54" s="423">
        <f t="shared" si="13"/>
        <v>29382.073792422001</v>
      </c>
      <c r="L54" s="424">
        <f t="shared" si="11"/>
        <v>0.43699771629631434</v>
      </c>
    </row>
    <row r="57" spans="2:12" ht="18.75" customHeight="1">
      <c r="B57" s="279" t="s">
        <v>436</v>
      </c>
      <c r="C57" s="280" t="s">
        <v>332</v>
      </c>
      <c r="D57" s="280" t="s">
        <v>375</v>
      </c>
      <c r="E57" s="280" t="s">
        <v>366</v>
      </c>
      <c r="F57" s="281" t="s">
        <v>375</v>
      </c>
      <c r="H57" s="934" t="s">
        <v>1285</v>
      </c>
      <c r="I57" s="935"/>
      <c r="J57" s="935"/>
      <c r="K57" s="935"/>
      <c r="L57" s="936"/>
    </row>
    <row r="58" spans="2:12" ht="19.5">
      <c r="B58" s="417" t="s">
        <v>437</v>
      </c>
      <c r="C58" s="418">
        <v>16901978182644</v>
      </c>
      <c r="D58" s="419">
        <f>C58/(C58+E58)</f>
        <v>0.95136088492827053</v>
      </c>
      <c r="E58" s="418">
        <v>864127666787</v>
      </c>
      <c r="F58" s="419">
        <f>E58/(E58+C58)</f>
        <v>4.8639115071729445E-2</v>
      </c>
      <c r="H58" s="644" t="s">
        <v>436</v>
      </c>
      <c r="I58" s="645" t="s">
        <v>365</v>
      </c>
      <c r="J58" s="645" t="s">
        <v>375</v>
      </c>
      <c r="K58" s="645" t="s">
        <v>366</v>
      </c>
      <c r="L58" s="269" t="s">
        <v>375</v>
      </c>
    </row>
    <row r="59" spans="2:12" ht="18">
      <c r="B59" s="417" t="s">
        <v>438</v>
      </c>
      <c r="C59" s="418">
        <v>38500840561319</v>
      </c>
      <c r="D59" s="419">
        <f t="shared" ref="D59:D80" si="14">C59/(C59+E59)</f>
        <v>0.96143016471719522</v>
      </c>
      <c r="E59" s="418">
        <v>1544543881808</v>
      </c>
      <c r="F59" s="419">
        <f t="shared" ref="F59:F80" si="15">E59/(E59+C59)</f>
        <v>3.8569835282804742E-2</v>
      </c>
      <c r="H59" s="420" t="s">
        <v>437</v>
      </c>
      <c r="I59" s="418">
        <f t="shared" ref="I59:I81" si="16">C58/10^9</f>
        <v>16901.978182644001</v>
      </c>
      <c r="J59" s="419">
        <f t="shared" ref="J59:J81" si="17">I59/(I59+K59)</f>
        <v>0.95136088492827053</v>
      </c>
      <c r="K59" s="418">
        <f t="shared" ref="K59:K81" si="18">E58/10^9</f>
        <v>864.12766678699995</v>
      </c>
      <c r="L59" s="419">
        <f t="shared" ref="L59:L81" si="19">K59/(K59+I59)</f>
        <v>4.8639115071729438E-2</v>
      </c>
    </row>
    <row r="60" spans="2:12" ht="18">
      <c r="B60" s="417" t="s">
        <v>439</v>
      </c>
      <c r="C60" s="418">
        <v>22138937423520</v>
      </c>
      <c r="D60" s="419">
        <f t="shared" si="14"/>
        <v>0.95596829675732298</v>
      </c>
      <c r="E60" s="418">
        <v>1019714906914</v>
      </c>
      <c r="F60" s="419">
        <f t="shared" si="15"/>
        <v>4.4031703242677002E-2</v>
      </c>
      <c r="H60" s="420" t="s">
        <v>438</v>
      </c>
      <c r="I60" s="418">
        <f t="shared" si="16"/>
        <v>38500.840561318997</v>
      </c>
      <c r="J60" s="419">
        <f t="shared" si="17"/>
        <v>0.96143016471719522</v>
      </c>
      <c r="K60" s="418">
        <f t="shared" si="18"/>
        <v>1544.5438818079999</v>
      </c>
      <c r="L60" s="419">
        <f t="shared" si="19"/>
        <v>3.8569835282804749E-2</v>
      </c>
    </row>
    <row r="61" spans="2:12" ht="18">
      <c r="B61" s="417" t="s">
        <v>440</v>
      </c>
      <c r="C61" s="418">
        <v>15942614822242</v>
      </c>
      <c r="D61" s="419">
        <f t="shared" si="14"/>
        <v>0.94485726511459167</v>
      </c>
      <c r="E61" s="418">
        <v>930425594406</v>
      </c>
      <c r="F61" s="419">
        <f t="shared" si="15"/>
        <v>5.5142734885408308E-2</v>
      </c>
      <c r="H61" s="420" t="s">
        <v>439</v>
      </c>
      <c r="I61" s="418">
        <f t="shared" si="16"/>
        <v>22138.937423520001</v>
      </c>
      <c r="J61" s="419">
        <f t="shared" si="17"/>
        <v>0.95596829675732298</v>
      </c>
      <c r="K61" s="418">
        <f t="shared" si="18"/>
        <v>1019.714906914</v>
      </c>
      <c r="L61" s="419">
        <f t="shared" si="19"/>
        <v>4.4031703242677002E-2</v>
      </c>
    </row>
    <row r="62" spans="2:12" ht="18">
      <c r="B62" s="417" t="s">
        <v>441</v>
      </c>
      <c r="C62" s="418">
        <v>19865753761760.5</v>
      </c>
      <c r="D62" s="419">
        <f t="shared" si="14"/>
        <v>0.9536518385025623</v>
      </c>
      <c r="E62" s="418">
        <v>965489842775.5</v>
      </c>
      <c r="F62" s="419">
        <f t="shared" si="15"/>
        <v>4.6348161497437666E-2</v>
      </c>
      <c r="H62" s="420" t="s">
        <v>440</v>
      </c>
      <c r="I62" s="418">
        <f t="shared" si="16"/>
        <v>15942.614822242</v>
      </c>
      <c r="J62" s="419">
        <f t="shared" si="17"/>
        <v>0.94485726511459167</v>
      </c>
      <c r="K62" s="418">
        <f t="shared" si="18"/>
        <v>930.42559440599996</v>
      </c>
      <c r="L62" s="419">
        <f t="shared" si="19"/>
        <v>5.5142734885408308E-2</v>
      </c>
    </row>
    <row r="63" spans="2:12" ht="18">
      <c r="B63" s="417" t="s">
        <v>442</v>
      </c>
      <c r="C63" s="418">
        <v>18263098120477.5</v>
      </c>
      <c r="D63" s="419">
        <f t="shared" si="14"/>
        <v>0.94291070055482873</v>
      </c>
      <c r="E63" s="418">
        <v>1105754210640.5</v>
      </c>
      <c r="F63" s="419">
        <f t="shared" si="15"/>
        <v>5.708929944517132E-2</v>
      </c>
      <c r="H63" s="420" t="s">
        <v>441</v>
      </c>
      <c r="I63" s="418">
        <f t="shared" si="16"/>
        <v>19865.753761760501</v>
      </c>
      <c r="J63" s="419">
        <f t="shared" si="17"/>
        <v>0.9536518385025623</v>
      </c>
      <c r="K63" s="418">
        <f t="shared" si="18"/>
        <v>965.48984277550005</v>
      </c>
      <c r="L63" s="419">
        <f t="shared" si="19"/>
        <v>4.6348161497437666E-2</v>
      </c>
    </row>
    <row r="64" spans="2:12" ht="18">
      <c r="B64" s="417" t="s">
        <v>443</v>
      </c>
      <c r="C64" s="418">
        <v>31141475401024</v>
      </c>
      <c r="D64" s="419">
        <f t="shared" si="14"/>
        <v>0.96698625452475184</v>
      </c>
      <c r="E64" s="418">
        <v>1063196852905</v>
      </c>
      <c r="F64" s="419">
        <f t="shared" si="15"/>
        <v>3.3013745475248206E-2</v>
      </c>
      <c r="H64" s="420" t="s">
        <v>442</v>
      </c>
      <c r="I64" s="418">
        <f t="shared" si="16"/>
        <v>18263.098120477502</v>
      </c>
      <c r="J64" s="419">
        <f t="shared" si="17"/>
        <v>0.94291070055482862</v>
      </c>
      <c r="K64" s="418">
        <f t="shared" si="18"/>
        <v>1105.7542106405001</v>
      </c>
      <c r="L64" s="419">
        <f t="shared" si="19"/>
        <v>5.7089299445171313E-2</v>
      </c>
    </row>
    <row r="65" spans="2:12" ht="18">
      <c r="B65" s="417" t="s">
        <v>444</v>
      </c>
      <c r="C65" s="418">
        <v>34944309221063</v>
      </c>
      <c r="D65" s="419">
        <f t="shared" si="14"/>
        <v>0.96487034746023348</v>
      </c>
      <c r="E65" s="418">
        <v>1272276056995</v>
      </c>
      <c r="F65" s="419">
        <f t="shared" si="15"/>
        <v>3.5129652539766493E-2</v>
      </c>
      <c r="H65" s="420" t="s">
        <v>443</v>
      </c>
      <c r="I65" s="418">
        <f t="shared" si="16"/>
        <v>31141.475401023999</v>
      </c>
      <c r="J65" s="419">
        <f t="shared" si="17"/>
        <v>0.96698625452475184</v>
      </c>
      <c r="K65" s="418">
        <f t="shared" si="18"/>
        <v>1063.196852905</v>
      </c>
      <c r="L65" s="419">
        <f t="shared" si="19"/>
        <v>3.3013745475248206E-2</v>
      </c>
    </row>
    <row r="66" spans="2:12" ht="18">
      <c r="B66" s="417" t="s">
        <v>445</v>
      </c>
      <c r="C66" s="418">
        <v>24888488913866.5</v>
      </c>
      <c r="D66" s="419">
        <f t="shared" si="14"/>
        <v>0.94974562390663708</v>
      </c>
      <c r="E66" s="418">
        <v>1316937347000.5</v>
      </c>
      <c r="F66" s="419">
        <f t="shared" si="15"/>
        <v>5.0254376093362939E-2</v>
      </c>
      <c r="H66" s="420" t="s">
        <v>444</v>
      </c>
      <c r="I66" s="418">
        <f t="shared" si="16"/>
        <v>34944.309221062998</v>
      </c>
      <c r="J66" s="419">
        <f t="shared" si="17"/>
        <v>0.96487034746023359</v>
      </c>
      <c r="K66" s="418">
        <f t="shared" si="18"/>
        <v>1272.2760569950001</v>
      </c>
      <c r="L66" s="419">
        <f t="shared" si="19"/>
        <v>3.51296525397665E-2</v>
      </c>
    </row>
    <row r="67" spans="2:12" ht="18">
      <c r="B67" s="417" t="s">
        <v>446</v>
      </c>
      <c r="C67" s="418">
        <v>28322671785371</v>
      </c>
      <c r="D67" s="419">
        <f t="shared" si="14"/>
        <v>0.96236289931108498</v>
      </c>
      <c r="E67" s="418">
        <v>1107672844130</v>
      </c>
      <c r="F67" s="419">
        <f t="shared" si="15"/>
        <v>3.7637100688915071E-2</v>
      </c>
      <c r="H67" s="420" t="s">
        <v>445</v>
      </c>
      <c r="I67" s="418">
        <f t="shared" si="16"/>
        <v>24888.488913866498</v>
      </c>
      <c r="J67" s="419">
        <f t="shared" si="17"/>
        <v>0.94974562390663697</v>
      </c>
      <c r="K67" s="418">
        <f t="shared" si="18"/>
        <v>1316.9373470005</v>
      </c>
      <c r="L67" s="419">
        <f t="shared" si="19"/>
        <v>5.0254376093362946E-2</v>
      </c>
    </row>
    <row r="68" spans="2:12" ht="18">
      <c r="B68" s="417" t="s">
        <v>447</v>
      </c>
      <c r="C68" s="418">
        <v>52835509066880</v>
      </c>
      <c r="D68" s="419">
        <f t="shared" si="14"/>
        <v>0.96475714421976233</v>
      </c>
      <c r="E68" s="418">
        <v>1930096332819</v>
      </c>
      <c r="F68" s="419">
        <f t="shared" si="15"/>
        <v>3.5242855780237718E-2</v>
      </c>
      <c r="H68" s="420" t="s">
        <v>446</v>
      </c>
      <c r="I68" s="418">
        <f t="shared" si="16"/>
        <v>28322.671785371</v>
      </c>
      <c r="J68" s="419">
        <f t="shared" si="17"/>
        <v>0.96236289931108487</v>
      </c>
      <c r="K68" s="418">
        <f t="shared" si="18"/>
        <v>1107.6728441299999</v>
      </c>
      <c r="L68" s="419">
        <f t="shared" si="19"/>
        <v>3.7637100688915071E-2</v>
      </c>
    </row>
    <row r="69" spans="2:12" ht="18">
      <c r="B69" s="417" t="s">
        <v>448</v>
      </c>
      <c r="C69" s="418">
        <v>33140359813428</v>
      </c>
      <c r="D69" s="419">
        <f t="shared" si="14"/>
        <v>0.94330632689030636</v>
      </c>
      <c r="E69" s="418">
        <v>1991769452235</v>
      </c>
      <c r="F69" s="419">
        <f t="shared" si="15"/>
        <v>5.6693673109693657E-2</v>
      </c>
      <c r="H69" s="420" t="s">
        <v>447</v>
      </c>
      <c r="I69" s="418">
        <f t="shared" si="16"/>
        <v>52835.509066879997</v>
      </c>
      <c r="J69" s="419">
        <f t="shared" si="17"/>
        <v>0.96475714421976233</v>
      </c>
      <c r="K69" s="418">
        <f t="shared" si="18"/>
        <v>1930.0963328190001</v>
      </c>
      <c r="L69" s="419">
        <f t="shared" si="19"/>
        <v>3.5242855780237725E-2</v>
      </c>
    </row>
    <row r="70" spans="2:12" ht="18">
      <c r="B70" s="421" t="s">
        <v>449</v>
      </c>
      <c r="C70" s="418">
        <v>16367360108624</v>
      </c>
      <c r="D70" s="419">
        <f t="shared" si="14"/>
        <v>0.95112036926514387</v>
      </c>
      <c r="E70" s="418">
        <v>841145394491</v>
      </c>
      <c r="F70" s="419">
        <f t="shared" si="15"/>
        <v>4.8879630734856086E-2</v>
      </c>
      <c r="H70" s="420" t="s">
        <v>448</v>
      </c>
      <c r="I70" s="418">
        <f t="shared" si="16"/>
        <v>33140.359813427996</v>
      </c>
      <c r="J70" s="419">
        <f t="shared" si="17"/>
        <v>0.94330632689030636</v>
      </c>
      <c r="K70" s="418">
        <f t="shared" si="18"/>
        <v>1991.769452235</v>
      </c>
      <c r="L70" s="419">
        <f t="shared" si="19"/>
        <v>5.6693673109693664E-2</v>
      </c>
    </row>
    <row r="71" spans="2:12" ht="18">
      <c r="B71" s="421" t="s">
        <v>450</v>
      </c>
      <c r="C71" s="418">
        <v>20278784327570.5</v>
      </c>
      <c r="D71" s="419">
        <f t="shared" si="14"/>
        <v>0.94157313465256987</v>
      </c>
      <c r="E71" s="418">
        <v>1258347076516.5</v>
      </c>
      <c r="F71" s="419">
        <f t="shared" si="15"/>
        <v>5.8426865347430135E-2</v>
      </c>
      <c r="H71" s="420" t="s">
        <v>449</v>
      </c>
      <c r="I71" s="418">
        <f t="shared" si="16"/>
        <v>16367.360108624</v>
      </c>
      <c r="J71" s="419">
        <f t="shared" si="17"/>
        <v>0.95112036926514387</v>
      </c>
      <c r="K71" s="418">
        <f t="shared" si="18"/>
        <v>841.14539449100005</v>
      </c>
      <c r="L71" s="419">
        <f t="shared" si="19"/>
        <v>4.8879630734856086E-2</v>
      </c>
    </row>
    <row r="72" spans="2:12" ht="18">
      <c r="B72" s="421" t="s">
        <v>451</v>
      </c>
      <c r="C72" s="418">
        <v>18974799449568.5</v>
      </c>
      <c r="D72" s="419">
        <f t="shared" si="14"/>
        <v>0.93805641853972865</v>
      </c>
      <c r="E72" s="418">
        <v>1252981177002.5</v>
      </c>
      <c r="F72" s="419">
        <f t="shared" si="15"/>
        <v>6.1943581460271381E-2</v>
      </c>
      <c r="H72" s="420" t="s">
        <v>450</v>
      </c>
      <c r="I72" s="418">
        <f t="shared" si="16"/>
        <v>20278.784327570502</v>
      </c>
      <c r="J72" s="419">
        <f t="shared" si="17"/>
        <v>0.94157313465256987</v>
      </c>
      <c r="K72" s="418">
        <f t="shared" si="18"/>
        <v>1258.3470765165</v>
      </c>
      <c r="L72" s="419">
        <f t="shared" si="19"/>
        <v>5.8426865347430128E-2</v>
      </c>
    </row>
    <row r="73" spans="2:12" ht="18">
      <c r="B73" s="422" t="s">
        <v>471</v>
      </c>
      <c r="C73" s="423">
        <v>19000478868982</v>
      </c>
      <c r="D73" s="424">
        <f t="shared" si="14"/>
        <v>0.94583645995654286</v>
      </c>
      <c r="E73" s="423">
        <v>1088066744765</v>
      </c>
      <c r="F73" s="424">
        <f t="shared" si="15"/>
        <v>5.4163540043457095E-2</v>
      </c>
      <c r="H73" s="420" t="s">
        <v>451</v>
      </c>
      <c r="I73" s="418">
        <f t="shared" si="16"/>
        <v>18974.799449568502</v>
      </c>
      <c r="J73" s="419">
        <f t="shared" si="17"/>
        <v>0.93805641853972854</v>
      </c>
      <c r="K73" s="418">
        <f t="shared" si="18"/>
        <v>1252.9811770025001</v>
      </c>
      <c r="L73" s="419">
        <f t="shared" si="19"/>
        <v>6.1943581460271374E-2</v>
      </c>
    </row>
    <row r="74" spans="2:12" ht="18">
      <c r="B74" s="422" t="s">
        <v>724</v>
      </c>
      <c r="C74" s="423">
        <v>18535850000000</v>
      </c>
      <c r="D74" s="424">
        <f t="shared" si="14"/>
        <v>0.93567687745059847</v>
      </c>
      <c r="E74" s="423">
        <v>1274247317467</v>
      </c>
      <c r="F74" s="424">
        <f t="shared" si="15"/>
        <v>6.4323122549401507E-2</v>
      </c>
      <c r="H74" s="420" t="s">
        <v>471</v>
      </c>
      <c r="I74" s="418">
        <f t="shared" si="16"/>
        <v>19000.478868982002</v>
      </c>
      <c r="J74" s="419">
        <f t="shared" si="17"/>
        <v>0.94583645995654286</v>
      </c>
      <c r="K74" s="418">
        <f t="shared" si="18"/>
        <v>1088.0667447650001</v>
      </c>
      <c r="L74" s="419">
        <f t="shared" si="19"/>
        <v>5.4163540043457088E-2</v>
      </c>
    </row>
    <row r="75" spans="2:12" ht="18">
      <c r="B75" s="422" t="s">
        <v>748</v>
      </c>
      <c r="C75" s="423">
        <v>30483977633765</v>
      </c>
      <c r="D75" s="424">
        <f t="shared" si="14"/>
        <v>0.95108714207235689</v>
      </c>
      <c r="E75" s="423">
        <v>1567741168092</v>
      </c>
      <c r="F75" s="424">
        <f t="shared" si="15"/>
        <v>4.8912857927643147E-2</v>
      </c>
      <c r="H75" s="420" t="s">
        <v>724</v>
      </c>
      <c r="I75" s="418">
        <f t="shared" si="16"/>
        <v>18535.849999999999</v>
      </c>
      <c r="J75" s="419">
        <f t="shared" si="17"/>
        <v>0.93567687745059847</v>
      </c>
      <c r="K75" s="418">
        <f t="shared" si="18"/>
        <v>1274.2473174669999</v>
      </c>
      <c r="L75" s="419">
        <f t="shared" si="19"/>
        <v>6.4323122549401507E-2</v>
      </c>
    </row>
    <row r="76" spans="2:12" ht="18">
      <c r="B76" s="422" t="s">
        <v>811</v>
      </c>
      <c r="C76" s="423">
        <v>33458639088449</v>
      </c>
      <c r="D76" s="424">
        <f t="shared" si="14"/>
        <v>0.95578468426859531</v>
      </c>
      <c r="E76" s="423">
        <v>1547821717159</v>
      </c>
      <c r="F76" s="424">
        <f t="shared" si="15"/>
        <v>4.4215315731404657E-2</v>
      </c>
      <c r="H76" s="422" t="s">
        <v>748</v>
      </c>
      <c r="I76" s="418">
        <f t="shared" si="16"/>
        <v>30483.977633765</v>
      </c>
      <c r="J76" s="419">
        <f t="shared" si="17"/>
        <v>0.95108714207235678</v>
      </c>
      <c r="K76" s="418">
        <f t="shared" si="18"/>
        <v>1567.741168092</v>
      </c>
      <c r="L76" s="419">
        <f t="shared" si="19"/>
        <v>4.891285792764314E-2</v>
      </c>
    </row>
    <row r="77" spans="2:12" ht="18">
      <c r="B77" s="422" t="s">
        <v>867</v>
      </c>
      <c r="C77" s="423">
        <v>44236195881681</v>
      </c>
      <c r="D77" s="424">
        <f t="shared" si="14"/>
        <v>0.96903860440644618</v>
      </c>
      <c r="E77" s="423">
        <v>1413374404300</v>
      </c>
      <c r="F77" s="424">
        <f t="shared" si="15"/>
        <v>3.0961395593553875E-2</v>
      </c>
      <c r="H77" s="422" t="s">
        <v>811</v>
      </c>
      <c r="I77" s="418">
        <f t="shared" si="16"/>
        <v>33458.639088449003</v>
      </c>
      <c r="J77" s="419">
        <f t="shared" si="17"/>
        <v>0.95578468426859531</v>
      </c>
      <c r="K77" s="418">
        <f t="shared" si="18"/>
        <v>1547.8217171589999</v>
      </c>
      <c r="L77" s="419">
        <f t="shared" si="19"/>
        <v>4.421531573140465E-2</v>
      </c>
    </row>
    <row r="78" spans="2:12" ht="18">
      <c r="B78" s="422" t="s">
        <v>900</v>
      </c>
      <c r="C78" s="423">
        <v>43599639252492.5</v>
      </c>
      <c r="D78" s="424">
        <f t="shared" si="14"/>
        <v>0.97498149712276694</v>
      </c>
      <c r="E78" s="423">
        <v>1118788103470.5</v>
      </c>
      <c r="F78" s="424">
        <f t="shared" si="15"/>
        <v>2.5018502877233107E-2</v>
      </c>
      <c r="H78" s="422" t="s">
        <v>867</v>
      </c>
      <c r="I78" s="418">
        <f t="shared" si="16"/>
        <v>44236.195881681</v>
      </c>
      <c r="J78" s="419">
        <f t="shared" si="17"/>
        <v>0.96903860440644618</v>
      </c>
      <c r="K78" s="418">
        <f t="shared" si="18"/>
        <v>1413.3744042999999</v>
      </c>
      <c r="L78" s="419">
        <f t="shared" si="19"/>
        <v>3.0961395593553875E-2</v>
      </c>
    </row>
    <row r="79" spans="2:12" ht="18">
      <c r="B79" s="422" t="s">
        <v>973</v>
      </c>
      <c r="C79" s="423">
        <v>26589918701375</v>
      </c>
      <c r="D79" s="424">
        <f t="shared" si="14"/>
        <v>0.95960170051620164</v>
      </c>
      <c r="E79" s="423">
        <v>1119409749243</v>
      </c>
      <c r="F79" s="424">
        <f t="shared" si="15"/>
        <v>4.0398299483798347E-2</v>
      </c>
      <c r="H79" s="422" t="s">
        <v>900</v>
      </c>
      <c r="I79" s="418">
        <f t="shared" si="16"/>
        <v>43599.639252492503</v>
      </c>
      <c r="J79" s="419">
        <f t="shared" si="17"/>
        <v>0.97498149712276694</v>
      </c>
      <c r="K79" s="418">
        <f t="shared" si="18"/>
        <v>1118.7881034704999</v>
      </c>
      <c r="L79" s="419">
        <f t="shared" si="19"/>
        <v>2.5018502877233104E-2</v>
      </c>
    </row>
    <row r="80" spans="2:12" ht="18">
      <c r="B80" s="422" t="s">
        <v>1283</v>
      </c>
      <c r="C80" s="423">
        <v>32103081100867.5</v>
      </c>
      <c r="D80" s="424">
        <f t="shared" si="14"/>
        <v>0.96966845595171836</v>
      </c>
      <c r="E80" s="423">
        <v>1004194797221.5</v>
      </c>
      <c r="F80" s="424">
        <f t="shared" si="15"/>
        <v>3.0331544048281651E-2</v>
      </c>
      <c r="H80" s="422" t="s">
        <v>973</v>
      </c>
      <c r="I80" s="418">
        <f t="shared" si="16"/>
        <v>26589.918701375002</v>
      </c>
      <c r="J80" s="419">
        <f t="shared" si="17"/>
        <v>0.95960170051620164</v>
      </c>
      <c r="K80" s="418">
        <f t="shared" si="18"/>
        <v>1119.4097492430001</v>
      </c>
      <c r="L80" s="419">
        <f t="shared" si="19"/>
        <v>4.0398299483798347E-2</v>
      </c>
    </row>
    <row r="81" spans="1:12" ht="18">
      <c r="H81" s="422" t="s">
        <v>1283</v>
      </c>
      <c r="I81" s="418">
        <f t="shared" si="16"/>
        <v>32103.081100867501</v>
      </c>
      <c r="J81" s="419">
        <f t="shared" si="17"/>
        <v>0.96966845595171836</v>
      </c>
      <c r="K81" s="418">
        <f t="shared" si="18"/>
        <v>1004.1947972215</v>
      </c>
      <c r="L81" s="419">
        <f t="shared" si="19"/>
        <v>3.0331544048281655E-2</v>
      </c>
    </row>
    <row r="83" spans="1:12" ht="56.25">
      <c r="H83" s="279" t="s">
        <v>436</v>
      </c>
      <c r="I83" s="279" t="s">
        <v>452</v>
      </c>
      <c r="J83" s="279" t="s">
        <v>453</v>
      </c>
      <c r="K83" s="282" t="s">
        <v>454</v>
      </c>
    </row>
    <row r="84" spans="1:12" ht="18.75">
      <c r="B84" s="279" t="s">
        <v>436</v>
      </c>
      <c r="C84" s="282" t="s">
        <v>453</v>
      </c>
      <c r="H84" s="420" t="s">
        <v>437</v>
      </c>
      <c r="I84" s="418">
        <v>93919.417079973005</v>
      </c>
      <c r="J84" s="418">
        <v>93919.417079973005</v>
      </c>
      <c r="K84" s="427">
        <v>0</v>
      </c>
    </row>
    <row r="85" spans="1:12" ht="18">
      <c r="B85" s="422" t="s">
        <v>437</v>
      </c>
      <c r="C85" s="428">
        <v>93919417079973</v>
      </c>
      <c r="H85" s="420" t="s">
        <v>438</v>
      </c>
      <c r="I85" s="418">
        <f t="shared" ref="I85:I106" si="20">I84+J85</f>
        <v>208336.00673364202</v>
      </c>
      <c r="J85" s="418">
        <f t="shared" ref="J85:J95" si="21">C86/10^9</f>
        <v>114416.589653669</v>
      </c>
      <c r="K85" s="427">
        <f>K84+J84</f>
        <v>93919.417079973005</v>
      </c>
    </row>
    <row r="86" spans="1:12" ht="18">
      <c r="B86" s="422" t="s">
        <v>438</v>
      </c>
      <c r="C86" s="428">
        <v>114416589653669</v>
      </c>
      <c r="H86" s="420" t="s">
        <v>439</v>
      </c>
      <c r="I86" s="418">
        <f t="shared" si="20"/>
        <v>294400.00041302101</v>
      </c>
      <c r="J86" s="418">
        <f t="shared" si="21"/>
        <v>86063.993679378997</v>
      </c>
      <c r="K86" s="427">
        <f>K85+J85</f>
        <v>208336.00673364202</v>
      </c>
    </row>
    <row r="87" spans="1:12" ht="18">
      <c r="B87" s="422" t="s">
        <v>439</v>
      </c>
      <c r="C87" s="428">
        <v>86063993679379</v>
      </c>
      <c r="H87" s="420" t="s">
        <v>440</v>
      </c>
      <c r="I87" s="418">
        <f t="shared" si="20"/>
        <v>368049.88948106801</v>
      </c>
      <c r="J87" s="418">
        <f t="shared" si="21"/>
        <v>73649.889068047007</v>
      </c>
      <c r="K87" s="427">
        <f t="shared" ref="K87:K106" si="22">K86+J86</f>
        <v>294400.00041302101</v>
      </c>
    </row>
    <row r="88" spans="1:12" ht="18">
      <c r="A88" s="643"/>
      <c r="B88" s="422" t="s">
        <v>440</v>
      </c>
      <c r="C88" s="428">
        <v>73649889068047</v>
      </c>
      <c r="H88" s="420" t="s">
        <v>441</v>
      </c>
      <c r="I88" s="418">
        <f t="shared" si="20"/>
        <v>444764.02915179403</v>
      </c>
      <c r="J88" s="418">
        <f t="shared" si="21"/>
        <v>76714.139670725999</v>
      </c>
      <c r="K88" s="427">
        <f t="shared" si="22"/>
        <v>368049.88948106801</v>
      </c>
    </row>
    <row r="89" spans="1:12" ht="18">
      <c r="A89" s="643"/>
      <c r="B89" s="422" t="s">
        <v>441</v>
      </c>
      <c r="C89" s="428">
        <v>76714139670726</v>
      </c>
      <c r="H89" s="420" t="s">
        <v>442</v>
      </c>
      <c r="I89" s="418">
        <f t="shared" si="20"/>
        <v>516042.52629235503</v>
      </c>
      <c r="J89" s="418">
        <f t="shared" si="21"/>
        <v>71278.497140560998</v>
      </c>
      <c r="K89" s="427">
        <f t="shared" si="22"/>
        <v>444764.02915179403</v>
      </c>
    </row>
    <row r="90" spans="1:12" ht="18">
      <c r="A90" s="643"/>
      <c r="B90" s="422" t="s">
        <v>442</v>
      </c>
      <c r="C90" s="428">
        <v>71278497140561</v>
      </c>
      <c r="H90" s="420" t="s">
        <v>443</v>
      </c>
      <c r="I90" s="418">
        <f t="shared" si="20"/>
        <v>599199.74558091105</v>
      </c>
      <c r="J90" s="418">
        <f t="shared" si="21"/>
        <v>83157.219288556007</v>
      </c>
      <c r="K90" s="427">
        <f t="shared" si="22"/>
        <v>516042.52629235503</v>
      </c>
    </row>
    <row r="91" spans="1:12" ht="18">
      <c r="A91" s="643"/>
      <c r="B91" s="422" t="s">
        <v>443</v>
      </c>
      <c r="C91" s="428">
        <v>83157219288556</v>
      </c>
      <c r="H91" s="420" t="s">
        <v>444</v>
      </c>
      <c r="I91" s="418">
        <f t="shared" si="20"/>
        <v>705367.27718702902</v>
      </c>
      <c r="J91" s="418">
        <f t="shared" si="21"/>
        <v>106167.53160611801</v>
      </c>
      <c r="K91" s="427">
        <f t="shared" si="22"/>
        <v>599199.74558091105</v>
      </c>
    </row>
    <row r="92" spans="1:12" ht="18">
      <c r="A92" s="643"/>
      <c r="B92" s="422" t="s">
        <v>444</v>
      </c>
      <c r="C92" s="428">
        <v>106167531606118</v>
      </c>
      <c r="H92" s="420" t="s">
        <v>445</v>
      </c>
      <c r="I92" s="418">
        <f t="shared" si="20"/>
        <v>782225.23862954497</v>
      </c>
      <c r="J92" s="418">
        <f t="shared" si="21"/>
        <v>76857.961442515996</v>
      </c>
      <c r="K92" s="427">
        <f t="shared" si="22"/>
        <v>705367.27718702902</v>
      </c>
    </row>
    <row r="93" spans="1:12" ht="18">
      <c r="A93" s="643"/>
      <c r="B93" s="422" t="s">
        <v>445</v>
      </c>
      <c r="C93" s="428">
        <v>76857961442516</v>
      </c>
      <c r="H93" s="420" t="s">
        <v>446</v>
      </c>
      <c r="I93" s="418">
        <f t="shared" si="20"/>
        <v>855388.51739367098</v>
      </c>
      <c r="J93" s="418">
        <f t="shared" si="21"/>
        <v>73163.278764125993</v>
      </c>
      <c r="K93" s="427">
        <f t="shared" si="22"/>
        <v>782225.23862954497</v>
      </c>
    </row>
    <row r="94" spans="1:12" ht="18">
      <c r="A94" s="643"/>
      <c r="B94" s="422" t="s">
        <v>446</v>
      </c>
      <c r="C94" s="428">
        <v>73163278764126</v>
      </c>
      <c r="H94" s="420" t="s">
        <v>447</v>
      </c>
      <c r="I94" s="418">
        <f t="shared" si="20"/>
        <v>966661.41483247594</v>
      </c>
      <c r="J94" s="418">
        <f t="shared" si="21"/>
        <v>111272.897438805</v>
      </c>
      <c r="K94" s="427">
        <f t="shared" si="22"/>
        <v>855388.51739367098</v>
      </c>
    </row>
    <row r="95" spans="1:12" ht="18">
      <c r="A95" s="643"/>
      <c r="B95" s="422" t="s">
        <v>447</v>
      </c>
      <c r="C95" s="428">
        <v>111272897438805</v>
      </c>
      <c r="H95" s="420" t="s">
        <v>448</v>
      </c>
      <c r="I95" s="418">
        <f t="shared" si="20"/>
        <v>1099822.5592639309</v>
      </c>
      <c r="J95" s="418">
        <f t="shared" si="21"/>
        <v>133161.144431455</v>
      </c>
      <c r="K95" s="427">
        <f t="shared" si="22"/>
        <v>966661.41483247594</v>
      </c>
    </row>
    <row r="96" spans="1:12" ht="18">
      <c r="B96" s="422" t="s">
        <v>448</v>
      </c>
      <c r="C96" s="428">
        <v>133161144431455</v>
      </c>
      <c r="H96" s="420" t="s">
        <v>449</v>
      </c>
      <c r="I96" s="418">
        <f>I95+J96</f>
        <v>1160110.5592639309</v>
      </c>
      <c r="J96" s="418">
        <v>60288</v>
      </c>
      <c r="K96" s="427">
        <v>0</v>
      </c>
    </row>
    <row r="97" spans="2:11" ht="18">
      <c r="B97" s="422" t="s">
        <v>449</v>
      </c>
      <c r="C97" s="428">
        <v>60288423076191</v>
      </c>
      <c r="H97" s="420" t="s">
        <v>450</v>
      </c>
      <c r="I97" s="418">
        <f t="shared" si="20"/>
        <v>1273781.5592639309</v>
      </c>
      <c r="J97" s="418">
        <v>113671</v>
      </c>
      <c r="K97" s="427">
        <f t="shared" si="22"/>
        <v>60288</v>
      </c>
    </row>
    <row r="98" spans="2:11" ht="18">
      <c r="B98" s="422" t="s">
        <v>450</v>
      </c>
      <c r="C98" s="428">
        <v>113671215161634</v>
      </c>
      <c r="H98" s="420" t="s">
        <v>451</v>
      </c>
      <c r="I98" s="418">
        <f t="shared" si="20"/>
        <v>1345372.5592639309</v>
      </c>
      <c r="J98" s="418">
        <v>71591</v>
      </c>
      <c r="K98" s="427">
        <f t="shared" si="22"/>
        <v>173959</v>
      </c>
    </row>
    <row r="99" spans="2:11" ht="18">
      <c r="B99" s="422" t="s">
        <v>451</v>
      </c>
      <c r="C99" s="428">
        <v>71591300402012</v>
      </c>
      <c r="H99" s="426" t="s">
        <v>471</v>
      </c>
      <c r="I99" s="423">
        <f t="shared" si="20"/>
        <v>1412534.5592639309</v>
      </c>
      <c r="J99" s="423">
        <v>67162</v>
      </c>
      <c r="K99" s="428">
        <f t="shared" si="22"/>
        <v>245550</v>
      </c>
    </row>
    <row r="100" spans="2:11" ht="18">
      <c r="B100" s="422" t="s">
        <v>471</v>
      </c>
      <c r="C100" s="428">
        <v>67161613077890</v>
      </c>
      <c r="H100" s="426" t="s">
        <v>724</v>
      </c>
      <c r="I100" s="423">
        <f t="shared" si="20"/>
        <v>1495179.5592639309</v>
      </c>
      <c r="J100" s="418">
        <v>82645</v>
      </c>
      <c r="K100" s="428">
        <f t="shared" si="22"/>
        <v>312712</v>
      </c>
    </row>
    <row r="101" spans="2:11" ht="18">
      <c r="B101" s="426" t="s">
        <v>724</v>
      </c>
      <c r="C101" s="428">
        <v>82644938752503</v>
      </c>
      <c r="H101" s="422" t="s">
        <v>748</v>
      </c>
      <c r="I101" s="423">
        <f t="shared" si="20"/>
        <v>1578502.5592639309</v>
      </c>
      <c r="J101" s="646">
        <v>83323</v>
      </c>
      <c r="K101" s="428">
        <f t="shared" si="22"/>
        <v>395357</v>
      </c>
    </row>
    <row r="102" spans="2:11" ht="18">
      <c r="B102" s="422" t="s">
        <v>748</v>
      </c>
      <c r="C102" s="428">
        <v>83322741918297</v>
      </c>
      <c r="H102" s="422" t="s">
        <v>811</v>
      </c>
      <c r="I102" s="423">
        <f t="shared" si="20"/>
        <v>1670208.5592639309</v>
      </c>
      <c r="J102" s="646">
        <v>91706</v>
      </c>
      <c r="K102" s="428">
        <f t="shared" si="22"/>
        <v>478680</v>
      </c>
    </row>
    <row r="103" spans="2:11" ht="18">
      <c r="B103" s="422" t="s">
        <v>811</v>
      </c>
      <c r="C103" s="428">
        <v>91705874219173</v>
      </c>
      <c r="H103" s="422" t="s">
        <v>867</v>
      </c>
      <c r="I103" s="423">
        <f t="shared" si="20"/>
        <v>1767027.5592639309</v>
      </c>
      <c r="J103" s="646">
        <v>96819</v>
      </c>
      <c r="K103" s="428">
        <f t="shared" si="22"/>
        <v>570386</v>
      </c>
    </row>
    <row r="104" spans="2:11" ht="18">
      <c r="B104" s="422" t="s">
        <v>867</v>
      </c>
      <c r="C104" s="428">
        <v>96819238045511</v>
      </c>
      <c r="H104" s="422" t="s">
        <v>900</v>
      </c>
      <c r="I104" s="423">
        <f t="shared" si="20"/>
        <v>1878153.5592639309</v>
      </c>
      <c r="J104" s="646">
        <v>111126</v>
      </c>
      <c r="K104" s="428">
        <f t="shared" si="22"/>
        <v>667205</v>
      </c>
    </row>
    <row r="105" spans="2:11" ht="18">
      <c r="B105" s="422" t="s">
        <v>900</v>
      </c>
      <c r="C105" s="428">
        <v>111125702115109</v>
      </c>
      <c r="H105" s="422" t="s">
        <v>973</v>
      </c>
      <c r="I105" s="423">
        <f t="shared" si="20"/>
        <v>1978103.5592639309</v>
      </c>
      <c r="J105" s="646">
        <v>99950</v>
      </c>
      <c r="K105" s="428">
        <f t="shared" si="22"/>
        <v>778331</v>
      </c>
    </row>
    <row r="106" spans="2:11" ht="18">
      <c r="B106" s="422" t="s">
        <v>973</v>
      </c>
      <c r="C106" s="428">
        <v>99950316557136</v>
      </c>
      <c r="H106" s="422" t="s">
        <v>1283</v>
      </c>
      <c r="I106" s="423">
        <f t="shared" si="20"/>
        <v>2084618.5592639309</v>
      </c>
      <c r="J106" s="646">
        <v>106515</v>
      </c>
      <c r="K106" s="428">
        <f t="shared" si="22"/>
        <v>878281</v>
      </c>
    </row>
    <row r="107" spans="2:11" ht="18">
      <c r="B107" s="422" t="s">
        <v>1283</v>
      </c>
      <c r="C107" s="428">
        <v>106514998542242</v>
      </c>
    </row>
  </sheetData>
  <mergeCells count="3">
    <mergeCell ref="H2:L2"/>
    <mergeCell ref="H30:L30"/>
    <mergeCell ref="H57:L57"/>
  </mergeCells>
  <pageMargins left="0.7" right="0.7" top="0.75" bottom="0.75" header="0.3" footer="0.3"/>
  <pageSetup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theme="4" tint="0.39997558519241921"/>
  </sheetPr>
  <dimension ref="A2:E23"/>
  <sheetViews>
    <sheetView showGridLines="0" rightToLeft="1" zoomScaleNormal="100" workbookViewId="0">
      <selection activeCell="A28" sqref="A28"/>
    </sheetView>
  </sheetViews>
  <sheetFormatPr defaultRowHeight="15"/>
  <cols>
    <col min="1" max="1" width="13" customWidth="1"/>
    <col min="2" max="2" width="36.875" customWidth="1"/>
    <col min="3" max="3" width="13.125" customWidth="1"/>
    <col min="4" max="4" width="13.375" customWidth="1"/>
    <col min="5" max="5" width="16.375" customWidth="1"/>
    <col min="6" max="6" width="17.875" customWidth="1"/>
  </cols>
  <sheetData>
    <row r="2" spans="1:5" ht="18.75">
      <c r="A2" s="231"/>
      <c r="B2" s="232"/>
      <c r="C2" s="283" t="s">
        <v>974</v>
      </c>
      <c r="D2" s="283" t="s">
        <v>1286</v>
      </c>
      <c r="E2" s="283" t="s">
        <v>472</v>
      </c>
    </row>
    <row r="3" spans="1:5" ht="16.5">
      <c r="A3" s="937" t="s">
        <v>50</v>
      </c>
      <c r="B3" s="233" t="s">
        <v>473</v>
      </c>
      <c r="C3" s="648">
        <f>C4+C5</f>
        <v>57227</v>
      </c>
      <c r="D3" s="648">
        <v>63052</v>
      </c>
      <c r="E3" s="649">
        <f>(D3/C3)-1</f>
        <v>0.10178761773288825</v>
      </c>
    </row>
    <row r="4" spans="1:5" ht="17.25">
      <c r="A4" s="937"/>
      <c r="B4" s="234" t="s">
        <v>474</v>
      </c>
      <c r="C4" s="650">
        <v>34513</v>
      </c>
      <c r="D4" s="650">
        <v>42900</v>
      </c>
      <c r="E4" s="651">
        <f t="shared" ref="E4:E23" si="0">(D4/C4)-1</f>
        <v>0.2430098803349463</v>
      </c>
    </row>
    <row r="5" spans="1:5" ht="17.25">
      <c r="A5" s="937"/>
      <c r="B5" s="234" t="s">
        <v>475</v>
      </c>
      <c r="C5" s="650">
        <v>22714</v>
      </c>
      <c r="D5" s="650">
        <v>20153</v>
      </c>
      <c r="E5" s="651">
        <f t="shared" si="0"/>
        <v>-0.11274984591001147</v>
      </c>
    </row>
    <row r="6" spans="1:5" ht="17.25">
      <c r="A6" s="937"/>
      <c r="B6" s="234" t="s">
        <v>476</v>
      </c>
      <c r="C6" s="650">
        <v>34033</v>
      </c>
      <c r="D6" s="650">
        <v>43001</v>
      </c>
      <c r="E6" s="651">
        <f t="shared" si="0"/>
        <v>0.26350894719830742</v>
      </c>
    </row>
    <row r="7" spans="1:5" ht="17.25">
      <c r="A7" s="937"/>
      <c r="B7" s="234" t="s">
        <v>477</v>
      </c>
      <c r="C7" s="650">
        <v>23194</v>
      </c>
      <c r="D7" s="650">
        <v>20052</v>
      </c>
      <c r="E7" s="651">
        <f t="shared" si="0"/>
        <v>-0.1354660688108994</v>
      </c>
    </row>
    <row r="8" spans="1:5" ht="16.5">
      <c r="A8" s="937"/>
      <c r="B8" s="233" t="s">
        <v>478</v>
      </c>
      <c r="C8" s="648">
        <f>C9+C10</f>
        <v>23575</v>
      </c>
      <c r="D8" s="648">
        <v>22511</v>
      </c>
      <c r="E8" s="649">
        <f t="shared" si="0"/>
        <v>-4.5132555673382813E-2</v>
      </c>
    </row>
    <row r="9" spans="1:5" ht="17.25">
      <c r="A9" s="937"/>
      <c r="B9" s="234" t="s">
        <v>479</v>
      </c>
      <c r="C9" s="650">
        <v>11625</v>
      </c>
      <c r="D9" s="650">
        <v>11390</v>
      </c>
      <c r="E9" s="651">
        <f t="shared" si="0"/>
        <v>-2.0215053763440904E-2</v>
      </c>
    </row>
    <row r="10" spans="1:5" ht="17.25">
      <c r="A10" s="937"/>
      <c r="B10" s="234" t="s">
        <v>480</v>
      </c>
      <c r="C10" s="650">
        <v>11950</v>
      </c>
      <c r="D10" s="650">
        <v>11121</v>
      </c>
      <c r="E10" s="651">
        <f t="shared" si="0"/>
        <v>-6.9372384937238518E-2</v>
      </c>
    </row>
    <row r="11" spans="1:5" ht="17.25">
      <c r="A11" s="937"/>
      <c r="B11" s="234" t="s">
        <v>481</v>
      </c>
      <c r="C11" s="650">
        <v>11770</v>
      </c>
      <c r="D11" s="650">
        <v>11445</v>
      </c>
      <c r="E11" s="651">
        <f t="shared" si="0"/>
        <v>-2.7612574341546292E-2</v>
      </c>
    </row>
    <row r="12" spans="1:5" ht="17.25">
      <c r="A12" s="938"/>
      <c r="B12" s="235" t="s">
        <v>482</v>
      </c>
      <c r="C12" s="652">
        <v>11804</v>
      </c>
      <c r="D12" s="652">
        <v>11066</v>
      </c>
      <c r="E12" s="653">
        <f t="shared" si="0"/>
        <v>-6.2521179261267323E-2</v>
      </c>
    </row>
    <row r="13" spans="1:5" ht="18.75">
      <c r="A13" s="236"/>
      <c r="B13" s="237"/>
      <c r="C13" s="283" t="s">
        <v>974</v>
      </c>
      <c r="D13" s="283" t="s">
        <v>1286</v>
      </c>
      <c r="E13" s="283" t="s">
        <v>472</v>
      </c>
    </row>
    <row r="14" spans="1:5" ht="16.5">
      <c r="A14" s="939" t="s">
        <v>372</v>
      </c>
      <c r="B14" s="238" t="s">
        <v>483</v>
      </c>
      <c r="C14" s="648">
        <f>C15+C16</f>
        <v>42724</v>
      </c>
      <c r="D14" s="648">
        <v>43462</v>
      </c>
      <c r="E14" s="649">
        <f t="shared" si="0"/>
        <v>1.7273663514652204E-2</v>
      </c>
    </row>
    <row r="15" spans="1:5" ht="17.25">
      <c r="A15" s="939"/>
      <c r="B15" s="239" t="s">
        <v>484</v>
      </c>
      <c r="C15" s="650">
        <v>30244</v>
      </c>
      <c r="D15" s="650">
        <v>31340</v>
      </c>
      <c r="E15" s="651">
        <f t="shared" si="0"/>
        <v>3.6238592778732981E-2</v>
      </c>
    </row>
    <row r="16" spans="1:5" ht="17.25">
      <c r="A16" s="939"/>
      <c r="B16" s="239" t="s">
        <v>485</v>
      </c>
      <c r="C16" s="650">
        <v>12480</v>
      </c>
      <c r="D16" s="650">
        <v>12122</v>
      </c>
      <c r="E16" s="651">
        <f t="shared" si="0"/>
        <v>-2.8685897435897445E-2</v>
      </c>
    </row>
    <row r="17" spans="1:5" ht="17.25">
      <c r="A17" s="939"/>
      <c r="B17" s="239" t="s">
        <v>486</v>
      </c>
      <c r="C17" s="650">
        <v>30774</v>
      </c>
      <c r="D17" s="650">
        <v>31837</v>
      </c>
      <c r="E17" s="651">
        <f t="shared" si="0"/>
        <v>3.4542145967375149E-2</v>
      </c>
    </row>
    <row r="18" spans="1:5" ht="17.25">
      <c r="A18" s="939"/>
      <c r="B18" s="239" t="s">
        <v>487</v>
      </c>
      <c r="C18" s="650">
        <v>11949</v>
      </c>
      <c r="D18" s="650">
        <v>11625</v>
      </c>
      <c r="E18" s="651">
        <f t="shared" si="0"/>
        <v>-2.7115239769018307E-2</v>
      </c>
    </row>
    <row r="19" spans="1:5" ht="16.5">
      <c r="A19" s="939"/>
      <c r="B19" s="238" t="s">
        <v>488</v>
      </c>
      <c r="C19" s="648">
        <f>C20+C21</f>
        <v>8376</v>
      </c>
      <c r="D19" s="648">
        <v>7347</v>
      </c>
      <c r="E19" s="649">
        <f t="shared" si="0"/>
        <v>-0.12285100286532946</v>
      </c>
    </row>
    <row r="20" spans="1:5" ht="17.25">
      <c r="A20" s="939"/>
      <c r="B20" s="239" t="s">
        <v>489</v>
      </c>
      <c r="C20" s="650">
        <v>1893</v>
      </c>
      <c r="D20" s="650">
        <v>1804</v>
      </c>
      <c r="E20" s="651">
        <f t="shared" si="0"/>
        <v>-4.7015319598520899E-2</v>
      </c>
    </row>
    <row r="21" spans="1:5" ht="17.25">
      <c r="A21" s="939"/>
      <c r="B21" s="239" t="s">
        <v>490</v>
      </c>
      <c r="C21" s="650">
        <v>6483</v>
      </c>
      <c r="D21" s="650">
        <v>5543</v>
      </c>
      <c r="E21" s="651">
        <f t="shared" si="0"/>
        <v>-0.14499460126484653</v>
      </c>
    </row>
    <row r="22" spans="1:5" ht="17.25">
      <c r="A22" s="939"/>
      <c r="B22" s="239" t="s">
        <v>491</v>
      </c>
      <c r="C22" s="650">
        <v>2465</v>
      </c>
      <c r="D22" s="650">
        <v>2138</v>
      </c>
      <c r="E22" s="651">
        <f t="shared" si="0"/>
        <v>-0.13265720081135901</v>
      </c>
    </row>
    <row r="23" spans="1:5" ht="18" thickBot="1">
      <c r="A23" s="940"/>
      <c r="B23" s="240" t="s">
        <v>492</v>
      </c>
      <c r="C23" s="652">
        <v>5911</v>
      </c>
      <c r="D23" s="652">
        <v>5209</v>
      </c>
      <c r="E23" s="653">
        <f t="shared" si="0"/>
        <v>-0.11876163085772284</v>
      </c>
    </row>
  </sheetData>
  <mergeCells count="2">
    <mergeCell ref="A3:A12"/>
    <mergeCell ref="A14:A23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theme="4" tint="0.39997558519241921"/>
  </sheetPr>
  <dimension ref="A1:J26"/>
  <sheetViews>
    <sheetView showGridLines="0" rightToLeft="1" zoomScaleNormal="100" workbookViewId="0">
      <selection activeCell="A8" sqref="A8"/>
    </sheetView>
  </sheetViews>
  <sheetFormatPr defaultRowHeight="15"/>
  <cols>
    <col min="1" max="1" width="14" bestFit="1" customWidth="1"/>
    <col min="2" max="2" width="11.125" bestFit="1" customWidth="1"/>
    <col min="3" max="3" width="20.625" bestFit="1" customWidth="1"/>
    <col min="4" max="4" width="20.125" bestFit="1" customWidth="1"/>
    <col min="7" max="7" width="21.25" customWidth="1"/>
    <col min="8" max="8" width="20.125" bestFit="1" customWidth="1"/>
  </cols>
  <sheetData>
    <row r="1" spans="3:8" ht="18">
      <c r="C1" s="941" t="s">
        <v>365</v>
      </c>
      <c r="D1" s="941"/>
      <c r="E1" s="88"/>
      <c r="F1" s="88"/>
      <c r="G1" s="941" t="s">
        <v>366</v>
      </c>
      <c r="H1" s="941"/>
    </row>
    <row r="2" spans="3:8" ht="17.25">
      <c r="C2" s="729" t="s">
        <v>362</v>
      </c>
      <c r="D2" s="730">
        <v>10839011608</v>
      </c>
      <c r="E2" s="28"/>
      <c r="F2" s="28"/>
      <c r="G2" s="729" t="s">
        <v>362</v>
      </c>
      <c r="H2" s="730">
        <v>476055000</v>
      </c>
    </row>
    <row r="3" spans="3:8" ht="17.25">
      <c r="C3" s="654" t="s">
        <v>61</v>
      </c>
      <c r="D3" s="655">
        <v>4703439646592</v>
      </c>
      <c r="E3" s="28"/>
      <c r="F3" s="28"/>
      <c r="G3" s="654" t="s">
        <v>61</v>
      </c>
      <c r="H3" s="655">
        <v>130855306867</v>
      </c>
    </row>
    <row r="4" spans="3:8" ht="17.25">
      <c r="C4" s="654" t="s">
        <v>76</v>
      </c>
      <c r="D4" s="655">
        <v>16560582654363</v>
      </c>
      <c r="E4" s="28"/>
      <c r="F4" s="28"/>
      <c r="G4" s="654" t="s">
        <v>76</v>
      </c>
      <c r="H4" s="655">
        <v>825585668542</v>
      </c>
    </row>
    <row r="5" spans="3:8" ht="17.25">
      <c r="C5" s="654" t="s">
        <v>62</v>
      </c>
      <c r="D5" s="655">
        <v>3850278408104.5</v>
      </c>
      <c r="E5" s="28"/>
      <c r="F5" s="28"/>
      <c r="G5" s="654" t="s">
        <v>62</v>
      </c>
      <c r="H5" s="655">
        <v>16317256162.5</v>
      </c>
    </row>
    <row r="6" spans="3:8" ht="17.25">
      <c r="C6" s="654" t="s">
        <v>79</v>
      </c>
      <c r="D6" s="655">
        <v>4683519476</v>
      </c>
      <c r="E6" s="28"/>
      <c r="F6" s="28"/>
      <c r="G6" s="654" t="s">
        <v>79</v>
      </c>
      <c r="H6" s="655">
        <v>126823783930</v>
      </c>
    </row>
    <row r="7" spans="3:8" ht="17.25">
      <c r="C7" s="654" t="s">
        <v>65</v>
      </c>
      <c r="D7" s="655">
        <v>74575189383.5</v>
      </c>
      <c r="E7" s="28"/>
      <c r="F7" s="28"/>
      <c r="G7" s="654" t="s">
        <v>65</v>
      </c>
      <c r="H7" s="655">
        <v>426758587352.5</v>
      </c>
    </row>
    <row r="8" spans="3:8" ht="17.25">
      <c r="C8" s="654" t="s">
        <v>78</v>
      </c>
      <c r="D8" s="655">
        <v>4800881963</v>
      </c>
      <c r="E8" s="28"/>
      <c r="F8" s="28"/>
      <c r="G8" s="654" t="s">
        <v>78</v>
      </c>
      <c r="H8" s="655">
        <v>12286568221</v>
      </c>
    </row>
    <row r="9" spans="3:8" ht="17.25">
      <c r="C9" s="654" t="s">
        <v>80</v>
      </c>
      <c r="D9" s="655">
        <v>742438241004</v>
      </c>
      <c r="E9" s="28"/>
      <c r="F9" s="28"/>
      <c r="G9" s="654" t="s">
        <v>80</v>
      </c>
      <c r="H9" s="655">
        <v>4748248877484</v>
      </c>
    </row>
    <row r="10" spans="3:8" ht="17.25">
      <c r="C10" s="654" t="s">
        <v>66</v>
      </c>
      <c r="D10" s="655">
        <v>32223521509887</v>
      </c>
      <c r="E10" s="28"/>
      <c r="F10" s="28"/>
      <c r="G10" s="654" t="s">
        <v>66</v>
      </c>
      <c r="H10" s="655">
        <v>18824979298234</v>
      </c>
    </row>
    <row r="11" spans="3:8" ht="17.25">
      <c r="C11" s="654" t="s">
        <v>77</v>
      </c>
      <c r="D11" s="655">
        <v>4787425027999.5</v>
      </c>
      <c r="E11" s="28"/>
      <c r="F11" s="28"/>
      <c r="G11" s="654" t="s">
        <v>77</v>
      </c>
      <c r="H11" s="655">
        <v>5214005854400.5</v>
      </c>
    </row>
    <row r="12" spans="3:8" ht="17.25">
      <c r="C12" s="654" t="s">
        <v>901</v>
      </c>
      <c r="D12" s="655">
        <v>16700007250</v>
      </c>
      <c r="E12" s="28"/>
      <c r="F12" s="28"/>
      <c r="G12" s="654" t="s">
        <v>901</v>
      </c>
      <c r="H12" s="655">
        <v>28970822800</v>
      </c>
    </row>
    <row r="13" spans="3:8" ht="17.25">
      <c r="C13" s="654" t="s">
        <v>67</v>
      </c>
      <c r="D13" s="655">
        <v>4581650086287.5</v>
      </c>
      <c r="E13" s="28"/>
      <c r="F13" s="28"/>
      <c r="G13" s="654" t="s">
        <v>67</v>
      </c>
      <c r="H13" s="655">
        <v>1589854388480.5</v>
      </c>
    </row>
    <row r="14" spans="3:8" ht="17.25">
      <c r="C14" s="819" t="s">
        <v>812</v>
      </c>
      <c r="D14" s="820">
        <v>6977941380200</v>
      </c>
      <c r="E14" s="28"/>
      <c r="F14" s="28"/>
      <c r="G14" s="819" t="s">
        <v>812</v>
      </c>
      <c r="H14" s="820">
        <v>30960510650</v>
      </c>
    </row>
    <row r="15" spans="3:8" ht="17.25">
      <c r="C15" s="817" t="s">
        <v>116</v>
      </c>
      <c r="D15" s="818">
        <v>74538875564118</v>
      </c>
      <c r="E15" s="28"/>
      <c r="F15" s="28"/>
      <c r="G15" s="817" t="s">
        <v>116</v>
      </c>
      <c r="H15" s="818">
        <v>31976122978124</v>
      </c>
    </row>
    <row r="16" spans="3:8">
      <c r="C16" s="815"/>
      <c r="D16" s="816"/>
      <c r="G16" s="643"/>
      <c r="H16" s="727"/>
    </row>
    <row r="17" spans="1:10">
      <c r="C17" s="814"/>
      <c r="D17" s="813"/>
      <c r="G17" s="814"/>
      <c r="H17" s="813"/>
    </row>
    <row r="19" spans="1:10" ht="15.75">
      <c r="C19" s="728"/>
      <c r="G19" s="728"/>
    </row>
    <row r="20" spans="1:10" ht="18">
      <c r="B20" s="28"/>
      <c r="C20" s="803" t="s">
        <v>494</v>
      </c>
      <c r="D20" s="804"/>
      <c r="E20" s="942"/>
      <c r="F20" s="942"/>
      <c r="G20" s="804" t="s">
        <v>493</v>
      </c>
      <c r="H20" s="831"/>
      <c r="I20" s="731"/>
    </row>
    <row r="21" spans="1:10" ht="17.25">
      <c r="A21" s="26"/>
      <c r="B21" s="832" t="s">
        <v>369</v>
      </c>
      <c r="C21" s="821">
        <f>H7+H8+H9+H10+H11+H6+H12</f>
        <v>29382073792422</v>
      </c>
      <c r="D21" s="660">
        <f t="shared" ref="D21:D25" si="0">C21/(C21+G21)</f>
        <v>0.43699771629631429</v>
      </c>
      <c r="E21" s="822">
        <f>C21/$C$25</f>
        <v>0.91887543128738025</v>
      </c>
      <c r="F21" s="823"/>
      <c r="G21" s="824">
        <f>D7+D8+D9+D10+D11+D12+D6</f>
        <v>37854144376963</v>
      </c>
      <c r="H21" s="660">
        <f t="shared" ref="H21:H25" si="1">1-D21</f>
        <v>0.56300228370368566</v>
      </c>
      <c r="I21" s="661">
        <f>G21/$G$25</f>
        <v>0.50784431735089752</v>
      </c>
      <c r="J21" s="67"/>
    </row>
    <row r="22" spans="1:10" ht="17.25">
      <c r="A22" s="26"/>
      <c r="B22" s="833" t="s">
        <v>368</v>
      </c>
      <c r="C22" s="662">
        <f>H13</f>
        <v>1589854388480.5</v>
      </c>
      <c r="D22" s="656">
        <f t="shared" si="0"/>
        <v>0.25761212601895844</v>
      </c>
      <c r="E22" s="825">
        <f>C22/$C$25</f>
        <v>4.9720048599017956E-2</v>
      </c>
      <c r="F22" s="826"/>
      <c r="G22" s="827">
        <f>D13</f>
        <v>4581650086287.5</v>
      </c>
      <c r="H22" s="656">
        <f t="shared" si="1"/>
        <v>0.74238787398104156</v>
      </c>
      <c r="I22" s="657">
        <f>G22/$G$25</f>
        <v>6.1466584404622333E-2</v>
      </c>
      <c r="J22" s="67"/>
    </row>
    <row r="23" spans="1:10" ht="17.25">
      <c r="A23" s="85"/>
      <c r="B23" s="833" t="s">
        <v>364</v>
      </c>
      <c r="C23" s="662">
        <f>H4+H5+H3+H14</f>
        <v>1003718742221.5</v>
      </c>
      <c r="D23" s="656">
        <f t="shared" si="0"/>
        <v>3.0327529916181161E-2</v>
      </c>
      <c r="E23" s="825">
        <f>C23/$C$25</f>
        <v>3.1389632286196158E-2</v>
      </c>
      <c r="F23" s="826"/>
      <c r="G23" s="827">
        <f>D4+D5+D3+D14</f>
        <v>32092242089259.5</v>
      </c>
      <c r="H23" s="656">
        <f t="shared" si="1"/>
        <v>0.96967247008381885</v>
      </c>
      <c r="I23" s="657">
        <f>G23/$G$25</f>
        <v>0.43054368403577403</v>
      </c>
      <c r="J23" s="67"/>
    </row>
    <row r="24" spans="1:10" ht="17.25">
      <c r="A24" s="26"/>
      <c r="B24" s="833" t="s">
        <v>363</v>
      </c>
      <c r="C24" s="662">
        <f>H2</f>
        <v>476055000</v>
      </c>
      <c r="D24" s="656">
        <f t="shared" si="0"/>
        <v>4.20726643945179E-2</v>
      </c>
      <c r="E24" s="825">
        <f>C24/$C$25</f>
        <v>1.4887827405645334E-5</v>
      </c>
      <c r="F24" s="826"/>
      <c r="G24" s="827">
        <f>D2</f>
        <v>10839011608</v>
      </c>
      <c r="H24" s="656">
        <f t="shared" si="1"/>
        <v>0.95792733560548204</v>
      </c>
      <c r="I24" s="657">
        <f>G24/$G$25</f>
        <v>1.454142087061178E-4</v>
      </c>
      <c r="J24" s="67"/>
    </row>
    <row r="25" spans="1:10" ht="17.25">
      <c r="A25" s="86"/>
      <c r="B25" s="834"/>
      <c r="C25" s="663">
        <f>SUM(C21:C24)</f>
        <v>31976122978124</v>
      </c>
      <c r="D25" s="658">
        <f t="shared" si="0"/>
        <v>0.30020300817487994</v>
      </c>
      <c r="E25" s="828">
        <f>C25/$C$25</f>
        <v>1</v>
      </c>
      <c r="F25" s="829"/>
      <c r="G25" s="830">
        <f>SUM(G21:G24)</f>
        <v>74538875564118</v>
      </c>
      <c r="H25" s="658">
        <f t="shared" si="1"/>
        <v>0.69979699182512012</v>
      </c>
      <c r="I25" s="659">
        <f>G25/$G$25</f>
        <v>1</v>
      </c>
      <c r="J25" s="67"/>
    </row>
    <row r="26" spans="1:10">
      <c r="A26" s="87"/>
      <c r="J26" s="67"/>
    </row>
  </sheetData>
  <mergeCells count="3">
    <mergeCell ref="C1:D1"/>
    <mergeCell ref="G1:H1"/>
    <mergeCell ref="E20:F20"/>
  </mergeCells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theme="0" tint="-0.249977111117893"/>
  </sheetPr>
  <dimension ref="A3:E29"/>
  <sheetViews>
    <sheetView showGridLines="0" rightToLeft="1" zoomScale="90" zoomScaleNormal="90" workbookViewId="0">
      <selection activeCell="F30" sqref="F30"/>
    </sheetView>
  </sheetViews>
  <sheetFormatPr defaultRowHeight="15"/>
  <cols>
    <col min="1" max="1" width="15.375" customWidth="1"/>
    <col min="2" max="2" width="39.875" customWidth="1"/>
    <col min="3" max="3" width="17" customWidth="1"/>
    <col min="4" max="4" width="15.375" customWidth="1"/>
    <col min="5" max="5" width="3.625" customWidth="1"/>
    <col min="6" max="9" width="15.375" customWidth="1"/>
    <col min="10" max="10" width="25.625" customWidth="1"/>
    <col min="13" max="13" width="21.375" customWidth="1"/>
    <col min="14" max="14" width="28.375" customWidth="1"/>
    <col min="15" max="15" width="18.375" customWidth="1"/>
    <col min="16" max="16" width="17.75" customWidth="1"/>
    <col min="19" max="19" width="24.125" bestFit="1" customWidth="1"/>
    <col min="20" max="20" width="43.25" bestFit="1" customWidth="1"/>
    <col min="21" max="21" width="15.875" bestFit="1" customWidth="1"/>
    <col min="22" max="22" width="9" bestFit="1" customWidth="1"/>
  </cols>
  <sheetData>
    <row r="3" spans="1:4">
      <c r="A3" s="66"/>
      <c r="B3" s="66"/>
      <c r="C3" s="66"/>
      <c r="D3" s="113" t="s">
        <v>390</v>
      </c>
    </row>
    <row r="4" spans="1:4" ht="17.25">
      <c r="A4" s="953" t="s">
        <v>341</v>
      </c>
      <c r="B4" s="953" t="s">
        <v>384</v>
      </c>
      <c r="C4" s="117" t="s">
        <v>672</v>
      </c>
      <c r="D4" s="955" t="s">
        <v>673</v>
      </c>
    </row>
    <row r="5" spans="1:4" ht="17.25">
      <c r="A5" s="954"/>
      <c r="B5" s="954"/>
      <c r="C5" s="576" t="s">
        <v>1099</v>
      </c>
      <c r="D5" s="956"/>
    </row>
    <row r="6" spans="1:4" ht="17.25">
      <c r="A6" s="945" t="s">
        <v>391</v>
      </c>
      <c r="B6" s="545" t="s">
        <v>674</v>
      </c>
      <c r="C6" s="533">
        <v>850</v>
      </c>
      <c r="D6" s="533">
        <v>5500</v>
      </c>
    </row>
    <row r="7" spans="1:4" ht="34.5">
      <c r="A7" s="945"/>
      <c r="B7" s="545" t="s">
        <v>831</v>
      </c>
      <c r="C7" s="533">
        <v>137472</v>
      </c>
      <c r="D7" s="533">
        <v>50650</v>
      </c>
    </row>
    <row r="8" spans="1:4" ht="17.25">
      <c r="A8" s="945"/>
      <c r="B8" s="545" t="s">
        <v>383</v>
      </c>
      <c r="C8" s="533">
        <v>411712</v>
      </c>
      <c r="D8" s="533">
        <v>292380</v>
      </c>
    </row>
    <row r="9" spans="1:4" ht="17.25">
      <c r="A9" s="945"/>
      <c r="B9" s="545" t="s">
        <v>675</v>
      </c>
      <c r="C9" s="533">
        <v>4397</v>
      </c>
      <c r="D9" s="533">
        <v>3593</v>
      </c>
    </row>
    <row r="10" spans="1:4" ht="18.75">
      <c r="A10" s="536"/>
      <c r="B10" s="454" t="s">
        <v>676</v>
      </c>
      <c r="C10" s="537">
        <v>554431</v>
      </c>
      <c r="D10" s="537">
        <v>527646</v>
      </c>
    </row>
    <row r="11" spans="1:4" ht="17.25">
      <c r="A11" s="945" t="s">
        <v>392</v>
      </c>
      <c r="B11" s="545" t="s">
        <v>677</v>
      </c>
      <c r="C11" s="533">
        <v>231374</v>
      </c>
      <c r="D11" s="533">
        <v>682713</v>
      </c>
    </row>
    <row r="12" spans="1:4" ht="17.25">
      <c r="A12" s="945"/>
      <c r="B12" s="545" t="s">
        <v>678</v>
      </c>
      <c r="C12" s="533">
        <v>10571</v>
      </c>
      <c r="D12" s="533">
        <v>10095</v>
      </c>
    </row>
    <row r="13" spans="1:4" ht="18.75">
      <c r="A13" s="536"/>
      <c r="B13" s="454" t="s">
        <v>679</v>
      </c>
      <c r="C13" s="537">
        <v>241945</v>
      </c>
      <c r="D13" s="537">
        <v>692808</v>
      </c>
    </row>
    <row r="14" spans="1:4" ht="18">
      <c r="A14" s="532"/>
      <c r="B14" s="535" t="s">
        <v>393</v>
      </c>
      <c r="C14" s="534">
        <v>796376</v>
      </c>
      <c r="D14" s="534">
        <v>1220454</v>
      </c>
    </row>
    <row r="17" spans="1:5" ht="17.25">
      <c r="A17" s="66"/>
      <c r="B17" s="66"/>
      <c r="C17" s="66"/>
      <c r="D17" s="946" t="s">
        <v>390</v>
      </c>
      <c r="E17" s="946"/>
    </row>
    <row r="18" spans="1:5" ht="21">
      <c r="A18" s="501" t="s">
        <v>341</v>
      </c>
      <c r="B18" s="538" t="s">
        <v>384</v>
      </c>
      <c r="C18" s="538" t="s">
        <v>1006</v>
      </c>
      <c r="D18" s="951" t="s">
        <v>673</v>
      </c>
      <c r="E18" s="952"/>
    </row>
    <row r="19" spans="1:5" ht="18.75" customHeight="1">
      <c r="A19" s="844" t="s">
        <v>383</v>
      </c>
      <c r="B19" s="111" t="s">
        <v>394</v>
      </c>
      <c r="C19" s="789">
        <v>10590</v>
      </c>
      <c r="D19" s="943">
        <v>16598</v>
      </c>
      <c r="E19" s="944"/>
    </row>
    <row r="20" spans="1:5" ht="17.25">
      <c r="A20" s="844"/>
      <c r="B20" s="111" t="s">
        <v>385</v>
      </c>
      <c r="C20" s="789">
        <v>8200</v>
      </c>
      <c r="D20" s="943">
        <v>37989</v>
      </c>
      <c r="E20" s="944"/>
    </row>
    <row r="21" spans="1:5" ht="17.25">
      <c r="A21" s="844"/>
      <c r="B21" s="111" t="s">
        <v>680</v>
      </c>
      <c r="C21" s="789">
        <v>1500</v>
      </c>
      <c r="D21" s="943">
        <v>24000</v>
      </c>
      <c r="E21" s="944"/>
    </row>
    <row r="22" spans="1:5" ht="17.25">
      <c r="A22" s="844"/>
      <c r="B22" s="111" t="s">
        <v>681</v>
      </c>
      <c r="C22" s="789">
        <v>0</v>
      </c>
      <c r="D22" s="943">
        <v>31000</v>
      </c>
      <c r="E22" s="944"/>
    </row>
    <row r="23" spans="1:5" ht="17.25">
      <c r="A23" s="844"/>
      <c r="B23" s="111" t="s">
        <v>1276</v>
      </c>
      <c r="C23" s="797">
        <v>10000</v>
      </c>
      <c r="D23" s="947" t="s">
        <v>154</v>
      </c>
      <c r="E23" s="948"/>
    </row>
    <row r="24" spans="1:5" ht="17.25">
      <c r="A24" s="844"/>
      <c r="B24" s="111" t="s">
        <v>1277</v>
      </c>
      <c r="C24" s="797">
        <v>5000</v>
      </c>
      <c r="D24" s="947" t="s">
        <v>154</v>
      </c>
      <c r="E24" s="948"/>
    </row>
    <row r="25" spans="1:5" ht="17.25">
      <c r="A25" s="844"/>
      <c r="B25" s="111" t="s">
        <v>386</v>
      </c>
      <c r="C25" s="797">
        <v>21500</v>
      </c>
      <c r="D25" s="943">
        <v>22500</v>
      </c>
      <c r="E25" s="944"/>
    </row>
    <row r="26" spans="1:5" ht="17.25">
      <c r="A26" s="844"/>
      <c r="B26" s="111" t="s">
        <v>387</v>
      </c>
      <c r="C26" s="797">
        <v>37380</v>
      </c>
      <c r="D26" s="943">
        <v>20000</v>
      </c>
      <c r="E26" s="944"/>
    </row>
    <row r="27" spans="1:5" ht="17.25">
      <c r="A27" s="844"/>
      <c r="B27" s="111" t="s">
        <v>380</v>
      </c>
      <c r="C27" s="797">
        <v>305608</v>
      </c>
      <c r="D27" s="943">
        <v>130000</v>
      </c>
      <c r="E27" s="944"/>
    </row>
    <row r="28" spans="1:5" ht="17.25">
      <c r="A28" s="844"/>
      <c r="B28" s="111" t="s">
        <v>395</v>
      </c>
      <c r="C28" s="797">
        <v>11934</v>
      </c>
      <c r="D28" s="943">
        <v>10293</v>
      </c>
      <c r="E28" s="944"/>
    </row>
    <row r="29" spans="1:5" ht="21">
      <c r="A29" s="539"/>
      <c r="B29" s="540" t="s">
        <v>396</v>
      </c>
      <c r="C29" s="799">
        <v>411712</v>
      </c>
      <c r="D29" s="949">
        <v>292380</v>
      </c>
      <c r="E29" s="950"/>
    </row>
  </sheetData>
  <mergeCells count="19">
    <mergeCell ref="A4:A5"/>
    <mergeCell ref="B4:B5"/>
    <mergeCell ref="D4:D5"/>
    <mergeCell ref="A6:A9"/>
    <mergeCell ref="A19:A28"/>
    <mergeCell ref="D19:E19"/>
    <mergeCell ref="D20:E20"/>
    <mergeCell ref="D21:E21"/>
    <mergeCell ref="D22:E22"/>
    <mergeCell ref="D24:E24"/>
    <mergeCell ref="D25:E25"/>
    <mergeCell ref="D26:E26"/>
    <mergeCell ref="D27:E27"/>
    <mergeCell ref="D28:E28"/>
    <mergeCell ref="A11:A12"/>
    <mergeCell ref="D17:E17"/>
    <mergeCell ref="D23:E23"/>
    <mergeCell ref="D29:E29"/>
    <mergeCell ref="D18:E18"/>
  </mergeCell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theme="0" tint="-0.249977111117893"/>
  </sheetPr>
  <dimension ref="A1:I43"/>
  <sheetViews>
    <sheetView showGridLines="0" rightToLeft="1" zoomScale="90" zoomScaleNormal="90" workbookViewId="0">
      <selection activeCell="A19" sqref="A19"/>
    </sheetView>
  </sheetViews>
  <sheetFormatPr defaultColWidth="9.125" defaultRowHeight="15"/>
  <cols>
    <col min="1" max="1" width="33.125" style="76" bestFit="1" customWidth="1"/>
    <col min="2" max="2" width="16.25" style="76" customWidth="1"/>
    <col min="3" max="3" width="11.125" style="76" customWidth="1"/>
    <col min="4" max="4" width="20.875" style="76" customWidth="1"/>
    <col min="5" max="5" width="14.375" style="76" customWidth="1"/>
    <col min="6" max="6" width="16.375" style="76" customWidth="1"/>
    <col min="7" max="7" width="15.75" style="76" bestFit="1" customWidth="1"/>
    <col min="8" max="8" width="9.125" style="76"/>
    <col min="9" max="9" width="11.125" style="76" bestFit="1" customWidth="1"/>
    <col min="10" max="10" width="9.125" style="76"/>
    <col min="11" max="11" width="12" style="76" bestFit="1" customWidth="1"/>
    <col min="12" max="12" width="17.75" style="76" customWidth="1"/>
    <col min="13" max="16384" width="9.125" style="76"/>
  </cols>
  <sheetData>
    <row r="1" spans="1:9">
      <c r="A1" s="66"/>
      <c r="B1" s="66"/>
      <c r="C1" s="66"/>
      <c r="D1" s="66"/>
      <c r="E1" s="113" t="s">
        <v>373</v>
      </c>
    </row>
    <row r="2" spans="1:9" ht="17.25">
      <c r="A2" s="116" t="s">
        <v>374</v>
      </c>
      <c r="B2" s="787" t="s">
        <v>1007</v>
      </c>
      <c r="C2" s="787" t="s">
        <v>375</v>
      </c>
      <c r="D2" s="787" t="s">
        <v>682</v>
      </c>
      <c r="E2" s="787" t="s">
        <v>375</v>
      </c>
    </row>
    <row r="3" spans="1:9" ht="18">
      <c r="A3" s="522" t="s">
        <v>376</v>
      </c>
      <c r="B3" s="541">
        <v>60000</v>
      </c>
      <c r="C3" s="521">
        <f>B3/B$11</f>
        <v>0.11798133928483645</v>
      </c>
      <c r="D3" s="541">
        <v>50000</v>
      </c>
      <c r="E3" s="521">
        <f>D3/D11</f>
        <v>0.15036327767887214</v>
      </c>
    </row>
    <row r="4" spans="1:9" ht="18">
      <c r="A4" s="523" t="s">
        <v>377</v>
      </c>
      <c r="B4" s="542">
        <v>49000</v>
      </c>
      <c r="C4" s="353">
        <f t="shared" ref="C4:C11" si="0">B4/B$11</f>
        <v>9.6351427082616431E-2</v>
      </c>
      <c r="D4" s="542">
        <v>49000</v>
      </c>
      <c r="E4" s="353">
        <v>0.1474</v>
      </c>
    </row>
    <row r="5" spans="1:9" ht="18">
      <c r="A5" s="523" t="s">
        <v>378</v>
      </c>
      <c r="B5" s="542">
        <v>5000</v>
      </c>
      <c r="C5" s="353">
        <f t="shared" si="0"/>
        <v>9.8317782737363715E-3</v>
      </c>
      <c r="D5" s="542">
        <v>0</v>
      </c>
      <c r="E5" s="353">
        <v>0</v>
      </c>
    </row>
    <row r="6" spans="1:9" ht="18">
      <c r="A6" s="523" t="s">
        <v>379</v>
      </c>
      <c r="B6" s="542">
        <v>57380</v>
      </c>
      <c r="C6" s="353">
        <f t="shared" si="0"/>
        <v>0.1128294874693986</v>
      </c>
      <c r="D6" s="542">
        <v>20000</v>
      </c>
      <c r="E6" s="353">
        <v>6.0100000000000001E-2</v>
      </c>
    </row>
    <row r="7" spans="1:9" ht="18">
      <c r="A7" s="523" t="s">
        <v>380</v>
      </c>
      <c r="B7" s="542">
        <v>227014</v>
      </c>
      <c r="C7" s="353">
        <f t="shared" si="0"/>
        <v>0.44639026260679771</v>
      </c>
      <c r="D7" s="542">
        <v>75000</v>
      </c>
      <c r="E7" s="353">
        <v>0.22550000000000001</v>
      </c>
    </row>
    <row r="8" spans="1:9" ht="18">
      <c r="A8" s="523" t="s">
        <v>683</v>
      </c>
      <c r="B8" s="542">
        <v>49495</v>
      </c>
      <c r="C8" s="353">
        <f t="shared" si="0"/>
        <v>9.7324773131716336E-2</v>
      </c>
      <c r="D8" s="542">
        <v>47995</v>
      </c>
      <c r="E8" s="353">
        <v>0.14430000000000001</v>
      </c>
    </row>
    <row r="9" spans="1:9" ht="18">
      <c r="A9" s="523" t="s">
        <v>716</v>
      </c>
      <c r="B9" s="542">
        <v>447889</v>
      </c>
      <c r="C9" s="353">
        <f t="shared" si="0"/>
        <v>0.88070906784910186</v>
      </c>
      <c r="D9" s="542">
        <v>241995</v>
      </c>
      <c r="E9" s="353">
        <v>0.72770000000000001</v>
      </c>
    </row>
    <row r="10" spans="1:9" ht="18">
      <c r="A10" s="523" t="s">
        <v>381</v>
      </c>
      <c r="B10" s="542">
        <v>60666</v>
      </c>
      <c r="C10" s="353">
        <f t="shared" si="0"/>
        <v>0.11929093215089813</v>
      </c>
      <c r="D10" s="542">
        <v>90533</v>
      </c>
      <c r="E10" s="353">
        <v>0.27229999999999999</v>
      </c>
    </row>
    <row r="11" spans="1:9" ht="18">
      <c r="A11" s="524" t="s">
        <v>382</v>
      </c>
      <c r="B11" s="543">
        <v>508555</v>
      </c>
      <c r="C11" s="544">
        <f t="shared" si="0"/>
        <v>1</v>
      </c>
      <c r="D11" s="543">
        <v>332528</v>
      </c>
      <c r="E11" s="544">
        <v>1</v>
      </c>
    </row>
    <row r="12" spans="1:9" ht="18.75">
      <c r="A12" s="114"/>
      <c r="B12" s="115"/>
      <c r="C12" s="115"/>
      <c r="D12" s="460"/>
      <c r="E12" s="115"/>
    </row>
    <row r="14" spans="1:9" ht="18">
      <c r="A14" s="633" t="s">
        <v>1008</v>
      </c>
    </row>
    <row r="15" spans="1:9" ht="34.5">
      <c r="A15" s="632" t="s">
        <v>684</v>
      </c>
      <c r="B15" s="117" t="s">
        <v>374</v>
      </c>
      <c r="C15" s="117" t="s">
        <v>685</v>
      </c>
      <c r="D15" s="117" t="s">
        <v>686</v>
      </c>
      <c r="E15" s="117" t="s">
        <v>687</v>
      </c>
      <c r="F15" s="117" t="s">
        <v>688</v>
      </c>
      <c r="G15" s="117" t="s">
        <v>689</v>
      </c>
      <c r="H15" s="117" t="s">
        <v>690</v>
      </c>
      <c r="I15" s="607" t="s">
        <v>691</v>
      </c>
    </row>
    <row r="16" spans="1:9" ht="36">
      <c r="A16" s="625" t="s">
        <v>928</v>
      </c>
      <c r="B16" s="626" t="s">
        <v>693</v>
      </c>
      <c r="C16" s="626" t="s">
        <v>929</v>
      </c>
      <c r="D16" s="627" t="s">
        <v>694</v>
      </c>
      <c r="E16" s="626" t="s">
        <v>695</v>
      </c>
      <c r="F16" s="628" t="s">
        <v>101</v>
      </c>
      <c r="G16" s="629">
        <v>7020000</v>
      </c>
      <c r="H16" s="630" t="s">
        <v>930</v>
      </c>
      <c r="I16" s="631" t="s">
        <v>931</v>
      </c>
    </row>
    <row r="18" spans="1:9" ht="18">
      <c r="A18" s="633" t="s">
        <v>1009</v>
      </c>
    </row>
    <row r="19" spans="1:9" ht="34.5">
      <c r="A19" s="787" t="s">
        <v>684</v>
      </c>
      <c r="B19" s="117" t="s">
        <v>374</v>
      </c>
      <c r="C19" s="117" t="s">
        <v>685</v>
      </c>
      <c r="D19" s="117" t="s">
        <v>686</v>
      </c>
      <c r="E19" s="117" t="s">
        <v>687</v>
      </c>
      <c r="F19" s="117" t="s">
        <v>688</v>
      </c>
      <c r="G19" s="117" t="s">
        <v>689</v>
      </c>
      <c r="H19" s="117" t="s">
        <v>690</v>
      </c>
      <c r="I19" s="788" t="s">
        <v>691</v>
      </c>
    </row>
    <row r="20" spans="1:9" ht="18">
      <c r="A20" s="713" t="s">
        <v>1010</v>
      </c>
      <c r="B20" s="714" t="s">
        <v>62</v>
      </c>
      <c r="C20" s="714" t="s">
        <v>1011</v>
      </c>
      <c r="D20" s="715" t="s">
        <v>1012</v>
      </c>
      <c r="E20" s="714" t="s">
        <v>1013</v>
      </c>
      <c r="F20" s="716" t="s">
        <v>50</v>
      </c>
      <c r="G20" s="717">
        <v>1200000</v>
      </c>
      <c r="H20" s="718" t="s">
        <v>1014</v>
      </c>
      <c r="I20" s="719" t="s">
        <v>1015</v>
      </c>
    </row>
    <row r="21" spans="1:9" ht="18">
      <c r="A21" s="118" t="s">
        <v>1016</v>
      </c>
      <c r="B21" s="709" t="s">
        <v>62</v>
      </c>
      <c r="C21" s="709" t="s">
        <v>1017</v>
      </c>
      <c r="D21" s="710" t="s">
        <v>1018</v>
      </c>
      <c r="E21" s="709" t="s">
        <v>1013</v>
      </c>
      <c r="F21" s="708" t="s">
        <v>101</v>
      </c>
      <c r="G21" s="711">
        <v>2300000</v>
      </c>
      <c r="H21" s="712" t="s">
        <v>1019</v>
      </c>
      <c r="I21" s="720" t="s">
        <v>1020</v>
      </c>
    </row>
    <row r="22" spans="1:9" ht="18">
      <c r="A22" s="118" t="s">
        <v>1021</v>
      </c>
      <c r="B22" s="709" t="s">
        <v>890</v>
      </c>
      <c r="C22" s="709" t="s">
        <v>1022</v>
      </c>
      <c r="D22" s="710" t="s">
        <v>1023</v>
      </c>
      <c r="E22" s="709" t="s">
        <v>692</v>
      </c>
      <c r="F22" s="708" t="s">
        <v>101</v>
      </c>
      <c r="G22" s="711">
        <v>775000</v>
      </c>
      <c r="H22" s="712" t="s">
        <v>1024</v>
      </c>
      <c r="I22" s="720" t="s">
        <v>1025</v>
      </c>
    </row>
    <row r="23" spans="1:9" ht="18">
      <c r="A23" s="118" t="s">
        <v>1026</v>
      </c>
      <c r="B23" s="709" t="s">
        <v>62</v>
      </c>
      <c r="C23" s="709" t="s">
        <v>1027</v>
      </c>
      <c r="D23" s="710" t="s">
        <v>1028</v>
      </c>
      <c r="E23" s="709" t="s">
        <v>1013</v>
      </c>
      <c r="F23" s="708" t="s">
        <v>50</v>
      </c>
      <c r="G23" s="711">
        <v>5000000</v>
      </c>
      <c r="H23" s="712" t="s">
        <v>1029</v>
      </c>
      <c r="I23" s="720" t="s">
        <v>1030</v>
      </c>
    </row>
    <row r="24" spans="1:9" ht="18">
      <c r="A24" s="118" t="s">
        <v>1031</v>
      </c>
      <c r="B24" s="709" t="s">
        <v>62</v>
      </c>
      <c r="C24" s="709" t="s">
        <v>1032</v>
      </c>
      <c r="D24" s="710" t="s">
        <v>1028</v>
      </c>
      <c r="E24" s="709" t="s">
        <v>1013</v>
      </c>
      <c r="F24" s="708" t="s">
        <v>101</v>
      </c>
      <c r="G24" s="711">
        <v>5000000</v>
      </c>
      <c r="H24" s="712" t="s">
        <v>1033</v>
      </c>
      <c r="I24" s="720" t="s">
        <v>1034</v>
      </c>
    </row>
    <row r="25" spans="1:9" ht="18">
      <c r="A25" s="118" t="s">
        <v>1035</v>
      </c>
      <c r="B25" s="709" t="s">
        <v>1036</v>
      </c>
      <c r="C25" s="709" t="s">
        <v>1037</v>
      </c>
      <c r="D25" s="710" t="s">
        <v>1038</v>
      </c>
      <c r="E25" s="709" t="s">
        <v>692</v>
      </c>
      <c r="F25" s="708" t="s">
        <v>1039</v>
      </c>
      <c r="G25" s="711">
        <v>70000</v>
      </c>
      <c r="H25" s="712" t="s">
        <v>1040</v>
      </c>
      <c r="I25" s="720" t="s">
        <v>1041</v>
      </c>
    </row>
    <row r="26" spans="1:9" ht="18">
      <c r="A26" s="118" t="s">
        <v>1042</v>
      </c>
      <c r="B26" s="709" t="s">
        <v>1036</v>
      </c>
      <c r="C26" s="709" t="s">
        <v>1043</v>
      </c>
      <c r="D26" s="710" t="s">
        <v>1044</v>
      </c>
      <c r="E26" s="709" t="s">
        <v>692</v>
      </c>
      <c r="F26" s="708" t="s">
        <v>1039</v>
      </c>
      <c r="G26" s="711">
        <v>1000000</v>
      </c>
      <c r="H26" s="712" t="s">
        <v>1045</v>
      </c>
      <c r="I26" s="720" t="s">
        <v>1046</v>
      </c>
    </row>
    <row r="27" spans="1:9" ht="18">
      <c r="A27" s="118" t="s">
        <v>1047</v>
      </c>
      <c r="B27" s="709" t="s">
        <v>1036</v>
      </c>
      <c r="C27" s="709" t="s">
        <v>1048</v>
      </c>
      <c r="D27" s="710" t="s">
        <v>1049</v>
      </c>
      <c r="E27" s="709" t="s">
        <v>692</v>
      </c>
      <c r="F27" s="708" t="s">
        <v>1039</v>
      </c>
      <c r="G27" s="711">
        <v>1000000</v>
      </c>
      <c r="H27" s="712" t="s">
        <v>1050</v>
      </c>
      <c r="I27" s="720" t="s">
        <v>1051</v>
      </c>
    </row>
    <row r="28" spans="1:9" ht="18">
      <c r="A28" s="118" t="s">
        <v>1052</v>
      </c>
      <c r="B28" s="709" t="s">
        <v>1036</v>
      </c>
      <c r="C28" s="709" t="s">
        <v>1053</v>
      </c>
      <c r="D28" s="710" t="s">
        <v>1054</v>
      </c>
      <c r="E28" s="709" t="s">
        <v>692</v>
      </c>
      <c r="F28" s="708" t="s">
        <v>669</v>
      </c>
      <c r="G28" s="711">
        <v>1200000</v>
      </c>
      <c r="H28" s="712" t="s">
        <v>1045</v>
      </c>
      <c r="I28" s="720" t="s">
        <v>1046</v>
      </c>
    </row>
    <row r="29" spans="1:9" ht="36">
      <c r="A29" s="119" t="s">
        <v>1055</v>
      </c>
      <c r="B29" s="721" t="s">
        <v>693</v>
      </c>
      <c r="C29" s="721" t="s">
        <v>1056</v>
      </c>
      <c r="D29" s="722" t="s">
        <v>694</v>
      </c>
      <c r="E29" s="721" t="s">
        <v>695</v>
      </c>
      <c r="F29" s="723" t="s">
        <v>101</v>
      </c>
      <c r="G29" s="724">
        <v>9639540</v>
      </c>
      <c r="H29" s="725" t="s">
        <v>1057</v>
      </c>
      <c r="I29" s="726" t="s">
        <v>1030</v>
      </c>
    </row>
    <row r="31" spans="1:9" ht="18">
      <c r="A31" s="633" t="s">
        <v>1058</v>
      </c>
    </row>
    <row r="32" spans="1:9" ht="34.5">
      <c r="A32" s="702" t="s">
        <v>684</v>
      </c>
      <c r="B32" s="117" t="s">
        <v>374</v>
      </c>
      <c r="C32" s="117" t="s">
        <v>685</v>
      </c>
      <c r="D32" s="117" t="s">
        <v>686</v>
      </c>
      <c r="E32" s="117" t="s">
        <v>687</v>
      </c>
      <c r="F32" s="117" t="s">
        <v>688</v>
      </c>
      <c r="G32" s="117" t="s">
        <v>689</v>
      </c>
      <c r="H32" s="117" t="s">
        <v>690</v>
      </c>
      <c r="I32" s="703" t="s">
        <v>691</v>
      </c>
    </row>
    <row r="33" spans="1:9" ht="36">
      <c r="A33" s="713" t="s">
        <v>1275</v>
      </c>
      <c r="B33" s="714" t="s">
        <v>693</v>
      </c>
      <c r="C33" s="714" t="s">
        <v>1059</v>
      </c>
      <c r="D33" s="715" t="s">
        <v>694</v>
      </c>
      <c r="E33" s="714" t="s">
        <v>695</v>
      </c>
      <c r="F33" s="716" t="s">
        <v>101</v>
      </c>
      <c r="G33" s="717">
        <v>10000000</v>
      </c>
      <c r="H33" s="718" t="s">
        <v>1060</v>
      </c>
      <c r="I33" s="719" t="s">
        <v>1061</v>
      </c>
    </row>
    <row r="34" spans="1:9" ht="36">
      <c r="A34" s="118" t="s">
        <v>1062</v>
      </c>
      <c r="B34" s="709" t="s">
        <v>1036</v>
      </c>
      <c r="C34" s="709" t="s">
        <v>1063</v>
      </c>
      <c r="D34" s="710" t="s">
        <v>694</v>
      </c>
      <c r="E34" s="709" t="s">
        <v>695</v>
      </c>
      <c r="F34" s="708" t="s">
        <v>669</v>
      </c>
      <c r="G34" s="711">
        <v>5000000</v>
      </c>
      <c r="H34" s="712" t="s">
        <v>1060</v>
      </c>
      <c r="I34" s="720" t="s">
        <v>1064</v>
      </c>
    </row>
    <row r="35" spans="1:9" ht="36">
      <c r="A35" s="118" t="s">
        <v>1065</v>
      </c>
      <c r="B35" s="709" t="s">
        <v>693</v>
      </c>
      <c r="C35" s="709" t="s">
        <v>1066</v>
      </c>
      <c r="D35" s="710" t="s">
        <v>694</v>
      </c>
      <c r="E35" s="709" t="s">
        <v>695</v>
      </c>
      <c r="F35" s="708" t="s">
        <v>101</v>
      </c>
      <c r="G35" s="711">
        <v>19000000</v>
      </c>
      <c r="H35" s="712" t="s">
        <v>1067</v>
      </c>
      <c r="I35" s="720" t="s">
        <v>1068</v>
      </c>
    </row>
    <row r="36" spans="1:9" ht="18">
      <c r="A36" s="118" t="s">
        <v>1069</v>
      </c>
      <c r="B36" s="709" t="s">
        <v>1036</v>
      </c>
      <c r="C36" s="709" t="s">
        <v>1070</v>
      </c>
      <c r="D36" s="710" t="s">
        <v>1071</v>
      </c>
      <c r="E36" s="709" t="s">
        <v>692</v>
      </c>
      <c r="F36" s="708" t="s">
        <v>669</v>
      </c>
      <c r="G36" s="711">
        <v>4000000</v>
      </c>
      <c r="H36" s="712" t="s">
        <v>1067</v>
      </c>
      <c r="I36" s="720" t="s">
        <v>1072</v>
      </c>
    </row>
    <row r="37" spans="1:9" ht="36">
      <c r="A37" s="118" t="s">
        <v>1073</v>
      </c>
      <c r="B37" s="709" t="s">
        <v>890</v>
      </c>
      <c r="C37" s="709" t="s">
        <v>1074</v>
      </c>
      <c r="D37" s="710" t="s">
        <v>1075</v>
      </c>
      <c r="E37" s="709" t="s">
        <v>692</v>
      </c>
      <c r="F37" s="708" t="s">
        <v>50</v>
      </c>
      <c r="G37" s="711">
        <v>2000000</v>
      </c>
      <c r="H37" s="712" t="s">
        <v>1076</v>
      </c>
      <c r="I37" s="720" t="s">
        <v>1077</v>
      </c>
    </row>
    <row r="38" spans="1:9" ht="36">
      <c r="A38" s="118" t="s">
        <v>1078</v>
      </c>
      <c r="B38" s="709" t="s">
        <v>890</v>
      </c>
      <c r="C38" s="709" t="s">
        <v>1079</v>
      </c>
      <c r="D38" s="710" t="s">
        <v>1075</v>
      </c>
      <c r="E38" s="709" t="s">
        <v>692</v>
      </c>
      <c r="F38" s="708" t="s">
        <v>50</v>
      </c>
      <c r="G38" s="711">
        <v>1000000</v>
      </c>
      <c r="H38" s="712" t="s">
        <v>1076</v>
      </c>
      <c r="I38" s="720" t="s">
        <v>1077</v>
      </c>
    </row>
    <row r="39" spans="1:9" ht="36">
      <c r="A39" s="118" t="s">
        <v>1080</v>
      </c>
      <c r="B39" s="709" t="s">
        <v>693</v>
      </c>
      <c r="C39" s="709" t="s">
        <v>1081</v>
      </c>
      <c r="D39" s="710" t="s">
        <v>694</v>
      </c>
      <c r="E39" s="709" t="s">
        <v>695</v>
      </c>
      <c r="F39" s="708" t="s">
        <v>101</v>
      </c>
      <c r="G39" s="711">
        <v>10374030</v>
      </c>
      <c r="H39" s="712" t="s">
        <v>1082</v>
      </c>
      <c r="I39" s="720" t="s">
        <v>1083</v>
      </c>
    </row>
    <row r="40" spans="1:9" ht="36">
      <c r="A40" s="118" t="s">
        <v>1084</v>
      </c>
      <c r="B40" s="709" t="s">
        <v>693</v>
      </c>
      <c r="C40" s="709" t="s">
        <v>1085</v>
      </c>
      <c r="D40" s="710" t="s">
        <v>694</v>
      </c>
      <c r="E40" s="709" t="s">
        <v>695</v>
      </c>
      <c r="F40" s="708" t="s">
        <v>101</v>
      </c>
      <c r="G40" s="711">
        <v>17000000</v>
      </c>
      <c r="H40" s="712" t="s">
        <v>1086</v>
      </c>
      <c r="I40" s="720" t="s">
        <v>1087</v>
      </c>
    </row>
    <row r="41" spans="1:9" ht="36">
      <c r="A41" s="118" t="s">
        <v>1088</v>
      </c>
      <c r="B41" s="709" t="s">
        <v>693</v>
      </c>
      <c r="C41" s="709" t="s">
        <v>1089</v>
      </c>
      <c r="D41" s="710" t="s">
        <v>694</v>
      </c>
      <c r="E41" s="709" t="s">
        <v>695</v>
      </c>
      <c r="F41" s="708" t="s">
        <v>101</v>
      </c>
      <c r="G41" s="711">
        <v>16000000</v>
      </c>
      <c r="H41" s="712" t="s">
        <v>1090</v>
      </c>
      <c r="I41" s="720" t="s">
        <v>1091</v>
      </c>
    </row>
    <row r="42" spans="1:9" ht="36">
      <c r="A42" s="708" t="s">
        <v>1092</v>
      </c>
      <c r="B42" s="709" t="s">
        <v>693</v>
      </c>
      <c r="C42" s="709" t="s">
        <v>1093</v>
      </c>
      <c r="D42" s="710" t="s">
        <v>694</v>
      </c>
      <c r="E42" s="709" t="s">
        <v>695</v>
      </c>
      <c r="F42" s="708" t="s">
        <v>101</v>
      </c>
      <c r="G42" s="711">
        <v>8000000</v>
      </c>
      <c r="H42" s="712" t="s">
        <v>1094</v>
      </c>
      <c r="I42" s="720" t="s">
        <v>1091</v>
      </c>
    </row>
    <row r="43" spans="1:9" ht="36">
      <c r="A43" s="119" t="s">
        <v>1095</v>
      </c>
      <c r="B43" s="721" t="s">
        <v>693</v>
      </c>
      <c r="C43" s="721" t="s">
        <v>1096</v>
      </c>
      <c r="D43" s="722" t="s">
        <v>694</v>
      </c>
      <c r="E43" s="721" t="s">
        <v>695</v>
      </c>
      <c r="F43" s="723" t="s">
        <v>101</v>
      </c>
      <c r="G43" s="724">
        <v>17000000</v>
      </c>
      <c r="H43" s="725" t="s">
        <v>1097</v>
      </c>
      <c r="I43" s="726" t="s">
        <v>1098</v>
      </c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tabColor theme="5" tint="0.79998168889431442"/>
  </sheetPr>
  <dimension ref="A1:F79"/>
  <sheetViews>
    <sheetView showGridLines="0" rightToLeft="1" zoomScale="90" zoomScaleNormal="90" workbookViewId="0">
      <selection activeCell="B63" sqref="B63:F79"/>
    </sheetView>
  </sheetViews>
  <sheetFormatPr defaultColWidth="9.125" defaultRowHeight="18"/>
  <cols>
    <col min="1" max="1" width="23.125" style="122" bestFit="1" customWidth="1"/>
    <col min="2" max="2" width="28.875" style="122" bestFit="1" customWidth="1"/>
    <col min="3" max="3" width="23" style="122" bestFit="1" customWidth="1"/>
    <col min="4" max="4" width="32.125" style="122" customWidth="1"/>
    <col min="5" max="5" width="50.875" style="179" bestFit="1" customWidth="1"/>
    <col min="6" max="6" width="16.375" style="120" bestFit="1" customWidth="1"/>
    <col min="7" max="16384" width="9.125" style="120"/>
  </cols>
  <sheetData>
    <row r="1" spans="1:6" ht="18.75">
      <c r="A1" s="794" t="s">
        <v>899</v>
      </c>
      <c r="B1" s="794" t="s">
        <v>699</v>
      </c>
      <c r="C1" s="794" t="s">
        <v>774</v>
      </c>
      <c r="D1" s="794" t="s">
        <v>685</v>
      </c>
      <c r="E1" s="794" t="s">
        <v>696</v>
      </c>
      <c r="F1" s="794" t="s">
        <v>697</v>
      </c>
    </row>
    <row r="2" spans="1:6">
      <c r="A2" s="515" t="s">
        <v>50</v>
      </c>
      <c r="B2" s="515" t="s">
        <v>9</v>
      </c>
      <c r="C2" s="515" t="s">
        <v>1100</v>
      </c>
      <c r="D2" s="515" t="s">
        <v>1101</v>
      </c>
      <c r="E2" s="515" t="s">
        <v>946</v>
      </c>
      <c r="F2" s="515">
        <v>1</v>
      </c>
    </row>
    <row r="3" spans="1:6" ht="21" customHeight="1">
      <c r="A3" s="518" t="s">
        <v>50</v>
      </c>
      <c r="B3" s="518" t="s">
        <v>9</v>
      </c>
      <c r="C3" s="518" t="s">
        <v>1102</v>
      </c>
      <c r="D3" s="518" t="s">
        <v>1103</v>
      </c>
      <c r="E3" s="518" t="s">
        <v>932</v>
      </c>
      <c r="F3" s="518">
        <v>1</v>
      </c>
    </row>
    <row r="4" spans="1:6">
      <c r="A4" s="515" t="s">
        <v>50</v>
      </c>
      <c r="B4" s="515" t="s">
        <v>9</v>
      </c>
      <c r="C4" s="515" t="s">
        <v>1104</v>
      </c>
      <c r="D4" s="515" t="s">
        <v>1105</v>
      </c>
      <c r="E4" s="515" t="s">
        <v>932</v>
      </c>
      <c r="F4" s="515">
        <v>2</v>
      </c>
    </row>
    <row r="5" spans="1:6">
      <c r="A5" s="518" t="s">
        <v>50</v>
      </c>
      <c r="B5" s="518" t="s">
        <v>8</v>
      </c>
      <c r="C5" s="518" t="s">
        <v>1106</v>
      </c>
      <c r="D5" s="518" t="s">
        <v>1107</v>
      </c>
      <c r="E5" s="518" t="s">
        <v>932</v>
      </c>
      <c r="F5" s="518">
        <v>1</v>
      </c>
    </row>
    <row r="6" spans="1:6">
      <c r="A6" s="515" t="s">
        <v>50</v>
      </c>
      <c r="B6" s="515" t="s">
        <v>10</v>
      </c>
      <c r="C6" s="515" t="s">
        <v>891</v>
      </c>
      <c r="D6" s="515" t="s">
        <v>892</v>
      </c>
      <c r="E6" s="515" t="s">
        <v>958</v>
      </c>
      <c r="F6" s="515">
        <v>4</v>
      </c>
    </row>
    <row r="7" spans="1:6">
      <c r="A7" s="518" t="s">
        <v>50</v>
      </c>
      <c r="B7" s="518" t="s">
        <v>12</v>
      </c>
      <c r="C7" s="518" t="s">
        <v>1108</v>
      </c>
      <c r="D7" s="518" t="s">
        <v>1109</v>
      </c>
      <c r="E7" s="518" t="s">
        <v>975</v>
      </c>
      <c r="F7" s="518">
        <v>5</v>
      </c>
    </row>
    <row r="8" spans="1:6">
      <c r="A8" s="515" t="s">
        <v>50</v>
      </c>
      <c r="B8" s="515" t="s">
        <v>16</v>
      </c>
      <c r="C8" s="515" t="s">
        <v>1111</v>
      </c>
      <c r="D8" s="515" t="s">
        <v>1112</v>
      </c>
      <c r="E8" s="515" t="s">
        <v>1113</v>
      </c>
      <c r="F8" s="515">
        <v>2</v>
      </c>
    </row>
    <row r="9" spans="1:6">
      <c r="A9" s="518" t="s">
        <v>50</v>
      </c>
      <c r="B9" s="518" t="s">
        <v>16</v>
      </c>
      <c r="C9" s="518" t="s">
        <v>1114</v>
      </c>
      <c r="D9" s="518" t="s">
        <v>1115</v>
      </c>
      <c r="E9" s="518" t="s">
        <v>946</v>
      </c>
      <c r="F9" s="518">
        <v>1</v>
      </c>
    </row>
    <row r="10" spans="1:6">
      <c r="A10" s="515" t="s">
        <v>50</v>
      </c>
      <c r="B10" s="515" t="s">
        <v>16</v>
      </c>
      <c r="C10" s="515" t="s">
        <v>1116</v>
      </c>
      <c r="D10" s="515" t="s">
        <v>1117</v>
      </c>
      <c r="E10" s="515" t="s">
        <v>958</v>
      </c>
      <c r="F10" s="515">
        <v>1</v>
      </c>
    </row>
    <row r="11" spans="1:6">
      <c r="A11" s="518" t="s">
        <v>50</v>
      </c>
      <c r="B11" s="518" t="s">
        <v>16</v>
      </c>
      <c r="C11" s="518" t="s">
        <v>1118</v>
      </c>
      <c r="D11" s="518" t="s">
        <v>1119</v>
      </c>
      <c r="E11" s="518" t="s">
        <v>946</v>
      </c>
      <c r="F11" s="518">
        <v>1</v>
      </c>
    </row>
    <row r="12" spans="1:6">
      <c r="A12" s="515" t="s">
        <v>50</v>
      </c>
      <c r="B12" s="515" t="s">
        <v>16</v>
      </c>
      <c r="C12" s="515" t="s">
        <v>1120</v>
      </c>
      <c r="D12" s="515" t="s">
        <v>1121</v>
      </c>
      <c r="E12" s="515" t="s">
        <v>932</v>
      </c>
      <c r="F12" s="515">
        <v>1</v>
      </c>
    </row>
    <row r="13" spans="1:6">
      <c r="A13" s="518" t="s">
        <v>50</v>
      </c>
      <c r="B13" s="518" t="s">
        <v>16</v>
      </c>
      <c r="C13" s="518" t="s">
        <v>1122</v>
      </c>
      <c r="D13" s="518" t="s">
        <v>1123</v>
      </c>
      <c r="E13" s="518" t="s">
        <v>958</v>
      </c>
      <c r="F13" s="518">
        <v>1</v>
      </c>
    </row>
    <row r="14" spans="1:6">
      <c r="A14" s="515" t="s">
        <v>50</v>
      </c>
      <c r="B14" s="515" t="s">
        <v>16</v>
      </c>
      <c r="C14" s="515" t="s">
        <v>1124</v>
      </c>
      <c r="D14" s="515" t="s">
        <v>1125</v>
      </c>
      <c r="E14" s="515" t="s">
        <v>946</v>
      </c>
      <c r="F14" s="515">
        <v>2</v>
      </c>
    </row>
    <row r="15" spans="1:6">
      <c r="A15" s="518" t="s">
        <v>50</v>
      </c>
      <c r="B15" s="518" t="s">
        <v>16</v>
      </c>
      <c r="C15" s="518" t="s">
        <v>1126</v>
      </c>
      <c r="D15" s="518" t="s">
        <v>1127</v>
      </c>
      <c r="E15" s="518" t="s">
        <v>1113</v>
      </c>
      <c r="F15" s="518">
        <v>1</v>
      </c>
    </row>
    <row r="16" spans="1:6">
      <c r="A16" s="515" t="s">
        <v>50</v>
      </c>
      <c r="B16" s="515" t="s">
        <v>21</v>
      </c>
      <c r="C16" s="515" t="s">
        <v>1128</v>
      </c>
      <c r="D16" s="515" t="s">
        <v>1129</v>
      </c>
      <c r="E16" s="515" t="s">
        <v>932</v>
      </c>
      <c r="F16" s="515">
        <v>1</v>
      </c>
    </row>
    <row r="17" spans="1:6">
      <c r="A17" s="518" t="s">
        <v>50</v>
      </c>
      <c r="B17" s="518" t="s">
        <v>22</v>
      </c>
      <c r="C17" s="518" t="s">
        <v>1130</v>
      </c>
      <c r="D17" s="518" t="s">
        <v>1131</v>
      </c>
      <c r="E17" s="518" t="s">
        <v>932</v>
      </c>
      <c r="F17" s="518">
        <v>1</v>
      </c>
    </row>
    <row r="18" spans="1:6">
      <c r="A18" s="515" t="s">
        <v>50</v>
      </c>
      <c r="B18" s="515" t="s">
        <v>22</v>
      </c>
      <c r="C18" s="515" t="s">
        <v>1132</v>
      </c>
      <c r="D18" s="515" t="s">
        <v>1133</v>
      </c>
      <c r="E18" s="515" t="s">
        <v>1134</v>
      </c>
      <c r="F18" s="515">
        <v>6</v>
      </c>
    </row>
    <row r="19" spans="1:6">
      <c r="A19" s="518" t="s">
        <v>50</v>
      </c>
      <c r="B19" s="518" t="s">
        <v>22</v>
      </c>
      <c r="C19" s="518" t="s">
        <v>1135</v>
      </c>
      <c r="D19" s="518" t="s">
        <v>1136</v>
      </c>
      <c r="E19" s="518" t="s">
        <v>932</v>
      </c>
      <c r="F19" s="518">
        <v>1</v>
      </c>
    </row>
    <row r="20" spans="1:6">
      <c r="A20" s="515" t="s">
        <v>50</v>
      </c>
      <c r="B20" s="515" t="s">
        <v>22</v>
      </c>
      <c r="C20" s="515" t="s">
        <v>1137</v>
      </c>
      <c r="D20" s="515" t="s">
        <v>1138</v>
      </c>
      <c r="E20" s="515" t="s">
        <v>1110</v>
      </c>
      <c r="F20" s="515">
        <v>4</v>
      </c>
    </row>
    <row r="21" spans="1:6">
      <c r="A21" s="518" t="s">
        <v>50</v>
      </c>
      <c r="B21" s="518" t="s">
        <v>23</v>
      </c>
      <c r="C21" s="518" t="s">
        <v>1139</v>
      </c>
      <c r="D21" s="518" t="s">
        <v>1140</v>
      </c>
      <c r="E21" s="518" t="s">
        <v>932</v>
      </c>
      <c r="F21" s="518">
        <v>1</v>
      </c>
    </row>
    <row r="22" spans="1:6">
      <c r="A22" s="515" t="s">
        <v>50</v>
      </c>
      <c r="B22" s="515" t="s">
        <v>23</v>
      </c>
      <c r="C22" s="515" t="s">
        <v>1141</v>
      </c>
      <c r="D22" s="515" t="s">
        <v>1142</v>
      </c>
      <c r="E22" s="515" t="s">
        <v>932</v>
      </c>
      <c r="F22" s="515">
        <v>2</v>
      </c>
    </row>
    <row r="23" spans="1:6">
      <c r="A23" s="518" t="s">
        <v>50</v>
      </c>
      <c r="B23" s="518" t="s">
        <v>24</v>
      </c>
      <c r="C23" s="518" t="s">
        <v>1143</v>
      </c>
      <c r="D23" s="518" t="s">
        <v>1144</v>
      </c>
      <c r="E23" s="518" t="s">
        <v>946</v>
      </c>
      <c r="F23" s="518">
        <v>2</v>
      </c>
    </row>
    <row r="24" spans="1:6">
      <c r="A24" s="515" t="s">
        <v>50</v>
      </c>
      <c r="B24" s="515" t="s">
        <v>24</v>
      </c>
      <c r="C24" s="515" t="s">
        <v>1145</v>
      </c>
      <c r="D24" s="515" t="s">
        <v>1146</v>
      </c>
      <c r="E24" s="515" t="s">
        <v>932</v>
      </c>
      <c r="F24" s="515">
        <v>1</v>
      </c>
    </row>
    <row r="25" spans="1:6">
      <c r="A25" s="518" t="s">
        <v>50</v>
      </c>
      <c r="B25" s="518" t="s">
        <v>24</v>
      </c>
      <c r="C25" s="518" t="s">
        <v>1147</v>
      </c>
      <c r="D25" s="518" t="s">
        <v>1148</v>
      </c>
      <c r="E25" s="518" t="s">
        <v>1149</v>
      </c>
      <c r="F25" s="518">
        <v>5</v>
      </c>
    </row>
    <row r="26" spans="1:6">
      <c r="A26" s="515" t="s">
        <v>50</v>
      </c>
      <c r="B26" s="515" t="s">
        <v>25</v>
      </c>
      <c r="C26" s="515" t="s">
        <v>1150</v>
      </c>
      <c r="D26" s="515" t="s">
        <v>1151</v>
      </c>
      <c r="E26" s="515" t="s">
        <v>932</v>
      </c>
      <c r="F26" s="515">
        <v>2</v>
      </c>
    </row>
    <row r="27" spans="1:6">
      <c r="A27" s="518" t="s">
        <v>50</v>
      </c>
      <c r="B27" s="518" t="s">
        <v>25</v>
      </c>
      <c r="C27" s="518" t="s">
        <v>1152</v>
      </c>
      <c r="D27" s="518" t="s">
        <v>1153</v>
      </c>
      <c r="E27" s="518" t="s">
        <v>932</v>
      </c>
      <c r="F27" s="518">
        <v>1</v>
      </c>
    </row>
    <row r="28" spans="1:6">
      <c r="A28" s="515" t="s">
        <v>50</v>
      </c>
      <c r="B28" s="515" t="s">
        <v>25</v>
      </c>
      <c r="C28" s="515" t="s">
        <v>1154</v>
      </c>
      <c r="D28" s="515" t="s">
        <v>1155</v>
      </c>
      <c r="E28" s="515" t="s">
        <v>932</v>
      </c>
      <c r="F28" s="515">
        <v>3</v>
      </c>
    </row>
    <row r="29" spans="1:6">
      <c r="A29" s="518" t="s">
        <v>50</v>
      </c>
      <c r="B29" s="518" t="s">
        <v>25</v>
      </c>
      <c r="C29" s="518" t="s">
        <v>1156</v>
      </c>
      <c r="D29" s="518" t="s">
        <v>1157</v>
      </c>
      <c r="E29" s="518" t="s">
        <v>1149</v>
      </c>
      <c r="F29" s="518">
        <v>4</v>
      </c>
    </row>
    <row r="30" spans="1:6">
      <c r="A30" s="515" t="s">
        <v>50</v>
      </c>
      <c r="B30" s="515" t="s">
        <v>26</v>
      </c>
      <c r="C30" s="515" t="s">
        <v>1158</v>
      </c>
      <c r="D30" s="515" t="s">
        <v>1159</v>
      </c>
      <c r="E30" s="515" t="s">
        <v>946</v>
      </c>
      <c r="F30" s="515">
        <v>1</v>
      </c>
    </row>
    <row r="31" spans="1:6">
      <c r="A31" s="518" t="s">
        <v>50</v>
      </c>
      <c r="B31" s="518" t="s">
        <v>26</v>
      </c>
      <c r="C31" s="518" t="s">
        <v>1160</v>
      </c>
      <c r="D31" s="518" t="s">
        <v>1161</v>
      </c>
      <c r="E31" s="518" t="s">
        <v>946</v>
      </c>
      <c r="F31" s="518">
        <v>1</v>
      </c>
    </row>
    <row r="32" spans="1:6">
      <c r="A32" s="515" t="s">
        <v>50</v>
      </c>
      <c r="B32" s="515" t="s">
        <v>27</v>
      </c>
      <c r="C32" s="515" t="s">
        <v>1162</v>
      </c>
      <c r="D32" s="515" t="s">
        <v>1163</v>
      </c>
      <c r="E32" s="515" t="s">
        <v>1164</v>
      </c>
      <c r="F32" s="515">
        <v>3</v>
      </c>
    </row>
    <row r="33" spans="1:6">
      <c r="A33" s="518" t="s">
        <v>50</v>
      </c>
      <c r="B33" s="518" t="s">
        <v>28</v>
      </c>
      <c r="C33" s="518" t="s">
        <v>1165</v>
      </c>
      <c r="D33" s="518" t="s">
        <v>1166</v>
      </c>
      <c r="E33" s="518" t="s">
        <v>1167</v>
      </c>
      <c r="F33" s="518">
        <v>3</v>
      </c>
    </row>
    <row r="34" spans="1:6">
      <c r="A34" s="515" t="s">
        <v>50</v>
      </c>
      <c r="B34" s="515" t="s">
        <v>28</v>
      </c>
      <c r="C34" s="515" t="s">
        <v>1168</v>
      </c>
      <c r="D34" s="515" t="s">
        <v>1169</v>
      </c>
      <c r="E34" s="515" t="s">
        <v>946</v>
      </c>
      <c r="F34" s="515">
        <v>1</v>
      </c>
    </row>
    <row r="35" spans="1:6">
      <c r="A35" s="518" t="s">
        <v>50</v>
      </c>
      <c r="B35" s="518" t="s">
        <v>28</v>
      </c>
      <c r="C35" s="518" t="s">
        <v>1170</v>
      </c>
      <c r="D35" s="518" t="s">
        <v>1171</v>
      </c>
      <c r="E35" s="518" t="s">
        <v>958</v>
      </c>
      <c r="F35" s="518">
        <v>2</v>
      </c>
    </row>
    <row r="36" spans="1:6">
      <c r="A36" s="515" t="s">
        <v>50</v>
      </c>
      <c r="B36" s="515" t="s">
        <v>29</v>
      </c>
      <c r="C36" s="515" t="s">
        <v>1172</v>
      </c>
      <c r="D36" s="515" t="s">
        <v>131</v>
      </c>
      <c r="E36" s="515" t="s">
        <v>932</v>
      </c>
      <c r="F36" s="515">
        <v>3</v>
      </c>
    </row>
    <row r="37" spans="1:6">
      <c r="A37" s="518" t="s">
        <v>50</v>
      </c>
      <c r="B37" s="518" t="s">
        <v>29</v>
      </c>
      <c r="C37" s="518" t="s">
        <v>1173</v>
      </c>
      <c r="D37" s="518" t="s">
        <v>1174</v>
      </c>
      <c r="E37" s="518" t="s">
        <v>946</v>
      </c>
      <c r="F37" s="518">
        <v>1</v>
      </c>
    </row>
    <row r="38" spans="1:6">
      <c r="A38" s="515" t="s">
        <v>50</v>
      </c>
      <c r="B38" s="515" t="s">
        <v>29</v>
      </c>
      <c r="C38" s="515" t="s">
        <v>1175</v>
      </c>
      <c r="D38" s="515" t="s">
        <v>1176</v>
      </c>
      <c r="E38" s="515" t="s">
        <v>958</v>
      </c>
      <c r="F38" s="515">
        <v>1</v>
      </c>
    </row>
    <row r="39" spans="1:6">
      <c r="A39" s="518" t="s">
        <v>50</v>
      </c>
      <c r="B39" s="518" t="s">
        <v>29</v>
      </c>
      <c r="C39" s="518" t="s">
        <v>1177</v>
      </c>
      <c r="D39" s="518" t="s">
        <v>1178</v>
      </c>
      <c r="E39" s="518" t="s">
        <v>932</v>
      </c>
      <c r="F39" s="518">
        <v>2</v>
      </c>
    </row>
    <row r="40" spans="1:6">
      <c r="A40" s="515" t="s">
        <v>50</v>
      </c>
      <c r="B40" s="515" t="s">
        <v>30</v>
      </c>
      <c r="C40" s="515" t="s">
        <v>1179</v>
      </c>
      <c r="D40" s="515" t="s">
        <v>1180</v>
      </c>
      <c r="E40" s="515" t="s">
        <v>932</v>
      </c>
      <c r="F40" s="515">
        <v>3</v>
      </c>
    </row>
    <row r="41" spans="1:6">
      <c r="A41" s="518" t="s">
        <v>50</v>
      </c>
      <c r="B41" s="518" t="s">
        <v>30</v>
      </c>
      <c r="C41" s="518" t="s">
        <v>962</v>
      </c>
      <c r="D41" s="518" t="s">
        <v>963</v>
      </c>
      <c r="E41" s="518" t="s">
        <v>946</v>
      </c>
      <c r="F41" s="518">
        <v>1</v>
      </c>
    </row>
    <row r="42" spans="1:6">
      <c r="A42" s="515" t="s">
        <v>50</v>
      </c>
      <c r="B42" s="515" t="s">
        <v>30</v>
      </c>
      <c r="C42" s="515" t="s">
        <v>1181</v>
      </c>
      <c r="D42" s="515" t="s">
        <v>1182</v>
      </c>
      <c r="E42" s="515" t="s">
        <v>932</v>
      </c>
      <c r="F42" s="515">
        <v>3</v>
      </c>
    </row>
    <row r="43" spans="1:6">
      <c r="A43" s="518" t="s">
        <v>50</v>
      </c>
      <c r="B43" s="518" t="s">
        <v>30</v>
      </c>
      <c r="C43" s="518" t="s">
        <v>1183</v>
      </c>
      <c r="D43" s="518" t="s">
        <v>1184</v>
      </c>
      <c r="E43" s="518" t="s">
        <v>946</v>
      </c>
      <c r="F43" s="518">
        <v>1</v>
      </c>
    </row>
    <row r="44" spans="1:6">
      <c r="A44" s="515" t="s">
        <v>50</v>
      </c>
      <c r="B44" s="515" t="s">
        <v>30</v>
      </c>
      <c r="C44" s="515" t="s">
        <v>1185</v>
      </c>
      <c r="D44" s="515" t="s">
        <v>1186</v>
      </c>
      <c r="E44" s="515" t="s">
        <v>932</v>
      </c>
      <c r="F44" s="515">
        <v>2</v>
      </c>
    </row>
    <row r="45" spans="1:6">
      <c r="A45" s="518" t="s">
        <v>50</v>
      </c>
      <c r="B45" s="518" t="s">
        <v>31</v>
      </c>
      <c r="C45" s="518" t="s">
        <v>934</v>
      </c>
      <c r="D45" s="518" t="s">
        <v>935</v>
      </c>
      <c r="E45" s="518" t="s">
        <v>932</v>
      </c>
      <c r="F45" s="518">
        <v>2</v>
      </c>
    </row>
    <row r="46" spans="1:6">
      <c r="A46" s="515" t="s">
        <v>50</v>
      </c>
      <c r="B46" s="515" t="s">
        <v>33</v>
      </c>
      <c r="C46" s="515" t="s">
        <v>1187</v>
      </c>
      <c r="D46" s="515" t="s">
        <v>1188</v>
      </c>
      <c r="E46" s="515" t="s">
        <v>1164</v>
      </c>
      <c r="F46" s="515">
        <v>3</v>
      </c>
    </row>
    <row r="47" spans="1:6">
      <c r="A47" s="518" t="s">
        <v>50</v>
      </c>
      <c r="B47" s="518" t="s">
        <v>33</v>
      </c>
      <c r="C47" s="518" t="s">
        <v>1189</v>
      </c>
      <c r="D47" s="518" t="s">
        <v>1190</v>
      </c>
      <c r="E47" s="518" t="s">
        <v>958</v>
      </c>
      <c r="F47" s="518">
        <v>1</v>
      </c>
    </row>
    <row r="48" spans="1:6">
      <c r="A48" s="515" t="s">
        <v>50</v>
      </c>
      <c r="B48" s="515" t="s">
        <v>33</v>
      </c>
      <c r="C48" s="515" t="s">
        <v>936</v>
      </c>
      <c r="D48" s="515" t="s">
        <v>937</v>
      </c>
      <c r="E48" s="515" t="s">
        <v>958</v>
      </c>
      <c r="F48" s="515">
        <v>1</v>
      </c>
    </row>
    <row r="49" spans="1:6">
      <c r="A49" s="518" t="s">
        <v>50</v>
      </c>
      <c r="B49" s="518" t="s">
        <v>34</v>
      </c>
      <c r="C49" s="518" t="s">
        <v>938</v>
      </c>
      <c r="D49" s="518" t="s">
        <v>939</v>
      </c>
      <c r="E49" s="518" t="s">
        <v>958</v>
      </c>
      <c r="F49" s="518">
        <v>1</v>
      </c>
    </row>
    <row r="50" spans="1:6">
      <c r="A50" s="515" t="s">
        <v>50</v>
      </c>
      <c r="B50" s="515" t="s">
        <v>38</v>
      </c>
      <c r="C50" s="515" t="s">
        <v>1191</v>
      </c>
      <c r="D50" s="515" t="s">
        <v>1192</v>
      </c>
      <c r="E50" s="515" t="s">
        <v>958</v>
      </c>
      <c r="F50" s="515">
        <v>1</v>
      </c>
    </row>
    <row r="51" spans="1:6">
      <c r="A51" s="518" t="s">
        <v>50</v>
      </c>
      <c r="B51" s="518" t="s">
        <v>35</v>
      </c>
      <c r="C51" s="518" t="s">
        <v>942</v>
      </c>
      <c r="D51" s="518" t="s">
        <v>943</v>
      </c>
      <c r="E51" s="518" t="s">
        <v>958</v>
      </c>
      <c r="F51" s="518">
        <v>1</v>
      </c>
    </row>
    <row r="52" spans="1:6">
      <c r="A52" s="515" t="s">
        <v>50</v>
      </c>
      <c r="B52" s="515" t="s">
        <v>35</v>
      </c>
      <c r="C52" s="515" t="s">
        <v>1193</v>
      </c>
      <c r="D52" s="515" t="s">
        <v>1194</v>
      </c>
      <c r="E52" s="515" t="s">
        <v>1149</v>
      </c>
      <c r="F52" s="515">
        <v>3</v>
      </c>
    </row>
    <row r="53" spans="1:6">
      <c r="A53" s="518" t="s">
        <v>50</v>
      </c>
      <c r="B53" s="518" t="s">
        <v>35</v>
      </c>
      <c r="C53" s="518" t="s">
        <v>1195</v>
      </c>
      <c r="D53" s="518" t="s">
        <v>1196</v>
      </c>
      <c r="E53" s="518" t="s">
        <v>946</v>
      </c>
      <c r="F53" s="518">
        <v>1</v>
      </c>
    </row>
    <row r="54" spans="1:6">
      <c r="A54" s="515" t="s">
        <v>50</v>
      </c>
      <c r="B54" s="515" t="s">
        <v>35</v>
      </c>
      <c r="C54" s="515" t="s">
        <v>1197</v>
      </c>
      <c r="D54" s="515" t="s">
        <v>1198</v>
      </c>
      <c r="E54" s="515" t="s">
        <v>958</v>
      </c>
      <c r="F54" s="515">
        <v>1</v>
      </c>
    </row>
    <row r="55" spans="1:6">
      <c r="A55" s="518" t="s">
        <v>50</v>
      </c>
      <c r="B55" s="518" t="s">
        <v>36</v>
      </c>
      <c r="C55" s="518" t="s">
        <v>1199</v>
      </c>
      <c r="D55" s="518" t="s">
        <v>1200</v>
      </c>
      <c r="E55" s="518" t="s">
        <v>958</v>
      </c>
      <c r="F55" s="518">
        <v>1</v>
      </c>
    </row>
    <row r="56" spans="1:6">
      <c r="A56" s="515" t="s">
        <v>50</v>
      </c>
      <c r="B56" s="515" t="s">
        <v>36</v>
      </c>
      <c r="C56" s="515" t="s">
        <v>964</v>
      </c>
      <c r="D56" s="515" t="s">
        <v>965</v>
      </c>
      <c r="E56" s="515" t="s">
        <v>946</v>
      </c>
      <c r="F56" s="515">
        <v>1</v>
      </c>
    </row>
    <row r="57" spans="1:6">
      <c r="A57" s="518" t="s">
        <v>50</v>
      </c>
      <c r="B57" s="518" t="s">
        <v>37</v>
      </c>
      <c r="C57" s="518" t="s">
        <v>944</v>
      </c>
      <c r="D57" s="518" t="s">
        <v>945</v>
      </c>
      <c r="E57" s="518" t="s">
        <v>932</v>
      </c>
      <c r="F57" s="518">
        <v>5</v>
      </c>
    </row>
    <row r="58" spans="1:6">
      <c r="A58" s="515" t="s">
        <v>50</v>
      </c>
      <c r="B58" s="515" t="s">
        <v>41</v>
      </c>
      <c r="C58" s="515" t="s">
        <v>1201</v>
      </c>
      <c r="D58" s="515" t="s">
        <v>1202</v>
      </c>
      <c r="E58" s="515" t="s">
        <v>932</v>
      </c>
      <c r="F58" s="515">
        <v>3</v>
      </c>
    </row>
    <row r="59" spans="1:6">
      <c r="A59" s="518" t="s">
        <v>50</v>
      </c>
      <c r="B59" s="518" t="s">
        <v>41</v>
      </c>
      <c r="C59" s="518" t="s">
        <v>947</v>
      </c>
      <c r="D59" s="518" t="s">
        <v>948</v>
      </c>
      <c r="E59" s="518" t="s">
        <v>933</v>
      </c>
      <c r="F59" s="518">
        <v>1</v>
      </c>
    </row>
    <row r="60" spans="1:6">
      <c r="A60" s="515" t="s">
        <v>50</v>
      </c>
      <c r="B60" s="515" t="s">
        <v>41</v>
      </c>
      <c r="C60" s="515" t="s">
        <v>1203</v>
      </c>
      <c r="D60" s="515" t="s">
        <v>1204</v>
      </c>
      <c r="E60" s="515" t="s">
        <v>946</v>
      </c>
      <c r="F60" s="515">
        <v>1</v>
      </c>
    </row>
    <row r="61" spans="1:6">
      <c r="A61" s="518" t="s">
        <v>50</v>
      </c>
      <c r="B61" s="518" t="s">
        <v>41</v>
      </c>
      <c r="C61" s="518" t="s">
        <v>1205</v>
      </c>
      <c r="D61" s="518" t="s">
        <v>1206</v>
      </c>
      <c r="E61" s="518" t="s">
        <v>946</v>
      </c>
      <c r="F61" s="518">
        <v>1</v>
      </c>
    </row>
    <row r="62" spans="1:6">
      <c r="A62" s="515" t="s">
        <v>50</v>
      </c>
      <c r="B62" s="515" t="s">
        <v>41</v>
      </c>
      <c r="C62" s="515" t="s">
        <v>1207</v>
      </c>
      <c r="D62" s="515" t="s">
        <v>1208</v>
      </c>
      <c r="E62" s="515" t="s">
        <v>946</v>
      </c>
      <c r="F62" s="515">
        <v>8</v>
      </c>
    </row>
    <row r="63" spans="1:6">
      <c r="A63" s="518" t="s">
        <v>101</v>
      </c>
      <c r="B63" s="518" t="s">
        <v>10</v>
      </c>
      <c r="C63" s="518" t="s">
        <v>950</v>
      </c>
      <c r="D63" s="518" t="s">
        <v>951</v>
      </c>
      <c r="E63" s="518" t="s">
        <v>946</v>
      </c>
      <c r="F63" s="518">
        <v>7</v>
      </c>
    </row>
    <row r="64" spans="1:6">
      <c r="A64" s="515" t="s">
        <v>101</v>
      </c>
      <c r="B64" s="515" t="s">
        <v>59</v>
      </c>
      <c r="C64" s="515" t="s">
        <v>1209</v>
      </c>
      <c r="D64" s="515" t="s">
        <v>1210</v>
      </c>
      <c r="E64" s="515" t="s">
        <v>946</v>
      </c>
      <c r="F64" s="515">
        <v>8</v>
      </c>
    </row>
    <row r="65" spans="1:6">
      <c r="A65" s="518" t="s">
        <v>101</v>
      </c>
      <c r="B65" s="518" t="s">
        <v>86</v>
      </c>
      <c r="C65" s="518" t="s">
        <v>1211</v>
      </c>
      <c r="D65" s="518" t="s">
        <v>1212</v>
      </c>
      <c r="E65" s="518" t="s">
        <v>946</v>
      </c>
      <c r="F65" s="518">
        <v>1</v>
      </c>
    </row>
    <row r="66" spans="1:6">
      <c r="A66" s="515" t="s">
        <v>101</v>
      </c>
      <c r="B66" s="515" t="s">
        <v>14</v>
      </c>
      <c r="C66" s="515" t="s">
        <v>1213</v>
      </c>
      <c r="D66" s="515" t="s">
        <v>1214</v>
      </c>
      <c r="E66" s="515" t="s">
        <v>946</v>
      </c>
      <c r="F66" s="515">
        <v>2</v>
      </c>
    </row>
    <row r="67" spans="1:6">
      <c r="A67" s="518" t="s">
        <v>101</v>
      </c>
      <c r="B67" s="518" t="s">
        <v>87</v>
      </c>
      <c r="C67" s="518" t="s">
        <v>952</v>
      </c>
      <c r="D67" s="518" t="s">
        <v>953</v>
      </c>
      <c r="E67" s="518" t="s">
        <v>946</v>
      </c>
      <c r="F67" s="518">
        <v>4</v>
      </c>
    </row>
    <row r="68" spans="1:6">
      <c r="A68" s="515" t="s">
        <v>101</v>
      </c>
      <c r="B68" s="515" t="s">
        <v>19</v>
      </c>
      <c r="C68" s="515" t="s">
        <v>1215</v>
      </c>
      <c r="D68" s="515" t="s">
        <v>1216</v>
      </c>
      <c r="E68" s="515" t="s">
        <v>958</v>
      </c>
      <c r="F68" s="515">
        <v>2</v>
      </c>
    </row>
    <row r="69" spans="1:6">
      <c r="A69" s="518" t="s">
        <v>101</v>
      </c>
      <c r="B69" s="518" t="s">
        <v>24</v>
      </c>
      <c r="C69" s="518" t="s">
        <v>1217</v>
      </c>
      <c r="D69" s="518" t="s">
        <v>1218</v>
      </c>
      <c r="E69" s="518" t="s">
        <v>1219</v>
      </c>
      <c r="F69" s="518">
        <v>10</v>
      </c>
    </row>
    <row r="70" spans="1:6">
      <c r="A70" s="515" t="s">
        <v>101</v>
      </c>
      <c r="B70" s="515" t="s">
        <v>24</v>
      </c>
      <c r="C70" s="515" t="s">
        <v>1220</v>
      </c>
      <c r="D70" s="515" t="s">
        <v>1221</v>
      </c>
      <c r="E70" s="515" t="s">
        <v>946</v>
      </c>
      <c r="F70" s="515">
        <v>8</v>
      </c>
    </row>
    <row r="71" spans="1:6">
      <c r="A71" s="518" t="s">
        <v>101</v>
      </c>
      <c r="B71" s="518" t="s">
        <v>27</v>
      </c>
      <c r="C71" s="518" t="s">
        <v>1222</v>
      </c>
      <c r="D71" s="518" t="s">
        <v>1223</v>
      </c>
      <c r="E71" s="518" t="s">
        <v>932</v>
      </c>
      <c r="F71" s="518">
        <v>1</v>
      </c>
    </row>
    <row r="72" spans="1:6">
      <c r="A72" s="515" t="s">
        <v>101</v>
      </c>
      <c r="B72" s="515" t="s">
        <v>29</v>
      </c>
      <c r="C72" s="515" t="s">
        <v>1224</v>
      </c>
      <c r="D72" s="515" t="s">
        <v>1225</v>
      </c>
      <c r="E72" s="515" t="s">
        <v>959</v>
      </c>
      <c r="F72" s="515">
        <v>6</v>
      </c>
    </row>
    <row r="73" spans="1:6">
      <c r="A73" s="518" t="s">
        <v>101</v>
      </c>
      <c r="B73" s="518" t="s">
        <v>29</v>
      </c>
      <c r="C73" s="518" t="s">
        <v>956</v>
      </c>
      <c r="D73" s="518" t="s">
        <v>957</v>
      </c>
      <c r="E73" s="518" t="s">
        <v>958</v>
      </c>
      <c r="F73" s="518">
        <v>2</v>
      </c>
    </row>
    <row r="74" spans="1:6">
      <c r="A74" s="515" t="s">
        <v>101</v>
      </c>
      <c r="B74" s="515" t="s">
        <v>30</v>
      </c>
      <c r="C74" s="515" t="s">
        <v>1226</v>
      </c>
      <c r="D74" s="515" t="s">
        <v>1227</v>
      </c>
      <c r="E74" s="515" t="s">
        <v>946</v>
      </c>
      <c r="F74" s="515">
        <v>1</v>
      </c>
    </row>
    <row r="75" spans="1:6">
      <c r="A75" s="518" t="s">
        <v>101</v>
      </c>
      <c r="B75" s="518" t="s">
        <v>35</v>
      </c>
      <c r="C75" s="518" t="s">
        <v>1228</v>
      </c>
      <c r="D75" s="518" t="s">
        <v>1229</v>
      </c>
      <c r="E75" s="518" t="s">
        <v>932</v>
      </c>
      <c r="F75" s="518">
        <v>1</v>
      </c>
    </row>
    <row r="76" spans="1:6">
      <c r="A76" s="515" t="s">
        <v>101</v>
      </c>
      <c r="B76" s="515" t="s">
        <v>36</v>
      </c>
      <c r="C76" s="515" t="s">
        <v>1230</v>
      </c>
      <c r="D76" s="515" t="s">
        <v>1231</v>
      </c>
      <c r="E76" s="515" t="s">
        <v>958</v>
      </c>
      <c r="F76" s="515">
        <v>1</v>
      </c>
    </row>
    <row r="77" spans="1:6">
      <c r="A77" s="518" t="s">
        <v>101</v>
      </c>
      <c r="B77" s="518" t="s">
        <v>41</v>
      </c>
      <c r="C77" s="518" t="s">
        <v>1232</v>
      </c>
      <c r="D77" s="518" t="s">
        <v>1233</v>
      </c>
      <c r="E77" s="518" t="s">
        <v>946</v>
      </c>
      <c r="F77" s="518">
        <v>1</v>
      </c>
    </row>
    <row r="78" spans="1:6">
      <c r="A78" s="515" t="s">
        <v>101</v>
      </c>
      <c r="B78" s="515" t="s">
        <v>41</v>
      </c>
      <c r="C78" s="515" t="s">
        <v>1234</v>
      </c>
      <c r="D78" s="515" t="s">
        <v>1235</v>
      </c>
      <c r="E78" s="515" t="s">
        <v>946</v>
      </c>
      <c r="F78" s="515">
        <v>1</v>
      </c>
    </row>
    <row r="79" spans="1:6">
      <c r="A79" s="518" t="s">
        <v>101</v>
      </c>
      <c r="B79" s="518" t="s">
        <v>41</v>
      </c>
      <c r="C79" s="518" t="s">
        <v>1236</v>
      </c>
      <c r="D79" s="518" t="s">
        <v>1237</v>
      </c>
      <c r="E79" s="518" t="s">
        <v>1219</v>
      </c>
      <c r="F79" s="518">
        <v>4</v>
      </c>
    </row>
  </sheetData>
  <conditionalFormatting sqref="C2:E19">
    <cfRule type="dataBar" priority="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{96834682-633E-4029-8FA5-F0F29159FBBF}</x14:id>
        </ext>
      </extLst>
    </cfRule>
  </conditionalFormatting>
  <conditionalFormatting sqref="A2:B19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{20285D9E-691B-497F-AC64-FE473ADA2430}</x14:id>
        </ext>
      </extLst>
    </cfRule>
  </conditionalFormatting>
  <conditionalFormatting sqref="C20:E53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{EEE939E7-19CF-4120-886A-B096EA51714A}</x14:id>
        </ext>
      </extLst>
    </cfRule>
  </conditionalFormatting>
  <conditionalFormatting sqref="A20:B53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{90A7DC5B-F70C-40E7-8170-DADC1C08E2FF}</x14:id>
        </ext>
      </extLst>
    </cfRule>
  </conditionalFormatting>
  <conditionalFormatting sqref="C54:E79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{AE1CB35D-69E5-41B9-B603-767C387AAECB}</x14:id>
        </ext>
      </extLst>
    </cfRule>
  </conditionalFormatting>
  <conditionalFormatting sqref="A54:B79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{84EFF20C-264A-4B14-9A5B-9E2CAEA6DB70}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6834682-633E-4029-8FA5-F0F29159FBB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C2:E19</xm:sqref>
        </x14:conditionalFormatting>
        <x14:conditionalFormatting xmlns:xm="http://schemas.microsoft.com/office/excel/2006/main">
          <x14:cfRule type="dataBar" id="{20285D9E-691B-497F-AC64-FE473ADA243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A2:B19</xm:sqref>
        </x14:conditionalFormatting>
        <x14:conditionalFormatting xmlns:xm="http://schemas.microsoft.com/office/excel/2006/main">
          <x14:cfRule type="dataBar" id="{EEE939E7-19CF-4120-886A-B096EA51714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C20:E53</xm:sqref>
        </x14:conditionalFormatting>
        <x14:conditionalFormatting xmlns:xm="http://schemas.microsoft.com/office/excel/2006/main">
          <x14:cfRule type="dataBar" id="{90A7DC5B-F70C-40E7-8170-DADC1C08E2F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A20:B53</xm:sqref>
        </x14:conditionalFormatting>
        <x14:conditionalFormatting xmlns:xm="http://schemas.microsoft.com/office/excel/2006/main">
          <x14:cfRule type="dataBar" id="{AE1CB35D-69E5-41B9-B603-767C387AAEC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C54:E79</xm:sqref>
        </x14:conditionalFormatting>
        <x14:conditionalFormatting xmlns:xm="http://schemas.microsoft.com/office/excel/2006/main">
          <x14:cfRule type="dataBar" id="{84EFF20C-264A-4B14-9A5B-9E2CAEA6DB7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A54:B79</xm:sqref>
        </x14:conditionalFormatting>
      </x14:conditionalFormatting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tabColor theme="5" tint="0.59999389629810485"/>
  </sheetPr>
  <dimension ref="A1:F98"/>
  <sheetViews>
    <sheetView showGridLines="0" rightToLeft="1" zoomScale="90" zoomScaleNormal="90" workbookViewId="0">
      <selection activeCell="E2" sqref="E2"/>
    </sheetView>
  </sheetViews>
  <sheetFormatPr defaultColWidth="9.125" defaultRowHeight="18"/>
  <cols>
    <col min="1" max="1" width="19.125" style="122" bestFit="1" customWidth="1"/>
    <col min="2" max="2" width="34.625" style="122" bestFit="1" customWidth="1"/>
    <col min="3" max="3" width="25.375" style="122" customWidth="1"/>
    <col min="4" max="4" width="8.25" style="122" bestFit="1" customWidth="1"/>
    <col min="5" max="5" width="55.75" style="122" bestFit="1" customWidth="1"/>
    <col min="6" max="6" width="17.375" style="122" customWidth="1"/>
    <col min="7" max="16384" width="9.125" style="120"/>
  </cols>
  <sheetData>
    <row r="1" spans="1:6">
      <c r="A1" s="121" t="s">
        <v>698</v>
      </c>
      <c r="B1" s="121" t="s">
        <v>699</v>
      </c>
      <c r="C1" s="121" t="s">
        <v>774</v>
      </c>
      <c r="D1" s="121" t="s">
        <v>685</v>
      </c>
      <c r="E1" s="121" t="s">
        <v>696</v>
      </c>
      <c r="F1" s="121" t="s">
        <v>700</v>
      </c>
    </row>
    <row r="2" spans="1:6">
      <c r="A2" s="515" t="s">
        <v>50</v>
      </c>
      <c r="B2" s="515" t="s">
        <v>10</v>
      </c>
      <c r="C2" s="515" t="s">
        <v>960</v>
      </c>
      <c r="D2" s="515" t="s">
        <v>961</v>
      </c>
      <c r="E2" s="515" t="s">
        <v>1238</v>
      </c>
      <c r="F2" s="515" t="s">
        <v>1239</v>
      </c>
    </row>
    <row r="3" spans="1:6">
      <c r="A3" s="518" t="s">
        <v>50</v>
      </c>
      <c r="B3" s="518" t="s">
        <v>13</v>
      </c>
      <c r="C3" s="518" t="s">
        <v>1240</v>
      </c>
      <c r="D3" s="518" t="s">
        <v>1241</v>
      </c>
      <c r="E3" s="518" t="s">
        <v>1242</v>
      </c>
      <c r="F3" s="518" t="s">
        <v>1239</v>
      </c>
    </row>
    <row r="4" spans="1:6">
      <c r="A4" s="515" t="s">
        <v>50</v>
      </c>
      <c r="B4" s="515" t="s">
        <v>16</v>
      </c>
      <c r="C4" s="515" t="s">
        <v>1243</v>
      </c>
      <c r="D4" s="515" t="s">
        <v>1244</v>
      </c>
      <c r="E4" s="515" t="s">
        <v>1242</v>
      </c>
      <c r="F4" s="515" t="s">
        <v>1239</v>
      </c>
    </row>
    <row r="5" spans="1:6">
      <c r="A5" s="518" t="s">
        <v>50</v>
      </c>
      <c r="B5" s="518" t="s">
        <v>16</v>
      </c>
      <c r="C5" s="518" t="s">
        <v>1245</v>
      </c>
      <c r="D5" s="518" t="s">
        <v>1246</v>
      </c>
      <c r="E5" s="518" t="s">
        <v>1167</v>
      </c>
      <c r="F5" s="518" t="s">
        <v>1239</v>
      </c>
    </row>
    <row r="6" spans="1:6">
      <c r="A6" s="515" t="s">
        <v>50</v>
      </c>
      <c r="B6" s="515" t="s">
        <v>23</v>
      </c>
      <c r="C6" s="515" t="s">
        <v>1247</v>
      </c>
      <c r="D6" s="515" t="s">
        <v>1248</v>
      </c>
      <c r="E6" s="515" t="s">
        <v>1149</v>
      </c>
      <c r="F6" s="515" t="s">
        <v>931</v>
      </c>
    </row>
    <row r="7" spans="1:6">
      <c r="A7" s="518" t="s">
        <v>50</v>
      </c>
      <c r="B7" s="518" t="s">
        <v>29</v>
      </c>
      <c r="C7" s="518" t="s">
        <v>1249</v>
      </c>
      <c r="D7" s="518" t="s">
        <v>1250</v>
      </c>
      <c r="E7" s="518" t="s">
        <v>1251</v>
      </c>
      <c r="F7" s="518" t="s">
        <v>1097</v>
      </c>
    </row>
    <row r="8" spans="1:6">
      <c r="A8" s="515" t="s">
        <v>50</v>
      </c>
      <c r="B8" s="515" t="s">
        <v>29</v>
      </c>
      <c r="C8" s="515" t="s">
        <v>1252</v>
      </c>
      <c r="D8" s="515" t="s">
        <v>1253</v>
      </c>
      <c r="E8" s="515" t="s">
        <v>1242</v>
      </c>
      <c r="F8" s="515" t="s">
        <v>931</v>
      </c>
    </row>
    <row r="9" spans="1:6">
      <c r="A9" s="518" t="s">
        <v>50</v>
      </c>
      <c r="B9" s="518" t="s">
        <v>34</v>
      </c>
      <c r="C9" s="518" t="s">
        <v>940</v>
      </c>
      <c r="D9" s="518" t="s">
        <v>941</v>
      </c>
      <c r="E9" s="518" t="s">
        <v>1251</v>
      </c>
      <c r="F9" s="518" t="s">
        <v>1097</v>
      </c>
    </row>
    <row r="10" spans="1:6">
      <c r="A10" s="515" t="s">
        <v>50</v>
      </c>
      <c r="B10" s="515" t="s">
        <v>35</v>
      </c>
      <c r="C10" s="515" t="s">
        <v>1254</v>
      </c>
      <c r="D10" s="515" t="s">
        <v>1255</v>
      </c>
      <c r="E10" s="515" t="s">
        <v>1242</v>
      </c>
      <c r="F10" s="515" t="s">
        <v>1239</v>
      </c>
    </row>
    <row r="11" spans="1:6">
      <c r="A11" s="518" t="s">
        <v>101</v>
      </c>
      <c r="B11" s="518" t="s">
        <v>13</v>
      </c>
      <c r="C11" s="518" t="s">
        <v>1256</v>
      </c>
      <c r="D11" s="518" t="s">
        <v>1257</v>
      </c>
      <c r="E11" s="518" t="s">
        <v>1258</v>
      </c>
      <c r="F11" s="518" t="s">
        <v>1259</v>
      </c>
    </row>
    <row r="12" spans="1:6">
      <c r="A12" s="515" t="s">
        <v>101</v>
      </c>
      <c r="B12" s="515" t="s">
        <v>29</v>
      </c>
      <c r="C12" s="515" t="s">
        <v>954</v>
      </c>
      <c r="D12" s="515" t="s">
        <v>955</v>
      </c>
      <c r="E12" s="515" t="s">
        <v>1260</v>
      </c>
      <c r="F12" s="515" t="s">
        <v>1094</v>
      </c>
    </row>
    <row r="13" spans="1:6">
      <c r="A13" s="518" t="s">
        <v>101</v>
      </c>
      <c r="B13" s="518" t="s">
        <v>36</v>
      </c>
      <c r="C13" s="518" t="s">
        <v>1261</v>
      </c>
      <c r="D13" s="518" t="s">
        <v>1262</v>
      </c>
      <c r="E13" s="518" t="s">
        <v>1263</v>
      </c>
      <c r="F13" s="518" t="s">
        <v>931</v>
      </c>
    </row>
    <row r="14" spans="1:6">
      <c r="A14" s="515" t="s">
        <v>101</v>
      </c>
      <c r="B14" s="515" t="s">
        <v>36</v>
      </c>
      <c r="C14" s="515" t="s">
        <v>1264</v>
      </c>
      <c r="D14" s="515" t="s">
        <v>1265</v>
      </c>
      <c r="E14" s="515" t="s">
        <v>1219</v>
      </c>
      <c r="F14" s="515" t="s">
        <v>1266</v>
      </c>
    </row>
    <row r="15" spans="1:6">
      <c r="A15" s="518" t="s">
        <v>101</v>
      </c>
      <c r="B15" s="518" t="s">
        <v>89</v>
      </c>
      <c r="C15" s="518" t="s">
        <v>1267</v>
      </c>
      <c r="D15" s="518" t="s">
        <v>1268</v>
      </c>
      <c r="E15" s="518" t="s">
        <v>1269</v>
      </c>
      <c r="F15" s="518" t="s">
        <v>1270</v>
      </c>
    </row>
    <row r="16" spans="1:6">
      <c r="E16" s="124"/>
      <c r="F16" s="125"/>
    </row>
    <row r="17" spans="5:6">
      <c r="E17" s="124"/>
      <c r="F17" s="125"/>
    </row>
    <row r="18" spans="5:6">
      <c r="E18" s="124"/>
      <c r="F18" s="125"/>
    </row>
    <row r="19" spans="5:6">
      <c r="E19" s="124"/>
      <c r="F19" s="125"/>
    </row>
    <row r="20" spans="5:6">
      <c r="E20" s="124"/>
      <c r="F20" s="125"/>
    </row>
    <row r="21" spans="5:6">
      <c r="E21" s="124"/>
      <c r="F21" s="125"/>
    </row>
    <row r="22" spans="5:6">
      <c r="E22" s="124"/>
      <c r="F22" s="125"/>
    </row>
    <row r="23" spans="5:6">
      <c r="E23" s="124"/>
      <c r="F23" s="125"/>
    </row>
    <row r="24" spans="5:6">
      <c r="E24" s="124"/>
      <c r="F24" s="125"/>
    </row>
    <row r="25" spans="5:6">
      <c r="E25" s="124"/>
      <c r="F25" s="125"/>
    </row>
    <row r="26" spans="5:6">
      <c r="E26" s="124"/>
      <c r="F26" s="125"/>
    </row>
    <row r="27" spans="5:6">
      <c r="E27" s="124"/>
      <c r="F27" s="125"/>
    </row>
    <row r="28" spans="5:6">
      <c r="E28" s="124"/>
      <c r="F28" s="125"/>
    </row>
    <row r="29" spans="5:6">
      <c r="E29" s="124"/>
      <c r="F29" s="125"/>
    </row>
    <row r="30" spans="5:6">
      <c r="E30" s="124"/>
      <c r="F30" s="125"/>
    </row>
    <row r="31" spans="5:6">
      <c r="E31" s="124"/>
      <c r="F31" s="125"/>
    </row>
    <row r="32" spans="5:6">
      <c r="E32" s="124"/>
      <c r="F32" s="125"/>
    </row>
    <row r="33" spans="5:6">
      <c r="E33" s="124"/>
      <c r="F33" s="125"/>
    </row>
    <row r="34" spans="5:6">
      <c r="E34" s="124"/>
      <c r="F34" s="125"/>
    </row>
    <row r="35" spans="5:6">
      <c r="E35" s="124"/>
      <c r="F35" s="125"/>
    </row>
    <row r="36" spans="5:6">
      <c r="E36" s="124"/>
      <c r="F36" s="125"/>
    </row>
    <row r="37" spans="5:6">
      <c r="E37" s="124"/>
      <c r="F37" s="125"/>
    </row>
    <row r="38" spans="5:6">
      <c r="E38" s="124"/>
      <c r="F38" s="125"/>
    </row>
    <row r="39" spans="5:6">
      <c r="E39" s="124"/>
      <c r="F39" s="125"/>
    </row>
    <row r="40" spans="5:6">
      <c r="E40" s="123"/>
      <c r="F40" s="125"/>
    </row>
    <row r="41" spans="5:6">
      <c r="E41" s="124"/>
      <c r="F41" s="125"/>
    </row>
    <row r="42" spans="5:6">
      <c r="E42" s="124"/>
      <c r="F42" s="125"/>
    </row>
    <row r="43" spans="5:6">
      <c r="E43" s="124"/>
      <c r="F43" s="125"/>
    </row>
    <row r="44" spans="5:6">
      <c r="E44" s="124"/>
      <c r="F44" s="125"/>
    </row>
    <row r="45" spans="5:6">
      <c r="E45" s="124"/>
      <c r="F45" s="125"/>
    </row>
    <row r="46" spans="5:6">
      <c r="E46" s="124"/>
      <c r="F46" s="125"/>
    </row>
    <row r="47" spans="5:6">
      <c r="E47" s="124"/>
      <c r="F47" s="125"/>
    </row>
    <row r="48" spans="5:6">
      <c r="E48" s="124"/>
      <c r="F48" s="125"/>
    </row>
    <row r="49" spans="5:6">
      <c r="E49" s="124"/>
      <c r="F49" s="125"/>
    </row>
    <row r="50" spans="5:6">
      <c r="E50" s="124"/>
      <c r="F50" s="125"/>
    </row>
    <row r="51" spans="5:6">
      <c r="E51" s="124"/>
      <c r="F51" s="125"/>
    </row>
    <row r="52" spans="5:6">
      <c r="E52" s="124"/>
      <c r="F52" s="125"/>
    </row>
    <row r="53" spans="5:6">
      <c r="E53" s="124"/>
      <c r="F53" s="125"/>
    </row>
    <row r="54" spans="5:6">
      <c r="E54" s="124"/>
      <c r="F54" s="125"/>
    </row>
    <row r="55" spans="5:6">
      <c r="E55" s="124"/>
      <c r="F55" s="125"/>
    </row>
    <row r="56" spans="5:6">
      <c r="E56" s="124"/>
      <c r="F56" s="125"/>
    </row>
    <row r="57" spans="5:6">
      <c r="E57" s="124"/>
      <c r="F57" s="125"/>
    </row>
    <row r="58" spans="5:6">
      <c r="E58" s="124"/>
      <c r="F58" s="125"/>
    </row>
    <row r="59" spans="5:6">
      <c r="E59" s="124"/>
      <c r="F59" s="125"/>
    </row>
    <row r="60" spans="5:6">
      <c r="E60" s="124"/>
      <c r="F60" s="125"/>
    </row>
    <row r="61" spans="5:6">
      <c r="E61" s="124"/>
      <c r="F61" s="125"/>
    </row>
    <row r="62" spans="5:6">
      <c r="E62" s="124"/>
      <c r="F62" s="125"/>
    </row>
    <row r="63" spans="5:6">
      <c r="E63" s="124"/>
      <c r="F63" s="125"/>
    </row>
    <row r="64" spans="5:6">
      <c r="E64" s="124"/>
      <c r="F64" s="125"/>
    </row>
    <row r="65" spans="5:6">
      <c r="E65" s="124"/>
      <c r="F65" s="125"/>
    </row>
    <row r="66" spans="5:6">
      <c r="E66" s="124"/>
      <c r="F66" s="125"/>
    </row>
    <row r="67" spans="5:6">
      <c r="E67" s="124"/>
      <c r="F67" s="125"/>
    </row>
    <row r="68" spans="5:6">
      <c r="E68" s="124"/>
      <c r="F68" s="125"/>
    </row>
    <row r="69" spans="5:6">
      <c r="E69" s="124"/>
      <c r="F69" s="125"/>
    </row>
    <row r="70" spans="5:6">
      <c r="E70" s="124"/>
      <c r="F70" s="125"/>
    </row>
    <row r="71" spans="5:6">
      <c r="E71" s="124"/>
      <c r="F71" s="125"/>
    </row>
    <row r="72" spans="5:6">
      <c r="E72" s="124"/>
      <c r="F72" s="125"/>
    </row>
    <row r="73" spans="5:6">
      <c r="E73" s="124"/>
      <c r="F73" s="125"/>
    </row>
    <row r="74" spans="5:6">
      <c r="E74" s="124"/>
      <c r="F74" s="125"/>
    </row>
    <row r="75" spans="5:6">
      <c r="E75" s="124"/>
      <c r="F75" s="125"/>
    </row>
    <row r="76" spans="5:6">
      <c r="E76" s="124"/>
      <c r="F76" s="125"/>
    </row>
    <row r="77" spans="5:6">
      <c r="E77" s="124"/>
      <c r="F77" s="125"/>
    </row>
    <row r="78" spans="5:6">
      <c r="E78" s="124"/>
      <c r="F78" s="125"/>
    </row>
    <row r="79" spans="5:6">
      <c r="E79" s="124"/>
      <c r="F79" s="125"/>
    </row>
    <row r="80" spans="5:6">
      <c r="E80" s="124"/>
      <c r="F80" s="125"/>
    </row>
    <row r="81" spans="5:6">
      <c r="E81" s="124"/>
      <c r="F81" s="125"/>
    </row>
    <row r="82" spans="5:6">
      <c r="E82" s="124"/>
      <c r="F82" s="125"/>
    </row>
    <row r="83" spans="5:6">
      <c r="E83" s="124"/>
      <c r="F83" s="125"/>
    </row>
    <row r="84" spans="5:6">
      <c r="E84" s="124"/>
      <c r="F84" s="125"/>
    </row>
    <row r="85" spans="5:6">
      <c r="E85" s="124"/>
      <c r="F85" s="125"/>
    </row>
    <row r="86" spans="5:6">
      <c r="E86" s="124"/>
      <c r="F86" s="125"/>
    </row>
    <row r="87" spans="5:6">
      <c r="E87" s="124"/>
      <c r="F87" s="125"/>
    </row>
    <row r="88" spans="5:6">
      <c r="E88" s="124"/>
      <c r="F88" s="125"/>
    </row>
    <row r="89" spans="5:6">
      <c r="E89" s="124"/>
      <c r="F89" s="125"/>
    </row>
    <row r="90" spans="5:6">
      <c r="E90" s="124"/>
      <c r="F90" s="125"/>
    </row>
    <row r="91" spans="5:6">
      <c r="E91" s="124"/>
      <c r="F91" s="125"/>
    </row>
    <row r="92" spans="5:6">
      <c r="E92" s="124"/>
      <c r="F92" s="125"/>
    </row>
    <row r="93" spans="5:6">
      <c r="E93" s="124"/>
      <c r="F93" s="125"/>
    </row>
    <row r="94" spans="5:6">
      <c r="E94" s="124"/>
      <c r="F94" s="125"/>
    </row>
    <row r="95" spans="5:6">
      <c r="E95" s="124"/>
      <c r="F95" s="125"/>
    </row>
    <row r="96" spans="5:6">
      <c r="E96" s="124"/>
      <c r="F96" s="125"/>
    </row>
    <row r="97" spans="5:6">
      <c r="E97" s="124"/>
      <c r="F97" s="125"/>
    </row>
    <row r="98" spans="5:6">
      <c r="E98" s="124"/>
      <c r="F98" s="125"/>
    </row>
  </sheetData>
  <conditionalFormatting sqref="A2:C3 E2:F3">
    <cfRule type="dataBar" priority="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{EF3DD3F9-96B4-4E3F-B67A-6B02FD248A32}</x14:id>
        </ext>
      </extLst>
    </cfRule>
  </conditionalFormatting>
  <conditionalFormatting sqref="A4:C15 E4:F15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{6175E85C-3188-4C0F-A2A5-3A1E2E89585C}</x14:id>
        </ext>
      </extLst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F3DD3F9-96B4-4E3F-B67A-6B02FD248A3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A2:C3 E2:F3</xm:sqref>
        </x14:conditionalFormatting>
        <x14:conditionalFormatting xmlns:xm="http://schemas.microsoft.com/office/excel/2006/main">
          <x14:cfRule type="dataBar" id="{6175E85C-3188-4C0F-A2A5-3A1E2E89585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A4:C15 E4:F15</xm:sqref>
        </x14:conditionalFormatting>
      </x14:conditionalFormatting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tabColor theme="5" tint="0.39997558519241921"/>
  </sheetPr>
  <dimension ref="A1:F19"/>
  <sheetViews>
    <sheetView showGridLines="0" rightToLeft="1" zoomScale="90" zoomScaleNormal="90" workbookViewId="0">
      <selection activeCell="B14" sqref="B14"/>
    </sheetView>
  </sheetViews>
  <sheetFormatPr defaultColWidth="9.125" defaultRowHeight="18"/>
  <cols>
    <col min="1" max="1" width="19.125" style="122" bestFit="1" customWidth="1"/>
    <col min="2" max="2" width="34.125" style="122" bestFit="1" customWidth="1"/>
    <col min="3" max="3" width="24.875" style="122" bestFit="1" customWidth="1"/>
    <col min="4" max="4" width="7.625" style="122" bestFit="1" customWidth="1"/>
    <col min="5" max="5" width="52.375" style="122" bestFit="1" customWidth="1"/>
    <col min="6" max="6" width="14.625" style="122" customWidth="1"/>
    <col min="7" max="16384" width="9.125" style="120"/>
  </cols>
  <sheetData>
    <row r="1" spans="1:6" ht="18.75">
      <c r="A1" s="794" t="s">
        <v>698</v>
      </c>
      <c r="B1" s="794" t="s">
        <v>699</v>
      </c>
      <c r="C1" s="794" t="s">
        <v>774</v>
      </c>
      <c r="D1" s="794" t="s">
        <v>685</v>
      </c>
      <c r="E1" s="794" t="s">
        <v>696</v>
      </c>
      <c r="F1" s="794" t="s">
        <v>700</v>
      </c>
    </row>
    <row r="2" spans="1:6">
      <c r="A2" s="515" t="s">
        <v>50</v>
      </c>
      <c r="B2" s="515" t="s">
        <v>5</v>
      </c>
      <c r="C2" s="515" t="s">
        <v>703</v>
      </c>
      <c r="D2" s="515" t="s">
        <v>704</v>
      </c>
      <c r="E2" s="516" t="s">
        <v>714</v>
      </c>
      <c r="F2" s="517" t="s">
        <v>775</v>
      </c>
    </row>
    <row r="3" spans="1:6">
      <c r="A3" s="518" t="s">
        <v>50</v>
      </c>
      <c r="B3" s="518" t="s">
        <v>7</v>
      </c>
      <c r="C3" s="518" t="s">
        <v>857</v>
      </c>
      <c r="D3" s="518" t="s">
        <v>858</v>
      </c>
      <c r="E3" s="519" t="s">
        <v>1167</v>
      </c>
      <c r="F3" s="520" t="s">
        <v>859</v>
      </c>
    </row>
    <row r="4" spans="1:6">
      <c r="A4" s="515" t="s">
        <v>50</v>
      </c>
      <c r="B4" s="515" t="s">
        <v>81</v>
      </c>
      <c r="C4" s="515" t="s">
        <v>968</v>
      </c>
      <c r="D4" s="515" t="s">
        <v>969</v>
      </c>
      <c r="E4" s="516" t="s">
        <v>970</v>
      </c>
      <c r="F4" s="517" t="s">
        <v>898</v>
      </c>
    </row>
    <row r="5" spans="1:6">
      <c r="A5" s="518" t="s">
        <v>50</v>
      </c>
      <c r="B5" s="518" t="s">
        <v>12</v>
      </c>
      <c r="C5" s="518" t="s">
        <v>705</v>
      </c>
      <c r="D5" s="518" t="s">
        <v>706</v>
      </c>
      <c r="E5" s="519" t="s">
        <v>714</v>
      </c>
      <c r="F5" s="520" t="s">
        <v>776</v>
      </c>
    </row>
    <row r="6" spans="1:6">
      <c r="A6" s="515" t="s">
        <v>50</v>
      </c>
      <c r="B6" s="515" t="s">
        <v>12</v>
      </c>
      <c r="C6" s="515" t="s">
        <v>701</v>
      </c>
      <c r="D6" s="515" t="s">
        <v>702</v>
      </c>
      <c r="E6" s="516" t="s">
        <v>1271</v>
      </c>
      <c r="F6" s="517" t="s">
        <v>777</v>
      </c>
    </row>
    <row r="7" spans="1:6">
      <c r="A7" s="518" t="s">
        <v>50</v>
      </c>
      <c r="B7" s="518" t="s">
        <v>12</v>
      </c>
      <c r="C7" s="518" t="s">
        <v>707</v>
      </c>
      <c r="D7" s="518" t="s">
        <v>708</v>
      </c>
      <c r="E7" s="519" t="s">
        <v>1271</v>
      </c>
      <c r="F7" s="520" t="s">
        <v>778</v>
      </c>
    </row>
    <row r="8" spans="1:6">
      <c r="A8" s="515" t="s">
        <v>50</v>
      </c>
      <c r="B8" s="515" t="s">
        <v>12</v>
      </c>
      <c r="C8" s="515" t="s">
        <v>709</v>
      </c>
      <c r="D8" s="515" t="s">
        <v>710</v>
      </c>
      <c r="E8" s="516" t="s">
        <v>711</v>
      </c>
      <c r="F8" s="517" t="s">
        <v>779</v>
      </c>
    </row>
    <row r="9" spans="1:6">
      <c r="A9" s="518" t="s">
        <v>50</v>
      </c>
      <c r="B9" s="518" t="s">
        <v>21</v>
      </c>
      <c r="C9" s="518" t="s">
        <v>712</v>
      </c>
      <c r="D9" s="518" t="s">
        <v>713</v>
      </c>
      <c r="E9" s="519" t="s">
        <v>781</v>
      </c>
      <c r="F9" s="520" t="s">
        <v>782</v>
      </c>
    </row>
    <row r="10" spans="1:6">
      <c r="A10" s="515" t="s">
        <v>50</v>
      </c>
      <c r="B10" s="515" t="s">
        <v>24</v>
      </c>
      <c r="C10" s="515" t="s">
        <v>893</v>
      </c>
      <c r="D10" s="515" t="s">
        <v>894</v>
      </c>
      <c r="E10" s="516" t="s">
        <v>1149</v>
      </c>
      <c r="F10" s="517" t="s">
        <v>895</v>
      </c>
    </row>
    <row r="11" spans="1:6">
      <c r="A11" s="518" t="s">
        <v>50</v>
      </c>
      <c r="B11" s="518" t="s">
        <v>27</v>
      </c>
      <c r="C11" s="518" t="s">
        <v>860</v>
      </c>
      <c r="D11" s="518" t="s">
        <v>861</v>
      </c>
      <c r="E11" s="519" t="s">
        <v>711</v>
      </c>
      <c r="F11" s="520" t="s">
        <v>777</v>
      </c>
    </row>
    <row r="12" spans="1:6" ht="36">
      <c r="A12" s="515" t="s">
        <v>50</v>
      </c>
      <c r="B12" s="515" t="s">
        <v>31</v>
      </c>
      <c r="C12" s="515" t="s">
        <v>896</v>
      </c>
      <c r="D12" s="515" t="s">
        <v>897</v>
      </c>
      <c r="E12" s="516" t="s">
        <v>932</v>
      </c>
      <c r="F12" s="734" t="s">
        <v>1272</v>
      </c>
    </row>
    <row r="13" spans="1:6">
      <c r="A13" s="518" t="s">
        <v>101</v>
      </c>
      <c r="B13" s="518" t="s">
        <v>12</v>
      </c>
      <c r="C13" s="518" t="s">
        <v>813</v>
      </c>
      <c r="D13" s="518" t="s">
        <v>814</v>
      </c>
      <c r="E13" s="519" t="s">
        <v>949</v>
      </c>
      <c r="F13" s="520" t="s">
        <v>777</v>
      </c>
    </row>
    <row r="14" spans="1:6">
      <c r="A14" s="515" t="s">
        <v>101</v>
      </c>
      <c r="B14" s="515" t="s">
        <v>12</v>
      </c>
      <c r="C14" s="515" t="s">
        <v>815</v>
      </c>
      <c r="D14" s="515" t="s">
        <v>816</v>
      </c>
      <c r="E14" s="516" t="s">
        <v>817</v>
      </c>
      <c r="F14" s="517" t="s">
        <v>818</v>
      </c>
    </row>
    <row r="15" spans="1:6">
      <c r="A15" s="518" t="s">
        <v>101</v>
      </c>
      <c r="B15" s="518" t="s">
        <v>12</v>
      </c>
      <c r="C15" s="518" t="s">
        <v>819</v>
      </c>
      <c r="D15" s="518" t="s">
        <v>820</v>
      </c>
      <c r="E15" s="519" t="s">
        <v>821</v>
      </c>
      <c r="F15" s="520" t="s">
        <v>822</v>
      </c>
    </row>
    <row r="16" spans="1:6">
      <c r="A16" s="515" t="s">
        <v>101</v>
      </c>
      <c r="B16" s="515" t="s">
        <v>12</v>
      </c>
      <c r="C16" s="515" t="s">
        <v>823</v>
      </c>
      <c r="D16" s="515" t="s">
        <v>824</v>
      </c>
      <c r="E16" s="516" t="s">
        <v>825</v>
      </c>
      <c r="F16" s="517" t="s">
        <v>826</v>
      </c>
    </row>
    <row r="17" spans="1:6">
      <c r="A17" s="518" t="s">
        <v>101</v>
      </c>
      <c r="B17" s="518" t="s">
        <v>12</v>
      </c>
      <c r="C17" s="518" t="s">
        <v>827</v>
      </c>
      <c r="D17" s="518" t="s">
        <v>828</v>
      </c>
      <c r="E17" s="519" t="s">
        <v>862</v>
      </c>
      <c r="F17" s="520" t="s">
        <v>863</v>
      </c>
    </row>
    <row r="18" spans="1:6">
      <c r="A18" s="515" t="s">
        <v>101</v>
      </c>
      <c r="B18" s="515" t="s">
        <v>12</v>
      </c>
      <c r="C18" s="515" t="s">
        <v>829</v>
      </c>
      <c r="D18" s="515" t="s">
        <v>830</v>
      </c>
      <c r="E18" s="516" t="s">
        <v>864</v>
      </c>
      <c r="F18" s="517" t="s">
        <v>780</v>
      </c>
    </row>
    <row r="19" spans="1:6">
      <c r="A19" s="518" t="s">
        <v>101</v>
      </c>
      <c r="B19" s="518" t="s">
        <v>25</v>
      </c>
      <c r="C19" s="518" t="s">
        <v>966</v>
      </c>
      <c r="D19" s="518" t="s">
        <v>967</v>
      </c>
      <c r="E19" s="519" t="s">
        <v>1273</v>
      </c>
      <c r="F19" s="520" t="s">
        <v>1274</v>
      </c>
    </row>
  </sheetData>
  <conditionalFormatting sqref="A2:F18">
    <cfRule type="dataBar" priority="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{27F1F101-573F-4150-A053-175ED88736E7}</x14:id>
        </ext>
      </extLst>
    </cfRule>
  </conditionalFormatting>
  <conditionalFormatting sqref="A19:F19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{AEB7DFE6-17FB-4BF5-8845-100BDB45B4A9}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7F1F101-573F-4150-A053-175ED88736E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A2:F18</xm:sqref>
        </x14:conditionalFormatting>
        <x14:conditionalFormatting xmlns:xm="http://schemas.microsoft.com/office/excel/2006/main">
          <x14:cfRule type="dataBar" id="{AEB7DFE6-17FB-4BF5-8845-100BDB45B4A9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A19:F19</xm:sqref>
        </x14:conditionalFormatting>
      </x14:conditionalFormatting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/>
  <dimension ref="A2:P12"/>
  <sheetViews>
    <sheetView rightToLeft="1" workbookViewId="0">
      <selection activeCell="G4" sqref="G4:G12"/>
    </sheetView>
  </sheetViews>
  <sheetFormatPr defaultRowHeight="18"/>
  <cols>
    <col min="1" max="1" width="2.375" style="48" customWidth="1"/>
    <col min="2" max="2" width="5.125" style="48" customWidth="1"/>
    <col min="3" max="3" width="11.25" style="48" customWidth="1"/>
    <col min="4" max="4" width="11.75" style="48" customWidth="1"/>
    <col min="5" max="5" width="10.375" style="48" customWidth="1"/>
    <col min="6" max="6" width="11.625" style="48" customWidth="1"/>
    <col min="7" max="7" width="8.875" style="48" customWidth="1"/>
    <col min="8" max="8" width="10.375" style="48" customWidth="1"/>
    <col min="9" max="9" width="11.625" style="48" customWidth="1"/>
    <col min="10" max="10" width="11.75" style="48" customWidth="1"/>
    <col min="11" max="11" width="11.125" style="48" customWidth="1"/>
    <col min="12" max="12" width="9.75" style="48" customWidth="1"/>
    <col min="13" max="13" width="11.75" style="48" customWidth="1"/>
    <col min="14" max="14" width="12.25" style="48" customWidth="1"/>
    <col min="15" max="15" width="12.125" style="48" customWidth="1"/>
    <col min="16" max="16" width="13.75" style="48" customWidth="1"/>
    <col min="17" max="256" width="9.125" style="48"/>
    <col min="257" max="257" width="2.375" style="48" customWidth="1"/>
    <col min="258" max="258" width="5.125" style="48" customWidth="1"/>
    <col min="259" max="259" width="11.25" style="48" customWidth="1"/>
    <col min="260" max="260" width="9.375" style="48" customWidth="1"/>
    <col min="261" max="261" width="9.625" style="48" customWidth="1"/>
    <col min="262" max="262" width="9.125" style="48" customWidth="1"/>
    <col min="263" max="263" width="8.875" style="48" customWidth="1"/>
    <col min="264" max="264" width="10.375" style="48" customWidth="1"/>
    <col min="265" max="265" width="9.625" style="48" customWidth="1"/>
    <col min="266" max="266" width="10" style="48" customWidth="1"/>
    <col min="267" max="267" width="9.25" style="48" customWidth="1"/>
    <col min="268" max="268" width="9.75" style="48" customWidth="1"/>
    <col min="269" max="269" width="11.75" style="48" customWidth="1"/>
    <col min="270" max="270" width="12.25" style="48" customWidth="1"/>
    <col min="271" max="271" width="12.125" style="48" customWidth="1"/>
    <col min="272" max="272" width="13.75" style="48" customWidth="1"/>
    <col min="273" max="512" width="9.125" style="48"/>
    <col min="513" max="513" width="2.375" style="48" customWidth="1"/>
    <col min="514" max="514" width="5.125" style="48" customWidth="1"/>
    <col min="515" max="515" width="11.25" style="48" customWidth="1"/>
    <col min="516" max="516" width="9.375" style="48" customWidth="1"/>
    <col min="517" max="517" width="9.625" style="48" customWidth="1"/>
    <col min="518" max="518" width="9.125" style="48" customWidth="1"/>
    <col min="519" max="519" width="8.875" style="48" customWidth="1"/>
    <col min="520" max="520" width="10.375" style="48" customWidth="1"/>
    <col min="521" max="521" width="9.625" style="48" customWidth="1"/>
    <col min="522" max="522" width="10" style="48" customWidth="1"/>
    <col min="523" max="523" width="9.25" style="48" customWidth="1"/>
    <col min="524" max="524" width="9.75" style="48" customWidth="1"/>
    <col min="525" max="525" width="11.75" style="48" customWidth="1"/>
    <col min="526" max="526" width="12.25" style="48" customWidth="1"/>
    <col min="527" max="527" width="12.125" style="48" customWidth="1"/>
    <col min="528" max="528" width="13.75" style="48" customWidth="1"/>
    <col min="529" max="768" width="9.125" style="48"/>
    <col min="769" max="769" width="2.375" style="48" customWidth="1"/>
    <col min="770" max="770" width="5.125" style="48" customWidth="1"/>
    <col min="771" max="771" width="11.25" style="48" customWidth="1"/>
    <col min="772" max="772" width="9.375" style="48" customWidth="1"/>
    <col min="773" max="773" width="9.625" style="48" customWidth="1"/>
    <col min="774" max="774" width="9.125" style="48" customWidth="1"/>
    <col min="775" max="775" width="8.875" style="48" customWidth="1"/>
    <col min="776" max="776" width="10.375" style="48" customWidth="1"/>
    <col min="777" max="777" width="9.625" style="48" customWidth="1"/>
    <col min="778" max="778" width="10" style="48" customWidth="1"/>
    <col min="779" max="779" width="9.25" style="48" customWidth="1"/>
    <col min="780" max="780" width="9.75" style="48" customWidth="1"/>
    <col min="781" max="781" width="11.75" style="48" customWidth="1"/>
    <col min="782" max="782" width="12.25" style="48" customWidth="1"/>
    <col min="783" max="783" width="12.125" style="48" customWidth="1"/>
    <col min="784" max="784" width="13.75" style="48" customWidth="1"/>
    <col min="785" max="1024" width="9.125" style="48"/>
    <col min="1025" max="1025" width="2.375" style="48" customWidth="1"/>
    <col min="1026" max="1026" width="5.125" style="48" customWidth="1"/>
    <col min="1027" max="1027" width="11.25" style="48" customWidth="1"/>
    <col min="1028" max="1028" width="9.375" style="48" customWidth="1"/>
    <col min="1029" max="1029" width="9.625" style="48" customWidth="1"/>
    <col min="1030" max="1030" width="9.125" style="48" customWidth="1"/>
    <col min="1031" max="1031" width="8.875" style="48" customWidth="1"/>
    <col min="1032" max="1032" width="10.375" style="48" customWidth="1"/>
    <col min="1033" max="1033" width="9.625" style="48" customWidth="1"/>
    <col min="1034" max="1034" width="10" style="48" customWidth="1"/>
    <col min="1035" max="1035" width="9.25" style="48" customWidth="1"/>
    <col min="1036" max="1036" width="9.75" style="48" customWidth="1"/>
    <col min="1037" max="1037" width="11.75" style="48" customWidth="1"/>
    <col min="1038" max="1038" width="12.25" style="48" customWidth="1"/>
    <col min="1039" max="1039" width="12.125" style="48" customWidth="1"/>
    <col min="1040" max="1040" width="13.75" style="48" customWidth="1"/>
    <col min="1041" max="1280" width="9.125" style="48"/>
    <col min="1281" max="1281" width="2.375" style="48" customWidth="1"/>
    <col min="1282" max="1282" width="5.125" style="48" customWidth="1"/>
    <col min="1283" max="1283" width="11.25" style="48" customWidth="1"/>
    <col min="1284" max="1284" width="9.375" style="48" customWidth="1"/>
    <col min="1285" max="1285" width="9.625" style="48" customWidth="1"/>
    <col min="1286" max="1286" width="9.125" style="48" customWidth="1"/>
    <col min="1287" max="1287" width="8.875" style="48" customWidth="1"/>
    <col min="1288" max="1288" width="10.375" style="48" customWidth="1"/>
    <col min="1289" max="1289" width="9.625" style="48" customWidth="1"/>
    <col min="1290" max="1290" width="10" style="48" customWidth="1"/>
    <col min="1291" max="1291" width="9.25" style="48" customWidth="1"/>
    <col min="1292" max="1292" width="9.75" style="48" customWidth="1"/>
    <col min="1293" max="1293" width="11.75" style="48" customWidth="1"/>
    <col min="1294" max="1294" width="12.25" style="48" customWidth="1"/>
    <col min="1295" max="1295" width="12.125" style="48" customWidth="1"/>
    <col min="1296" max="1296" width="13.75" style="48" customWidth="1"/>
    <col min="1297" max="1536" width="9.125" style="48"/>
    <col min="1537" max="1537" width="2.375" style="48" customWidth="1"/>
    <col min="1538" max="1538" width="5.125" style="48" customWidth="1"/>
    <col min="1539" max="1539" width="11.25" style="48" customWidth="1"/>
    <col min="1540" max="1540" width="9.375" style="48" customWidth="1"/>
    <col min="1541" max="1541" width="9.625" style="48" customWidth="1"/>
    <col min="1542" max="1542" width="9.125" style="48" customWidth="1"/>
    <col min="1543" max="1543" width="8.875" style="48" customWidth="1"/>
    <col min="1544" max="1544" width="10.375" style="48" customWidth="1"/>
    <col min="1545" max="1545" width="9.625" style="48" customWidth="1"/>
    <col min="1546" max="1546" width="10" style="48" customWidth="1"/>
    <col min="1547" max="1547" width="9.25" style="48" customWidth="1"/>
    <col min="1548" max="1548" width="9.75" style="48" customWidth="1"/>
    <col min="1549" max="1549" width="11.75" style="48" customWidth="1"/>
    <col min="1550" max="1550" width="12.25" style="48" customWidth="1"/>
    <col min="1551" max="1551" width="12.125" style="48" customWidth="1"/>
    <col min="1552" max="1552" width="13.75" style="48" customWidth="1"/>
    <col min="1553" max="1792" width="9.125" style="48"/>
    <col min="1793" max="1793" width="2.375" style="48" customWidth="1"/>
    <col min="1794" max="1794" width="5.125" style="48" customWidth="1"/>
    <col min="1795" max="1795" width="11.25" style="48" customWidth="1"/>
    <col min="1796" max="1796" width="9.375" style="48" customWidth="1"/>
    <col min="1797" max="1797" width="9.625" style="48" customWidth="1"/>
    <col min="1798" max="1798" width="9.125" style="48" customWidth="1"/>
    <col min="1799" max="1799" width="8.875" style="48" customWidth="1"/>
    <col min="1800" max="1800" width="10.375" style="48" customWidth="1"/>
    <col min="1801" max="1801" width="9.625" style="48" customWidth="1"/>
    <col min="1802" max="1802" width="10" style="48" customWidth="1"/>
    <col min="1803" max="1803" width="9.25" style="48" customWidth="1"/>
    <col min="1804" max="1804" width="9.75" style="48" customWidth="1"/>
    <col min="1805" max="1805" width="11.75" style="48" customWidth="1"/>
    <col min="1806" max="1806" width="12.25" style="48" customWidth="1"/>
    <col min="1807" max="1807" width="12.125" style="48" customWidth="1"/>
    <col min="1808" max="1808" width="13.75" style="48" customWidth="1"/>
    <col min="1809" max="2048" width="9.125" style="48"/>
    <col min="2049" max="2049" width="2.375" style="48" customWidth="1"/>
    <col min="2050" max="2050" width="5.125" style="48" customWidth="1"/>
    <col min="2051" max="2051" width="11.25" style="48" customWidth="1"/>
    <col min="2052" max="2052" width="9.375" style="48" customWidth="1"/>
    <col min="2053" max="2053" width="9.625" style="48" customWidth="1"/>
    <col min="2054" max="2054" width="9.125" style="48" customWidth="1"/>
    <col min="2055" max="2055" width="8.875" style="48" customWidth="1"/>
    <col min="2056" max="2056" width="10.375" style="48" customWidth="1"/>
    <col min="2057" max="2057" width="9.625" style="48" customWidth="1"/>
    <col min="2058" max="2058" width="10" style="48" customWidth="1"/>
    <col min="2059" max="2059" width="9.25" style="48" customWidth="1"/>
    <col min="2060" max="2060" width="9.75" style="48" customWidth="1"/>
    <col min="2061" max="2061" width="11.75" style="48" customWidth="1"/>
    <col min="2062" max="2062" width="12.25" style="48" customWidth="1"/>
    <col min="2063" max="2063" width="12.125" style="48" customWidth="1"/>
    <col min="2064" max="2064" width="13.75" style="48" customWidth="1"/>
    <col min="2065" max="2304" width="9.125" style="48"/>
    <col min="2305" max="2305" width="2.375" style="48" customWidth="1"/>
    <col min="2306" max="2306" width="5.125" style="48" customWidth="1"/>
    <col min="2307" max="2307" width="11.25" style="48" customWidth="1"/>
    <col min="2308" max="2308" width="9.375" style="48" customWidth="1"/>
    <col min="2309" max="2309" width="9.625" style="48" customWidth="1"/>
    <col min="2310" max="2310" width="9.125" style="48" customWidth="1"/>
    <col min="2311" max="2311" width="8.875" style="48" customWidth="1"/>
    <col min="2312" max="2312" width="10.375" style="48" customWidth="1"/>
    <col min="2313" max="2313" width="9.625" style="48" customWidth="1"/>
    <col min="2314" max="2314" width="10" style="48" customWidth="1"/>
    <col min="2315" max="2315" width="9.25" style="48" customWidth="1"/>
    <col min="2316" max="2316" width="9.75" style="48" customWidth="1"/>
    <col min="2317" max="2317" width="11.75" style="48" customWidth="1"/>
    <col min="2318" max="2318" width="12.25" style="48" customWidth="1"/>
    <col min="2319" max="2319" width="12.125" style="48" customWidth="1"/>
    <col min="2320" max="2320" width="13.75" style="48" customWidth="1"/>
    <col min="2321" max="2560" width="9.125" style="48"/>
    <col min="2561" max="2561" width="2.375" style="48" customWidth="1"/>
    <col min="2562" max="2562" width="5.125" style="48" customWidth="1"/>
    <col min="2563" max="2563" width="11.25" style="48" customWidth="1"/>
    <col min="2564" max="2564" width="9.375" style="48" customWidth="1"/>
    <col min="2565" max="2565" width="9.625" style="48" customWidth="1"/>
    <col min="2566" max="2566" width="9.125" style="48" customWidth="1"/>
    <col min="2567" max="2567" width="8.875" style="48" customWidth="1"/>
    <col min="2568" max="2568" width="10.375" style="48" customWidth="1"/>
    <col min="2569" max="2569" width="9.625" style="48" customWidth="1"/>
    <col min="2570" max="2570" width="10" style="48" customWidth="1"/>
    <col min="2571" max="2571" width="9.25" style="48" customWidth="1"/>
    <col min="2572" max="2572" width="9.75" style="48" customWidth="1"/>
    <col min="2573" max="2573" width="11.75" style="48" customWidth="1"/>
    <col min="2574" max="2574" width="12.25" style="48" customWidth="1"/>
    <col min="2575" max="2575" width="12.125" style="48" customWidth="1"/>
    <col min="2576" max="2576" width="13.75" style="48" customWidth="1"/>
    <col min="2577" max="2816" width="9.125" style="48"/>
    <col min="2817" max="2817" width="2.375" style="48" customWidth="1"/>
    <col min="2818" max="2818" width="5.125" style="48" customWidth="1"/>
    <col min="2819" max="2819" width="11.25" style="48" customWidth="1"/>
    <col min="2820" max="2820" width="9.375" style="48" customWidth="1"/>
    <col min="2821" max="2821" width="9.625" style="48" customWidth="1"/>
    <col min="2822" max="2822" width="9.125" style="48" customWidth="1"/>
    <col min="2823" max="2823" width="8.875" style="48" customWidth="1"/>
    <col min="2824" max="2824" width="10.375" style="48" customWidth="1"/>
    <col min="2825" max="2825" width="9.625" style="48" customWidth="1"/>
    <col min="2826" max="2826" width="10" style="48" customWidth="1"/>
    <col min="2827" max="2827" width="9.25" style="48" customWidth="1"/>
    <col min="2828" max="2828" width="9.75" style="48" customWidth="1"/>
    <col min="2829" max="2829" width="11.75" style="48" customWidth="1"/>
    <col min="2830" max="2830" width="12.25" style="48" customWidth="1"/>
    <col min="2831" max="2831" width="12.125" style="48" customWidth="1"/>
    <col min="2832" max="2832" width="13.75" style="48" customWidth="1"/>
    <col min="2833" max="3072" width="9.125" style="48"/>
    <col min="3073" max="3073" width="2.375" style="48" customWidth="1"/>
    <col min="3074" max="3074" width="5.125" style="48" customWidth="1"/>
    <col min="3075" max="3075" width="11.25" style="48" customWidth="1"/>
    <col min="3076" max="3076" width="9.375" style="48" customWidth="1"/>
    <col min="3077" max="3077" width="9.625" style="48" customWidth="1"/>
    <col min="3078" max="3078" width="9.125" style="48" customWidth="1"/>
    <col min="3079" max="3079" width="8.875" style="48" customWidth="1"/>
    <col min="3080" max="3080" width="10.375" style="48" customWidth="1"/>
    <col min="3081" max="3081" width="9.625" style="48" customWidth="1"/>
    <col min="3082" max="3082" width="10" style="48" customWidth="1"/>
    <col min="3083" max="3083" width="9.25" style="48" customWidth="1"/>
    <col min="3084" max="3084" width="9.75" style="48" customWidth="1"/>
    <col min="3085" max="3085" width="11.75" style="48" customWidth="1"/>
    <col min="3086" max="3086" width="12.25" style="48" customWidth="1"/>
    <col min="3087" max="3087" width="12.125" style="48" customWidth="1"/>
    <col min="3088" max="3088" width="13.75" style="48" customWidth="1"/>
    <col min="3089" max="3328" width="9.125" style="48"/>
    <col min="3329" max="3329" width="2.375" style="48" customWidth="1"/>
    <col min="3330" max="3330" width="5.125" style="48" customWidth="1"/>
    <col min="3331" max="3331" width="11.25" style="48" customWidth="1"/>
    <col min="3332" max="3332" width="9.375" style="48" customWidth="1"/>
    <col min="3333" max="3333" width="9.625" style="48" customWidth="1"/>
    <col min="3334" max="3334" width="9.125" style="48" customWidth="1"/>
    <col min="3335" max="3335" width="8.875" style="48" customWidth="1"/>
    <col min="3336" max="3336" width="10.375" style="48" customWidth="1"/>
    <col min="3337" max="3337" width="9.625" style="48" customWidth="1"/>
    <col min="3338" max="3338" width="10" style="48" customWidth="1"/>
    <col min="3339" max="3339" width="9.25" style="48" customWidth="1"/>
    <col min="3340" max="3340" width="9.75" style="48" customWidth="1"/>
    <col min="3341" max="3341" width="11.75" style="48" customWidth="1"/>
    <col min="3342" max="3342" width="12.25" style="48" customWidth="1"/>
    <col min="3343" max="3343" width="12.125" style="48" customWidth="1"/>
    <col min="3344" max="3344" width="13.75" style="48" customWidth="1"/>
    <col min="3345" max="3584" width="9.125" style="48"/>
    <col min="3585" max="3585" width="2.375" style="48" customWidth="1"/>
    <col min="3586" max="3586" width="5.125" style="48" customWidth="1"/>
    <col min="3587" max="3587" width="11.25" style="48" customWidth="1"/>
    <col min="3588" max="3588" width="9.375" style="48" customWidth="1"/>
    <col min="3589" max="3589" width="9.625" style="48" customWidth="1"/>
    <col min="3590" max="3590" width="9.125" style="48" customWidth="1"/>
    <col min="3591" max="3591" width="8.875" style="48" customWidth="1"/>
    <col min="3592" max="3592" width="10.375" style="48" customWidth="1"/>
    <col min="3593" max="3593" width="9.625" style="48" customWidth="1"/>
    <col min="3594" max="3594" width="10" style="48" customWidth="1"/>
    <col min="3595" max="3595" width="9.25" style="48" customWidth="1"/>
    <col min="3596" max="3596" width="9.75" style="48" customWidth="1"/>
    <col min="3597" max="3597" width="11.75" style="48" customWidth="1"/>
    <col min="3598" max="3598" width="12.25" style="48" customWidth="1"/>
    <col min="3599" max="3599" width="12.125" style="48" customWidth="1"/>
    <col min="3600" max="3600" width="13.75" style="48" customWidth="1"/>
    <col min="3601" max="3840" width="9.125" style="48"/>
    <col min="3841" max="3841" width="2.375" style="48" customWidth="1"/>
    <col min="3842" max="3842" width="5.125" style="48" customWidth="1"/>
    <col min="3843" max="3843" width="11.25" style="48" customWidth="1"/>
    <col min="3844" max="3844" width="9.375" style="48" customWidth="1"/>
    <col min="3845" max="3845" width="9.625" style="48" customWidth="1"/>
    <col min="3846" max="3846" width="9.125" style="48" customWidth="1"/>
    <col min="3847" max="3847" width="8.875" style="48" customWidth="1"/>
    <col min="3848" max="3848" width="10.375" style="48" customWidth="1"/>
    <col min="3849" max="3849" width="9.625" style="48" customWidth="1"/>
    <col min="3850" max="3850" width="10" style="48" customWidth="1"/>
    <col min="3851" max="3851" width="9.25" style="48" customWidth="1"/>
    <col min="3852" max="3852" width="9.75" style="48" customWidth="1"/>
    <col min="3853" max="3853" width="11.75" style="48" customWidth="1"/>
    <col min="3854" max="3854" width="12.25" style="48" customWidth="1"/>
    <col min="3855" max="3855" width="12.125" style="48" customWidth="1"/>
    <col min="3856" max="3856" width="13.75" style="48" customWidth="1"/>
    <col min="3857" max="4096" width="9.125" style="48"/>
    <col min="4097" max="4097" width="2.375" style="48" customWidth="1"/>
    <col min="4098" max="4098" width="5.125" style="48" customWidth="1"/>
    <col min="4099" max="4099" width="11.25" style="48" customWidth="1"/>
    <col min="4100" max="4100" width="9.375" style="48" customWidth="1"/>
    <col min="4101" max="4101" width="9.625" style="48" customWidth="1"/>
    <col min="4102" max="4102" width="9.125" style="48" customWidth="1"/>
    <col min="4103" max="4103" width="8.875" style="48" customWidth="1"/>
    <col min="4104" max="4104" width="10.375" style="48" customWidth="1"/>
    <col min="4105" max="4105" width="9.625" style="48" customWidth="1"/>
    <col min="4106" max="4106" width="10" style="48" customWidth="1"/>
    <col min="4107" max="4107" width="9.25" style="48" customWidth="1"/>
    <col min="4108" max="4108" width="9.75" style="48" customWidth="1"/>
    <col min="4109" max="4109" width="11.75" style="48" customWidth="1"/>
    <col min="4110" max="4110" width="12.25" style="48" customWidth="1"/>
    <col min="4111" max="4111" width="12.125" style="48" customWidth="1"/>
    <col min="4112" max="4112" width="13.75" style="48" customWidth="1"/>
    <col min="4113" max="4352" width="9.125" style="48"/>
    <col min="4353" max="4353" width="2.375" style="48" customWidth="1"/>
    <col min="4354" max="4354" width="5.125" style="48" customWidth="1"/>
    <col min="4355" max="4355" width="11.25" style="48" customWidth="1"/>
    <col min="4356" max="4356" width="9.375" style="48" customWidth="1"/>
    <col min="4357" max="4357" width="9.625" style="48" customWidth="1"/>
    <col min="4358" max="4358" width="9.125" style="48" customWidth="1"/>
    <col min="4359" max="4359" width="8.875" style="48" customWidth="1"/>
    <col min="4360" max="4360" width="10.375" style="48" customWidth="1"/>
    <col min="4361" max="4361" width="9.625" style="48" customWidth="1"/>
    <col min="4362" max="4362" width="10" style="48" customWidth="1"/>
    <col min="4363" max="4363" width="9.25" style="48" customWidth="1"/>
    <col min="4364" max="4364" width="9.75" style="48" customWidth="1"/>
    <col min="4365" max="4365" width="11.75" style="48" customWidth="1"/>
    <col min="4366" max="4366" width="12.25" style="48" customWidth="1"/>
    <col min="4367" max="4367" width="12.125" style="48" customWidth="1"/>
    <col min="4368" max="4368" width="13.75" style="48" customWidth="1"/>
    <col min="4369" max="4608" width="9.125" style="48"/>
    <col min="4609" max="4609" width="2.375" style="48" customWidth="1"/>
    <col min="4610" max="4610" width="5.125" style="48" customWidth="1"/>
    <col min="4611" max="4611" width="11.25" style="48" customWidth="1"/>
    <col min="4612" max="4612" width="9.375" style="48" customWidth="1"/>
    <col min="4613" max="4613" width="9.625" style="48" customWidth="1"/>
    <col min="4614" max="4614" width="9.125" style="48" customWidth="1"/>
    <col min="4615" max="4615" width="8.875" style="48" customWidth="1"/>
    <col min="4616" max="4616" width="10.375" style="48" customWidth="1"/>
    <col min="4617" max="4617" width="9.625" style="48" customWidth="1"/>
    <col min="4618" max="4618" width="10" style="48" customWidth="1"/>
    <col min="4619" max="4619" width="9.25" style="48" customWidth="1"/>
    <col min="4620" max="4620" width="9.75" style="48" customWidth="1"/>
    <col min="4621" max="4621" width="11.75" style="48" customWidth="1"/>
    <col min="4622" max="4622" width="12.25" style="48" customWidth="1"/>
    <col min="4623" max="4623" width="12.125" style="48" customWidth="1"/>
    <col min="4624" max="4624" width="13.75" style="48" customWidth="1"/>
    <col min="4625" max="4864" width="9.125" style="48"/>
    <col min="4865" max="4865" width="2.375" style="48" customWidth="1"/>
    <col min="4866" max="4866" width="5.125" style="48" customWidth="1"/>
    <col min="4867" max="4867" width="11.25" style="48" customWidth="1"/>
    <col min="4868" max="4868" width="9.375" style="48" customWidth="1"/>
    <col min="4869" max="4869" width="9.625" style="48" customWidth="1"/>
    <col min="4870" max="4870" width="9.125" style="48" customWidth="1"/>
    <col min="4871" max="4871" width="8.875" style="48" customWidth="1"/>
    <col min="4872" max="4872" width="10.375" style="48" customWidth="1"/>
    <col min="4873" max="4873" width="9.625" style="48" customWidth="1"/>
    <col min="4874" max="4874" width="10" style="48" customWidth="1"/>
    <col min="4875" max="4875" width="9.25" style="48" customWidth="1"/>
    <col min="4876" max="4876" width="9.75" style="48" customWidth="1"/>
    <col min="4877" max="4877" width="11.75" style="48" customWidth="1"/>
    <col min="4878" max="4878" width="12.25" style="48" customWidth="1"/>
    <col min="4879" max="4879" width="12.125" style="48" customWidth="1"/>
    <col min="4880" max="4880" width="13.75" style="48" customWidth="1"/>
    <col min="4881" max="5120" width="9.125" style="48"/>
    <col min="5121" max="5121" width="2.375" style="48" customWidth="1"/>
    <col min="5122" max="5122" width="5.125" style="48" customWidth="1"/>
    <col min="5123" max="5123" width="11.25" style="48" customWidth="1"/>
    <col min="5124" max="5124" width="9.375" style="48" customWidth="1"/>
    <col min="5125" max="5125" width="9.625" style="48" customWidth="1"/>
    <col min="5126" max="5126" width="9.125" style="48" customWidth="1"/>
    <col min="5127" max="5127" width="8.875" style="48" customWidth="1"/>
    <col min="5128" max="5128" width="10.375" style="48" customWidth="1"/>
    <col min="5129" max="5129" width="9.625" style="48" customWidth="1"/>
    <col min="5130" max="5130" width="10" style="48" customWidth="1"/>
    <col min="5131" max="5131" width="9.25" style="48" customWidth="1"/>
    <col min="5132" max="5132" width="9.75" style="48" customWidth="1"/>
    <col min="5133" max="5133" width="11.75" style="48" customWidth="1"/>
    <col min="5134" max="5134" width="12.25" style="48" customWidth="1"/>
    <col min="5135" max="5135" width="12.125" style="48" customWidth="1"/>
    <col min="5136" max="5136" width="13.75" style="48" customWidth="1"/>
    <col min="5137" max="5376" width="9.125" style="48"/>
    <col min="5377" max="5377" width="2.375" style="48" customWidth="1"/>
    <col min="5378" max="5378" width="5.125" style="48" customWidth="1"/>
    <col min="5379" max="5379" width="11.25" style="48" customWidth="1"/>
    <col min="5380" max="5380" width="9.375" style="48" customWidth="1"/>
    <col min="5381" max="5381" width="9.625" style="48" customWidth="1"/>
    <col min="5382" max="5382" width="9.125" style="48" customWidth="1"/>
    <col min="5383" max="5383" width="8.875" style="48" customWidth="1"/>
    <col min="5384" max="5384" width="10.375" style="48" customWidth="1"/>
    <col min="5385" max="5385" width="9.625" style="48" customWidth="1"/>
    <col min="5386" max="5386" width="10" style="48" customWidth="1"/>
    <col min="5387" max="5387" width="9.25" style="48" customWidth="1"/>
    <col min="5388" max="5388" width="9.75" style="48" customWidth="1"/>
    <col min="5389" max="5389" width="11.75" style="48" customWidth="1"/>
    <col min="5390" max="5390" width="12.25" style="48" customWidth="1"/>
    <col min="5391" max="5391" width="12.125" style="48" customWidth="1"/>
    <col min="5392" max="5392" width="13.75" style="48" customWidth="1"/>
    <col min="5393" max="5632" width="9.125" style="48"/>
    <col min="5633" max="5633" width="2.375" style="48" customWidth="1"/>
    <col min="5634" max="5634" width="5.125" style="48" customWidth="1"/>
    <col min="5635" max="5635" width="11.25" style="48" customWidth="1"/>
    <col min="5636" max="5636" width="9.375" style="48" customWidth="1"/>
    <col min="5637" max="5637" width="9.625" style="48" customWidth="1"/>
    <col min="5638" max="5638" width="9.125" style="48" customWidth="1"/>
    <col min="5639" max="5639" width="8.875" style="48" customWidth="1"/>
    <col min="5640" max="5640" width="10.375" style="48" customWidth="1"/>
    <col min="5641" max="5641" width="9.625" style="48" customWidth="1"/>
    <col min="5642" max="5642" width="10" style="48" customWidth="1"/>
    <col min="5643" max="5643" width="9.25" style="48" customWidth="1"/>
    <col min="5644" max="5644" width="9.75" style="48" customWidth="1"/>
    <col min="5645" max="5645" width="11.75" style="48" customWidth="1"/>
    <col min="5646" max="5646" width="12.25" style="48" customWidth="1"/>
    <col min="5647" max="5647" width="12.125" style="48" customWidth="1"/>
    <col min="5648" max="5648" width="13.75" style="48" customWidth="1"/>
    <col min="5649" max="5888" width="9.125" style="48"/>
    <col min="5889" max="5889" width="2.375" style="48" customWidth="1"/>
    <col min="5890" max="5890" width="5.125" style="48" customWidth="1"/>
    <col min="5891" max="5891" width="11.25" style="48" customWidth="1"/>
    <col min="5892" max="5892" width="9.375" style="48" customWidth="1"/>
    <col min="5893" max="5893" width="9.625" style="48" customWidth="1"/>
    <col min="5894" max="5894" width="9.125" style="48" customWidth="1"/>
    <col min="5895" max="5895" width="8.875" style="48" customWidth="1"/>
    <col min="5896" max="5896" width="10.375" style="48" customWidth="1"/>
    <col min="5897" max="5897" width="9.625" style="48" customWidth="1"/>
    <col min="5898" max="5898" width="10" style="48" customWidth="1"/>
    <col min="5899" max="5899" width="9.25" style="48" customWidth="1"/>
    <col min="5900" max="5900" width="9.75" style="48" customWidth="1"/>
    <col min="5901" max="5901" width="11.75" style="48" customWidth="1"/>
    <col min="5902" max="5902" width="12.25" style="48" customWidth="1"/>
    <col min="5903" max="5903" width="12.125" style="48" customWidth="1"/>
    <col min="5904" max="5904" width="13.75" style="48" customWidth="1"/>
    <col min="5905" max="6144" width="9.125" style="48"/>
    <col min="6145" max="6145" width="2.375" style="48" customWidth="1"/>
    <col min="6146" max="6146" width="5.125" style="48" customWidth="1"/>
    <col min="6147" max="6147" width="11.25" style="48" customWidth="1"/>
    <col min="6148" max="6148" width="9.375" style="48" customWidth="1"/>
    <col min="6149" max="6149" width="9.625" style="48" customWidth="1"/>
    <col min="6150" max="6150" width="9.125" style="48" customWidth="1"/>
    <col min="6151" max="6151" width="8.875" style="48" customWidth="1"/>
    <col min="6152" max="6152" width="10.375" style="48" customWidth="1"/>
    <col min="6153" max="6153" width="9.625" style="48" customWidth="1"/>
    <col min="6154" max="6154" width="10" style="48" customWidth="1"/>
    <col min="6155" max="6155" width="9.25" style="48" customWidth="1"/>
    <col min="6156" max="6156" width="9.75" style="48" customWidth="1"/>
    <col min="6157" max="6157" width="11.75" style="48" customWidth="1"/>
    <col min="6158" max="6158" width="12.25" style="48" customWidth="1"/>
    <col min="6159" max="6159" width="12.125" style="48" customWidth="1"/>
    <col min="6160" max="6160" width="13.75" style="48" customWidth="1"/>
    <col min="6161" max="6400" width="9.125" style="48"/>
    <col min="6401" max="6401" width="2.375" style="48" customWidth="1"/>
    <col min="6402" max="6402" width="5.125" style="48" customWidth="1"/>
    <col min="6403" max="6403" width="11.25" style="48" customWidth="1"/>
    <col min="6404" max="6404" width="9.375" style="48" customWidth="1"/>
    <col min="6405" max="6405" width="9.625" style="48" customWidth="1"/>
    <col min="6406" max="6406" width="9.125" style="48" customWidth="1"/>
    <col min="6407" max="6407" width="8.875" style="48" customWidth="1"/>
    <col min="6408" max="6408" width="10.375" style="48" customWidth="1"/>
    <col min="6409" max="6409" width="9.625" style="48" customWidth="1"/>
    <col min="6410" max="6410" width="10" style="48" customWidth="1"/>
    <col min="6411" max="6411" width="9.25" style="48" customWidth="1"/>
    <col min="6412" max="6412" width="9.75" style="48" customWidth="1"/>
    <col min="6413" max="6413" width="11.75" style="48" customWidth="1"/>
    <col min="6414" max="6414" width="12.25" style="48" customWidth="1"/>
    <col min="6415" max="6415" width="12.125" style="48" customWidth="1"/>
    <col min="6416" max="6416" width="13.75" style="48" customWidth="1"/>
    <col min="6417" max="6656" width="9.125" style="48"/>
    <col min="6657" max="6657" width="2.375" style="48" customWidth="1"/>
    <col min="6658" max="6658" width="5.125" style="48" customWidth="1"/>
    <col min="6659" max="6659" width="11.25" style="48" customWidth="1"/>
    <col min="6660" max="6660" width="9.375" style="48" customWidth="1"/>
    <col min="6661" max="6661" width="9.625" style="48" customWidth="1"/>
    <col min="6662" max="6662" width="9.125" style="48" customWidth="1"/>
    <col min="6663" max="6663" width="8.875" style="48" customWidth="1"/>
    <col min="6664" max="6664" width="10.375" style="48" customWidth="1"/>
    <col min="6665" max="6665" width="9.625" style="48" customWidth="1"/>
    <col min="6666" max="6666" width="10" style="48" customWidth="1"/>
    <col min="6667" max="6667" width="9.25" style="48" customWidth="1"/>
    <col min="6668" max="6668" width="9.75" style="48" customWidth="1"/>
    <col min="6669" max="6669" width="11.75" style="48" customWidth="1"/>
    <col min="6670" max="6670" width="12.25" style="48" customWidth="1"/>
    <col min="6671" max="6671" width="12.125" style="48" customWidth="1"/>
    <col min="6672" max="6672" width="13.75" style="48" customWidth="1"/>
    <col min="6673" max="6912" width="9.125" style="48"/>
    <col min="6913" max="6913" width="2.375" style="48" customWidth="1"/>
    <col min="6914" max="6914" width="5.125" style="48" customWidth="1"/>
    <col min="6915" max="6915" width="11.25" style="48" customWidth="1"/>
    <col min="6916" max="6916" width="9.375" style="48" customWidth="1"/>
    <col min="6917" max="6917" width="9.625" style="48" customWidth="1"/>
    <col min="6918" max="6918" width="9.125" style="48" customWidth="1"/>
    <col min="6919" max="6919" width="8.875" style="48" customWidth="1"/>
    <col min="6920" max="6920" width="10.375" style="48" customWidth="1"/>
    <col min="6921" max="6921" width="9.625" style="48" customWidth="1"/>
    <col min="6922" max="6922" width="10" style="48" customWidth="1"/>
    <col min="6923" max="6923" width="9.25" style="48" customWidth="1"/>
    <col min="6924" max="6924" width="9.75" style="48" customWidth="1"/>
    <col min="6925" max="6925" width="11.75" style="48" customWidth="1"/>
    <col min="6926" max="6926" width="12.25" style="48" customWidth="1"/>
    <col min="6927" max="6927" width="12.125" style="48" customWidth="1"/>
    <col min="6928" max="6928" width="13.75" style="48" customWidth="1"/>
    <col min="6929" max="7168" width="9.125" style="48"/>
    <col min="7169" max="7169" width="2.375" style="48" customWidth="1"/>
    <col min="7170" max="7170" width="5.125" style="48" customWidth="1"/>
    <col min="7171" max="7171" width="11.25" style="48" customWidth="1"/>
    <col min="7172" max="7172" width="9.375" style="48" customWidth="1"/>
    <col min="7173" max="7173" width="9.625" style="48" customWidth="1"/>
    <col min="7174" max="7174" width="9.125" style="48" customWidth="1"/>
    <col min="7175" max="7175" width="8.875" style="48" customWidth="1"/>
    <col min="7176" max="7176" width="10.375" style="48" customWidth="1"/>
    <col min="7177" max="7177" width="9.625" style="48" customWidth="1"/>
    <col min="7178" max="7178" width="10" style="48" customWidth="1"/>
    <col min="7179" max="7179" width="9.25" style="48" customWidth="1"/>
    <col min="7180" max="7180" width="9.75" style="48" customWidth="1"/>
    <col min="7181" max="7181" width="11.75" style="48" customWidth="1"/>
    <col min="7182" max="7182" width="12.25" style="48" customWidth="1"/>
    <col min="7183" max="7183" width="12.125" style="48" customWidth="1"/>
    <col min="7184" max="7184" width="13.75" style="48" customWidth="1"/>
    <col min="7185" max="7424" width="9.125" style="48"/>
    <col min="7425" max="7425" width="2.375" style="48" customWidth="1"/>
    <col min="7426" max="7426" width="5.125" style="48" customWidth="1"/>
    <col min="7427" max="7427" width="11.25" style="48" customWidth="1"/>
    <col min="7428" max="7428" width="9.375" style="48" customWidth="1"/>
    <col min="7429" max="7429" width="9.625" style="48" customWidth="1"/>
    <col min="7430" max="7430" width="9.125" style="48" customWidth="1"/>
    <col min="7431" max="7431" width="8.875" style="48" customWidth="1"/>
    <col min="7432" max="7432" width="10.375" style="48" customWidth="1"/>
    <col min="7433" max="7433" width="9.625" style="48" customWidth="1"/>
    <col min="7434" max="7434" width="10" style="48" customWidth="1"/>
    <col min="7435" max="7435" width="9.25" style="48" customWidth="1"/>
    <col min="7436" max="7436" width="9.75" style="48" customWidth="1"/>
    <col min="7437" max="7437" width="11.75" style="48" customWidth="1"/>
    <col min="7438" max="7438" width="12.25" style="48" customWidth="1"/>
    <col min="7439" max="7439" width="12.125" style="48" customWidth="1"/>
    <col min="7440" max="7440" width="13.75" style="48" customWidth="1"/>
    <col min="7441" max="7680" width="9.125" style="48"/>
    <col min="7681" max="7681" width="2.375" style="48" customWidth="1"/>
    <col min="7682" max="7682" width="5.125" style="48" customWidth="1"/>
    <col min="7683" max="7683" width="11.25" style="48" customWidth="1"/>
    <col min="7684" max="7684" width="9.375" style="48" customWidth="1"/>
    <col min="7685" max="7685" width="9.625" style="48" customWidth="1"/>
    <col min="7686" max="7686" width="9.125" style="48" customWidth="1"/>
    <col min="7687" max="7687" width="8.875" style="48" customWidth="1"/>
    <col min="7688" max="7688" width="10.375" style="48" customWidth="1"/>
    <col min="7689" max="7689" width="9.625" style="48" customWidth="1"/>
    <col min="7690" max="7690" width="10" style="48" customWidth="1"/>
    <col min="7691" max="7691" width="9.25" style="48" customWidth="1"/>
    <col min="7692" max="7692" width="9.75" style="48" customWidth="1"/>
    <col min="7693" max="7693" width="11.75" style="48" customWidth="1"/>
    <col min="7694" max="7694" width="12.25" style="48" customWidth="1"/>
    <col min="7695" max="7695" width="12.125" style="48" customWidth="1"/>
    <col min="7696" max="7696" width="13.75" style="48" customWidth="1"/>
    <col min="7697" max="7936" width="9.125" style="48"/>
    <col min="7937" max="7937" width="2.375" style="48" customWidth="1"/>
    <col min="7938" max="7938" width="5.125" style="48" customWidth="1"/>
    <col min="7939" max="7939" width="11.25" style="48" customWidth="1"/>
    <col min="7940" max="7940" width="9.375" style="48" customWidth="1"/>
    <col min="7941" max="7941" width="9.625" style="48" customWidth="1"/>
    <col min="7942" max="7942" width="9.125" style="48" customWidth="1"/>
    <col min="7943" max="7943" width="8.875" style="48" customWidth="1"/>
    <col min="7944" max="7944" width="10.375" style="48" customWidth="1"/>
    <col min="7945" max="7945" width="9.625" style="48" customWidth="1"/>
    <col min="7946" max="7946" width="10" style="48" customWidth="1"/>
    <col min="7947" max="7947" width="9.25" style="48" customWidth="1"/>
    <col min="7948" max="7948" width="9.75" style="48" customWidth="1"/>
    <col min="7949" max="7949" width="11.75" style="48" customWidth="1"/>
    <col min="7950" max="7950" width="12.25" style="48" customWidth="1"/>
    <col min="7951" max="7951" width="12.125" style="48" customWidth="1"/>
    <col min="7952" max="7952" width="13.75" style="48" customWidth="1"/>
    <col min="7953" max="8192" width="9.125" style="48"/>
    <col min="8193" max="8193" width="2.375" style="48" customWidth="1"/>
    <col min="8194" max="8194" width="5.125" style="48" customWidth="1"/>
    <col min="8195" max="8195" width="11.25" style="48" customWidth="1"/>
    <col min="8196" max="8196" width="9.375" style="48" customWidth="1"/>
    <col min="8197" max="8197" width="9.625" style="48" customWidth="1"/>
    <col min="8198" max="8198" width="9.125" style="48" customWidth="1"/>
    <col min="8199" max="8199" width="8.875" style="48" customWidth="1"/>
    <col min="8200" max="8200" width="10.375" style="48" customWidth="1"/>
    <col min="8201" max="8201" width="9.625" style="48" customWidth="1"/>
    <col min="8202" max="8202" width="10" style="48" customWidth="1"/>
    <col min="8203" max="8203" width="9.25" style="48" customWidth="1"/>
    <col min="8204" max="8204" width="9.75" style="48" customWidth="1"/>
    <col min="8205" max="8205" width="11.75" style="48" customWidth="1"/>
    <col min="8206" max="8206" width="12.25" style="48" customWidth="1"/>
    <col min="8207" max="8207" width="12.125" style="48" customWidth="1"/>
    <col min="8208" max="8208" width="13.75" style="48" customWidth="1"/>
    <col min="8209" max="8448" width="9.125" style="48"/>
    <col min="8449" max="8449" width="2.375" style="48" customWidth="1"/>
    <col min="8450" max="8450" width="5.125" style="48" customWidth="1"/>
    <col min="8451" max="8451" width="11.25" style="48" customWidth="1"/>
    <col min="8452" max="8452" width="9.375" style="48" customWidth="1"/>
    <col min="8453" max="8453" width="9.625" style="48" customWidth="1"/>
    <col min="8454" max="8454" width="9.125" style="48" customWidth="1"/>
    <col min="8455" max="8455" width="8.875" style="48" customWidth="1"/>
    <col min="8456" max="8456" width="10.375" style="48" customWidth="1"/>
    <col min="8457" max="8457" width="9.625" style="48" customWidth="1"/>
    <col min="8458" max="8458" width="10" style="48" customWidth="1"/>
    <col min="8459" max="8459" width="9.25" style="48" customWidth="1"/>
    <col min="8460" max="8460" width="9.75" style="48" customWidth="1"/>
    <col min="8461" max="8461" width="11.75" style="48" customWidth="1"/>
    <col min="8462" max="8462" width="12.25" style="48" customWidth="1"/>
    <col min="8463" max="8463" width="12.125" style="48" customWidth="1"/>
    <col min="8464" max="8464" width="13.75" style="48" customWidth="1"/>
    <col min="8465" max="8704" width="9.125" style="48"/>
    <col min="8705" max="8705" width="2.375" style="48" customWidth="1"/>
    <col min="8706" max="8706" width="5.125" style="48" customWidth="1"/>
    <col min="8707" max="8707" width="11.25" style="48" customWidth="1"/>
    <col min="8708" max="8708" width="9.375" style="48" customWidth="1"/>
    <col min="8709" max="8709" width="9.625" style="48" customWidth="1"/>
    <col min="8710" max="8710" width="9.125" style="48" customWidth="1"/>
    <col min="8711" max="8711" width="8.875" style="48" customWidth="1"/>
    <col min="8712" max="8712" width="10.375" style="48" customWidth="1"/>
    <col min="8713" max="8713" width="9.625" style="48" customWidth="1"/>
    <col min="8714" max="8714" width="10" style="48" customWidth="1"/>
    <col min="8715" max="8715" width="9.25" style="48" customWidth="1"/>
    <col min="8716" max="8716" width="9.75" style="48" customWidth="1"/>
    <col min="8717" max="8717" width="11.75" style="48" customWidth="1"/>
    <col min="8718" max="8718" width="12.25" style="48" customWidth="1"/>
    <col min="8719" max="8719" width="12.125" style="48" customWidth="1"/>
    <col min="8720" max="8720" width="13.75" style="48" customWidth="1"/>
    <col min="8721" max="8960" width="9.125" style="48"/>
    <col min="8961" max="8961" width="2.375" style="48" customWidth="1"/>
    <col min="8962" max="8962" width="5.125" style="48" customWidth="1"/>
    <col min="8963" max="8963" width="11.25" style="48" customWidth="1"/>
    <col min="8964" max="8964" width="9.375" style="48" customWidth="1"/>
    <col min="8965" max="8965" width="9.625" style="48" customWidth="1"/>
    <col min="8966" max="8966" width="9.125" style="48" customWidth="1"/>
    <col min="8967" max="8967" width="8.875" style="48" customWidth="1"/>
    <col min="8968" max="8968" width="10.375" style="48" customWidth="1"/>
    <col min="8969" max="8969" width="9.625" style="48" customWidth="1"/>
    <col min="8970" max="8970" width="10" style="48" customWidth="1"/>
    <col min="8971" max="8971" width="9.25" style="48" customWidth="1"/>
    <col min="8972" max="8972" width="9.75" style="48" customWidth="1"/>
    <col min="8973" max="8973" width="11.75" style="48" customWidth="1"/>
    <col min="8974" max="8974" width="12.25" style="48" customWidth="1"/>
    <col min="8975" max="8975" width="12.125" style="48" customWidth="1"/>
    <col min="8976" max="8976" width="13.75" style="48" customWidth="1"/>
    <col min="8977" max="9216" width="9.125" style="48"/>
    <col min="9217" max="9217" width="2.375" style="48" customWidth="1"/>
    <col min="9218" max="9218" width="5.125" style="48" customWidth="1"/>
    <col min="9219" max="9219" width="11.25" style="48" customWidth="1"/>
    <col min="9220" max="9220" width="9.375" style="48" customWidth="1"/>
    <col min="9221" max="9221" width="9.625" style="48" customWidth="1"/>
    <col min="9222" max="9222" width="9.125" style="48" customWidth="1"/>
    <col min="9223" max="9223" width="8.875" style="48" customWidth="1"/>
    <col min="9224" max="9224" width="10.375" style="48" customWidth="1"/>
    <col min="9225" max="9225" width="9.625" style="48" customWidth="1"/>
    <col min="9226" max="9226" width="10" style="48" customWidth="1"/>
    <col min="9227" max="9227" width="9.25" style="48" customWidth="1"/>
    <col min="9228" max="9228" width="9.75" style="48" customWidth="1"/>
    <col min="9229" max="9229" width="11.75" style="48" customWidth="1"/>
    <col min="9230" max="9230" width="12.25" style="48" customWidth="1"/>
    <col min="9231" max="9231" width="12.125" style="48" customWidth="1"/>
    <col min="9232" max="9232" width="13.75" style="48" customWidth="1"/>
    <col min="9233" max="9472" width="9.125" style="48"/>
    <col min="9473" max="9473" width="2.375" style="48" customWidth="1"/>
    <col min="9474" max="9474" width="5.125" style="48" customWidth="1"/>
    <col min="9475" max="9475" width="11.25" style="48" customWidth="1"/>
    <col min="9476" max="9476" width="9.375" style="48" customWidth="1"/>
    <col min="9477" max="9477" width="9.625" style="48" customWidth="1"/>
    <col min="9478" max="9478" width="9.125" style="48" customWidth="1"/>
    <col min="9479" max="9479" width="8.875" style="48" customWidth="1"/>
    <col min="9480" max="9480" width="10.375" style="48" customWidth="1"/>
    <col min="9481" max="9481" width="9.625" style="48" customWidth="1"/>
    <col min="9482" max="9482" width="10" style="48" customWidth="1"/>
    <col min="9483" max="9483" width="9.25" style="48" customWidth="1"/>
    <col min="9484" max="9484" width="9.75" style="48" customWidth="1"/>
    <col min="9485" max="9485" width="11.75" style="48" customWidth="1"/>
    <col min="9486" max="9486" width="12.25" style="48" customWidth="1"/>
    <col min="9487" max="9487" width="12.125" style="48" customWidth="1"/>
    <col min="9488" max="9488" width="13.75" style="48" customWidth="1"/>
    <col min="9489" max="9728" width="9.125" style="48"/>
    <col min="9729" max="9729" width="2.375" style="48" customWidth="1"/>
    <col min="9730" max="9730" width="5.125" style="48" customWidth="1"/>
    <col min="9731" max="9731" width="11.25" style="48" customWidth="1"/>
    <col min="9732" max="9732" width="9.375" style="48" customWidth="1"/>
    <col min="9733" max="9733" width="9.625" style="48" customWidth="1"/>
    <col min="9734" max="9734" width="9.125" style="48" customWidth="1"/>
    <col min="9735" max="9735" width="8.875" style="48" customWidth="1"/>
    <col min="9736" max="9736" width="10.375" style="48" customWidth="1"/>
    <col min="9737" max="9737" width="9.625" style="48" customWidth="1"/>
    <col min="9738" max="9738" width="10" style="48" customWidth="1"/>
    <col min="9739" max="9739" width="9.25" style="48" customWidth="1"/>
    <col min="9740" max="9740" width="9.75" style="48" customWidth="1"/>
    <col min="9741" max="9741" width="11.75" style="48" customWidth="1"/>
    <col min="9742" max="9742" width="12.25" style="48" customWidth="1"/>
    <col min="9743" max="9743" width="12.125" style="48" customWidth="1"/>
    <col min="9744" max="9744" width="13.75" style="48" customWidth="1"/>
    <col min="9745" max="9984" width="9.125" style="48"/>
    <col min="9985" max="9985" width="2.375" style="48" customWidth="1"/>
    <col min="9986" max="9986" width="5.125" style="48" customWidth="1"/>
    <col min="9987" max="9987" width="11.25" style="48" customWidth="1"/>
    <col min="9988" max="9988" width="9.375" style="48" customWidth="1"/>
    <col min="9989" max="9989" width="9.625" style="48" customWidth="1"/>
    <col min="9990" max="9990" width="9.125" style="48" customWidth="1"/>
    <col min="9991" max="9991" width="8.875" style="48" customWidth="1"/>
    <col min="9992" max="9992" width="10.375" style="48" customWidth="1"/>
    <col min="9993" max="9993" width="9.625" style="48" customWidth="1"/>
    <col min="9994" max="9994" width="10" style="48" customWidth="1"/>
    <col min="9995" max="9995" width="9.25" style="48" customWidth="1"/>
    <col min="9996" max="9996" width="9.75" style="48" customWidth="1"/>
    <col min="9997" max="9997" width="11.75" style="48" customWidth="1"/>
    <col min="9998" max="9998" width="12.25" style="48" customWidth="1"/>
    <col min="9999" max="9999" width="12.125" style="48" customWidth="1"/>
    <col min="10000" max="10000" width="13.75" style="48" customWidth="1"/>
    <col min="10001" max="10240" width="9.125" style="48"/>
    <col min="10241" max="10241" width="2.375" style="48" customWidth="1"/>
    <col min="10242" max="10242" width="5.125" style="48" customWidth="1"/>
    <col min="10243" max="10243" width="11.25" style="48" customWidth="1"/>
    <col min="10244" max="10244" width="9.375" style="48" customWidth="1"/>
    <col min="10245" max="10245" width="9.625" style="48" customWidth="1"/>
    <col min="10246" max="10246" width="9.125" style="48" customWidth="1"/>
    <col min="10247" max="10247" width="8.875" style="48" customWidth="1"/>
    <col min="10248" max="10248" width="10.375" style="48" customWidth="1"/>
    <col min="10249" max="10249" width="9.625" style="48" customWidth="1"/>
    <col min="10250" max="10250" width="10" style="48" customWidth="1"/>
    <col min="10251" max="10251" width="9.25" style="48" customWidth="1"/>
    <col min="10252" max="10252" width="9.75" style="48" customWidth="1"/>
    <col min="10253" max="10253" width="11.75" style="48" customWidth="1"/>
    <col min="10254" max="10254" width="12.25" style="48" customWidth="1"/>
    <col min="10255" max="10255" width="12.125" style="48" customWidth="1"/>
    <col min="10256" max="10256" width="13.75" style="48" customWidth="1"/>
    <col min="10257" max="10496" width="9.125" style="48"/>
    <col min="10497" max="10497" width="2.375" style="48" customWidth="1"/>
    <col min="10498" max="10498" width="5.125" style="48" customWidth="1"/>
    <col min="10499" max="10499" width="11.25" style="48" customWidth="1"/>
    <col min="10500" max="10500" width="9.375" style="48" customWidth="1"/>
    <col min="10501" max="10501" width="9.625" style="48" customWidth="1"/>
    <col min="10502" max="10502" width="9.125" style="48" customWidth="1"/>
    <col min="10503" max="10503" width="8.875" style="48" customWidth="1"/>
    <col min="10504" max="10504" width="10.375" style="48" customWidth="1"/>
    <col min="10505" max="10505" width="9.625" style="48" customWidth="1"/>
    <col min="10506" max="10506" width="10" style="48" customWidth="1"/>
    <col min="10507" max="10507" width="9.25" style="48" customWidth="1"/>
    <col min="10508" max="10508" width="9.75" style="48" customWidth="1"/>
    <col min="10509" max="10509" width="11.75" style="48" customWidth="1"/>
    <col min="10510" max="10510" width="12.25" style="48" customWidth="1"/>
    <col min="10511" max="10511" width="12.125" style="48" customWidth="1"/>
    <col min="10512" max="10512" width="13.75" style="48" customWidth="1"/>
    <col min="10513" max="10752" width="9.125" style="48"/>
    <col min="10753" max="10753" width="2.375" style="48" customWidth="1"/>
    <col min="10754" max="10754" width="5.125" style="48" customWidth="1"/>
    <col min="10755" max="10755" width="11.25" style="48" customWidth="1"/>
    <col min="10756" max="10756" width="9.375" style="48" customWidth="1"/>
    <col min="10757" max="10757" width="9.625" style="48" customWidth="1"/>
    <col min="10758" max="10758" width="9.125" style="48" customWidth="1"/>
    <col min="10759" max="10759" width="8.875" style="48" customWidth="1"/>
    <col min="10760" max="10760" width="10.375" style="48" customWidth="1"/>
    <col min="10761" max="10761" width="9.625" style="48" customWidth="1"/>
    <col min="10762" max="10762" width="10" style="48" customWidth="1"/>
    <col min="10763" max="10763" width="9.25" style="48" customWidth="1"/>
    <col min="10764" max="10764" width="9.75" style="48" customWidth="1"/>
    <col min="10765" max="10765" width="11.75" style="48" customWidth="1"/>
    <col min="10766" max="10766" width="12.25" style="48" customWidth="1"/>
    <col min="10767" max="10767" width="12.125" style="48" customWidth="1"/>
    <col min="10768" max="10768" width="13.75" style="48" customWidth="1"/>
    <col min="10769" max="11008" width="9.125" style="48"/>
    <col min="11009" max="11009" width="2.375" style="48" customWidth="1"/>
    <col min="11010" max="11010" width="5.125" style="48" customWidth="1"/>
    <col min="11011" max="11011" width="11.25" style="48" customWidth="1"/>
    <col min="11012" max="11012" width="9.375" style="48" customWidth="1"/>
    <col min="11013" max="11013" width="9.625" style="48" customWidth="1"/>
    <col min="11014" max="11014" width="9.125" style="48" customWidth="1"/>
    <col min="11015" max="11015" width="8.875" style="48" customWidth="1"/>
    <col min="11016" max="11016" width="10.375" style="48" customWidth="1"/>
    <col min="11017" max="11017" width="9.625" style="48" customWidth="1"/>
    <col min="11018" max="11018" width="10" style="48" customWidth="1"/>
    <col min="11019" max="11019" width="9.25" style="48" customWidth="1"/>
    <col min="11020" max="11020" width="9.75" style="48" customWidth="1"/>
    <col min="11021" max="11021" width="11.75" style="48" customWidth="1"/>
    <col min="11022" max="11022" width="12.25" style="48" customWidth="1"/>
    <col min="11023" max="11023" width="12.125" style="48" customWidth="1"/>
    <col min="11024" max="11024" width="13.75" style="48" customWidth="1"/>
    <col min="11025" max="11264" width="9.125" style="48"/>
    <col min="11265" max="11265" width="2.375" style="48" customWidth="1"/>
    <col min="11266" max="11266" width="5.125" style="48" customWidth="1"/>
    <col min="11267" max="11267" width="11.25" style="48" customWidth="1"/>
    <col min="11268" max="11268" width="9.375" style="48" customWidth="1"/>
    <col min="11269" max="11269" width="9.625" style="48" customWidth="1"/>
    <col min="11270" max="11270" width="9.125" style="48" customWidth="1"/>
    <col min="11271" max="11271" width="8.875" style="48" customWidth="1"/>
    <col min="11272" max="11272" width="10.375" style="48" customWidth="1"/>
    <col min="11273" max="11273" width="9.625" style="48" customWidth="1"/>
    <col min="11274" max="11274" width="10" style="48" customWidth="1"/>
    <col min="11275" max="11275" width="9.25" style="48" customWidth="1"/>
    <col min="11276" max="11276" width="9.75" style="48" customWidth="1"/>
    <col min="11277" max="11277" width="11.75" style="48" customWidth="1"/>
    <col min="11278" max="11278" width="12.25" style="48" customWidth="1"/>
    <col min="11279" max="11279" width="12.125" style="48" customWidth="1"/>
    <col min="11280" max="11280" width="13.75" style="48" customWidth="1"/>
    <col min="11281" max="11520" width="9.125" style="48"/>
    <col min="11521" max="11521" width="2.375" style="48" customWidth="1"/>
    <col min="11522" max="11522" width="5.125" style="48" customWidth="1"/>
    <col min="11523" max="11523" width="11.25" style="48" customWidth="1"/>
    <col min="11524" max="11524" width="9.375" style="48" customWidth="1"/>
    <col min="11525" max="11525" width="9.625" style="48" customWidth="1"/>
    <col min="11526" max="11526" width="9.125" style="48" customWidth="1"/>
    <col min="11527" max="11527" width="8.875" style="48" customWidth="1"/>
    <col min="11528" max="11528" width="10.375" style="48" customWidth="1"/>
    <col min="11529" max="11529" width="9.625" style="48" customWidth="1"/>
    <col min="11530" max="11530" width="10" style="48" customWidth="1"/>
    <col min="11531" max="11531" width="9.25" style="48" customWidth="1"/>
    <col min="11532" max="11532" width="9.75" style="48" customWidth="1"/>
    <col min="11533" max="11533" width="11.75" style="48" customWidth="1"/>
    <col min="11534" max="11534" width="12.25" style="48" customWidth="1"/>
    <col min="11535" max="11535" width="12.125" style="48" customWidth="1"/>
    <col min="11536" max="11536" width="13.75" style="48" customWidth="1"/>
    <col min="11537" max="11776" width="9.125" style="48"/>
    <col min="11777" max="11777" width="2.375" style="48" customWidth="1"/>
    <col min="11778" max="11778" width="5.125" style="48" customWidth="1"/>
    <col min="11779" max="11779" width="11.25" style="48" customWidth="1"/>
    <col min="11780" max="11780" width="9.375" style="48" customWidth="1"/>
    <col min="11781" max="11781" width="9.625" style="48" customWidth="1"/>
    <col min="11782" max="11782" width="9.125" style="48" customWidth="1"/>
    <col min="11783" max="11783" width="8.875" style="48" customWidth="1"/>
    <col min="11784" max="11784" width="10.375" style="48" customWidth="1"/>
    <col min="11785" max="11785" width="9.625" style="48" customWidth="1"/>
    <col min="11786" max="11786" width="10" style="48" customWidth="1"/>
    <col min="11787" max="11787" width="9.25" style="48" customWidth="1"/>
    <col min="11788" max="11788" width="9.75" style="48" customWidth="1"/>
    <col min="11789" max="11789" width="11.75" style="48" customWidth="1"/>
    <col min="11790" max="11790" width="12.25" style="48" customWidth="1"/>
    <col min="11791" max="11791" width="12.125" style="48" customWidth="1"/>
    <col min="11792" max="11792" width="13.75" style="48" customWidth="1"/>
    <col min="11793" max="12032" width="9.125" style="48"/>
    <col min="12033" max="12033" width="2.375" style="48" customWidth="1"/>
    <col min="12034" max="12034" width="5.125" style="48" customWidth="1"/>
    <col min="12035" max="12035" width="11.25" style="48" customWidth="1"/>
    <col min="12036" max="12036" width="9.375" style="48" customWidth="1"/>
    <col min="12037" max="12037" width="9.625" style="48" customWidth="1"/>
    <col min="12038" max="12038" width="9.125" style="48" customWidth="1"/>
    <col min="12039" max="12039" width="8.875" style="48" customWidth="1"/>
    <col min="12040" max="12040" width="10.375" style="48" customWidth="1"/>
    <col min="12041" max="12041" width="9.625" style="48" customWidth="1"/>
    <col min="12042" max="12042" width="10" style="48" customWidth="1"/>
    <col min="12043" max="12043" width="9.25" style="48" customWidth="1"/>
    <col min="12044" max="12044" width="9.75" style="48" customWidth="1"/>
    <col min="12045" max="12045" width="11.75" style="48" customWidth="1"/>
    <col min="12046" max="12046" width="12.25" style="48" customWidth="1"/>
    <col min="12047" max="12047" width="12.125" style="48" customWidth="1"/>
    <col min="12048" max="12048" width="13.75" style="48" customWidth="1"/>
    <col min="12049" max="12288" width="9.125" style="48"/>
    <col min="12289" max="12289" width="2.375" style="48" customWidth="1"/>
    <col min="12290" max="12290" width="5.125" style="48" customWidth="1"/>
    <col min="12291" max="12291" width="11.25" style="48" customWidth="1"/>
    <col min="12292" max="12292" width="9.375" style="48" customWidth="1"/>
    <col min="12293" max="12293" width="9.625" style="48" customWidth="1"/>
    <col min="12294" max="12294" width="9.125" style="48" customWidth="1"/>
    <col min="12295" max="12295" width="8.875" style="48" customWidth="1"/>
    <col min="12296" max="12296" width="10.375" style="48" customWidth="1"/>
    <col min="12297" max="12297" width="9.625" style="48" customWidth="1"/>
    <col min="12298" max="12298" width="10" style="48" customWidth="1"/>
    <col min="12299" max="12299" width="9.25" style="48" customWidth="1"/>
    <col min="12300" max="12300" width="9.75" style="48" customWidth="1"/>
    <col min="12301" max="12301" width="11.75" style="48" customWidth="1"/>
    <col min="12302" max="12302" width="12.25" style="48" customWidth="1"/>
    <col min="12303" max="12303" width="12.125" style="48" customWidth="1"/>
    <col min="12304" max="12304" width="13.75" style="48" customWidth="1"/>
    <col min="12305" max="12544" width="9.125" style="48"/>
    <col min="12545" max="12545" width="2.375" style="48" customWidth="1"/>
    <col min="12546" max="12546" width="5.125" style="48" customWidth="1"/>
    <col min="12547" max="12547" width="11.25" style="48" customWidth="1"/>
    <col min="12548" max="12548" width="9.375" style="48" customWidth="1"/>
    <col min="12549" max="12549" width="9.625" style="48" customWidth="1"/>
    <col min="12550" max="12550" width="9.125" style="48" customWidth="1"/>
    <col min="12551" max="12551" width="8.875" style="48" customWidth="1"/>
    <col min="12552" max="12552" width="10.375" style="48" customWidth="1"/>
    <col min="12553" max="12553" width="9.625" style="48" customWidth="1"/>
    <col min="12554" max="12554" width="10" style="48" customWidth="1"/>
    <col min="12555" max="12555" width="9.25" style="48" customWidth="1"/>
    <col min="12556" max="12556" width="9.75" style="48" customWidth="1"/>
    <col min="12557" max="12557" width="11.75" style="48" customWidth="1"/>
    <col min="12558" max="12558" width="12.25" style="48" customWidth="1"/>
    <col min="12559" max="12559" width="12.125" style="48" customWidth="1"/>
    <col min="12560" max="12560" width="13.75" style="48" customWidth="1"/>
    <col min="12561" max="12800" width="9.125" style="48"/>
    <col min="12801" max="12801" width="2.375" style="48" customWidth="1"/>
    <col min="12802" max="12802" width="5.125" style="48" customWidth="1"/>
    <col min="12803" max="12803" width="11.25" style="48" customWidth="1"/>
    <col min="12804" max="12804" width="9.375" style="48" customWidth="1"/>
    <col min="12805" max="12805" width="9.625" style="48" customWidth="1"/>
    <col min="12806" max="12806" width="9.125" style="48" customWidth="1"/>
    <col min="12807" max="12807" width="8.875" style="48" customWidth="1"/>
    <col min="12808" max="12808" width="10.375" style="48" customWidth="1"/>
    <col min="12809" max="12809" width="9.625" style="48" customWidth="1"/>
    <col min="12810" max="12810" width="10" style="48" customWidth="1"/>
    <col min="12811" max="12811" width="9.25" style="48" customWidth="1"/>
    <col min="12812" max="12812" width="9.75" style="48" customWidth="1"/>
    <col min="12813" max="12813" width="11.75" style="48" customWidth="1"/>
    <col min="12814" max="12814" width="12.25" style="48" customWidth="1"/>
    <col min="12815" max="12815" width="12.125" style="48" customWidth="1"/>
    <col min="12816" max="12816" width="13.75" style="48" customWidth="1"/>
    <col min="12817" max="13056" width="9.125" style="48"/>
    <col min="13057" max="13057" width="2.375" style="48" customWidth="1"/>
    <col min="13058" max="13058" width="5.125" style="48" customWidth="1"/>
    <col min="13059" max="13059" width="11.25" style="48" customWidth="1"/>
    <col min="13060" max="13060" width="9.375" style="48" customWidth="1"/>
    <col min="13061" max="13061" width="9.625" style="48" customWidth="1"/>
    <col min="13062" max="13062" width="9.125" style="48" customWidth="1"/>
    <col min="13063" max="13063" width="8.875" style="48" customWidth="1"/>
    <col min="13064" max="13064" width="10.375" style="48" customWidth="1"/>
    <col min="13065" max="13065" width="9.625" style="48" customWidth="1"/>
    <col min="13066" max="13066" width="10" style="48" customWidth="1"/>
    <col min="13067" max="13067" width="9.25" style="48" customWidth="1"/>
    <col min="13068" max="13068" width="9.75" style="48" customWidth="1"/>
    <col min="13069" max="13069" width="11.75" style="48" customWidth="1"/>
    <col min="13070" max="13070" width="12.25" style="48" customWidth="1"/>
    <col min="13071" max="13071" width="12.125" style="48" customWidth="1"/>
    <col min="13072" max="13072" width="13.75" style="48" customWidth="1"/>
    <col min="13073" max="13312" width="9.125" style="48"/>
    <col min="13313" max="13313" width="2.375" style="48" customWidth="1"/>
    <col min="13314" max="13314" width="5.125" style="48" customWidth="1"/>
    <col min="13315" max="13315" width="11.25" style="48" customWidth="1"/>
    <col min="13316" max="13316" width="9.375" style="48" customWidth="1"/>
    <col min="13317" max="13317" width="9.625" style="48" customWidth="1"/>
    <col min="13318" max="13318" width="9.125" style="48" customWidth="1"/>
    <col min="13319" max="13319" width="8.875" style="48" customWidth="1"/>
    <col min="13320" max="13320" width="10.375" style="48" customWidth="1"/>
    <col min="13321" max="13321" width="9.625" style="48" customWidth="1"/>
    <col min="13322" max="13322" width="10" style="48" customWidth="1"/>
    <col min="13323" max="13323" width="9.25" style="48" customWidth="1"/>
    <col min="13324" max="13324" width="9.75" style="48" customWidth="1"/>
    <col min="13325" max="13325" width="11.75" style="48" customWidth="1"/>
    <col min="13326" max="13326" width="12.25" style="48" customWidth="1"/>
    <col min="13327" max="13327" width="12.125" style="48" customWidth="1"/>
    <col min="13328" max="13328" width="13.75" style="48" customWidth="1"/>
    <col min="13329" max="13568" width="9.125" style="48"/>
    <col min="13569" max="13569" width="2.375" style="48" customWidth="1"/>
    <col min="13570" max="13570" width="5.125" style="48" customWidth="1"/>
    <col min="13571" max="13571" width="11.25" style="48" customWidth="1"/>
    <col min="13572" max="13572" width="9.375" style="48" customWidth="1"/>
    <col min="13573" max="13573" width="9.625" style="48" customWidth="1"/>
    <col min="13574" max="13574" width="9.125" style="48" customWidth="1"/>
    <col min="13575" max="13575" width="8.875" style="48" customWidth="1"/>
    <col min="13576" max="13576" width="10.375" style="48" customWidth="1"/>
    <col min="13577" max="13577" width="9.625" style="48" customWidth="1"/>
    <col min="13578" max="13578" width="10" style="48" customWidth="1"/>
    <col min="13579" max="13579" width="9.25" style="48" customWidth="1"/>
    <col min="13580" max="13580" width="9.75" style="48" customWidth="1"/>
    <col min="13581" max="13581" width="11.75" style="48" customWidth="1"/>
    <col min="13582" max="13582" width="12.25" style="48" customWidth="1"/>
    <col min="13583" max="13583" width="12.125" style="48" customWidth="1"/>
    <col min="13584" max="13584" width="13.75" style="48" customWidth="1"/>
    <col min="13585" max="13824" width="9.125" style="48"/>
    <col min="13825" max="13825" width="2.375" style="48" customWidth="1"/>
    <col min="13826" max="13826" width="5.125" style="48" customWidth="1"/>
    <col min="13827" max="13827" width="11.25" style="48" customWidth="1"/>
    <col min="13828" max="13828" width="9.375" style="48" customWidth="1"/>
    <col min="13829" max="13829" width="9.625" style="48" customWidth="1"/>
    <col min="13830" max="13830" width="9.125" style="48" customWidth="1"/>
    <col min="13831" max="13831" width="8.875" style="48" customWidth="1"/>
    <col min="13832" max="13832" width="10.375" style="48" customWidth="1"/>
    <col min="13833" max="13833" width="9.625" style="48" customWidth="1"/>
    <col min="13834" max="13834" width="10" style="48" customWidth="1"/>
    <col min="13835" max="13835" width="9.25" style="48" customWidth="1"/>
    <col min="13836" max="13836" width="9.75" style="48" customWidth="1"/>
    <col min="13837" max="13837" width="11.75" style="48" customWidth="1"/>
    <col min="13838" max="13838" width="12.25" style="48" customWidth="1"/>
    <col min="13839" max="13839" width="12.125" style="48" customWidth="1"/>
    <col min="13840" max="13840" width="13.75" style="48" customWidth="1"/>
    <col min="13841" max="14080" width="9.125" style="48"/>
    <col min="14081" max="14081" width="2.375" style="48" customWidth="1"/>
    <col min="14082" max="14082" width="5.125" style="48" customWidth="1"/>
    <col min="14083" max="14083" width="11.25" style="48" customWidth="1"/>
    <col min="14084" max="14084" width="9.375" style="48" customWidth="1"/>
    <col min="14085" max="14085" width="9.625" style="48" customWidth="1"/>
    <col min="14086" max="14086" width="9.125" style="48" customWidth="1"/>
    <col min="14087" max="14087" width="8.875" style="48" customWidth="1"/>
    <col min="14088" max="14088" width="10.375" style="48" customWidth="1"/>
    <col min="14089" max="14089" width="9.625" style="48" customWidth="1"/>
    <col min="14090" max="14090" width="10" style="48" customWidth="1"/>
    <col min="14091" max="14091" width="9.25" style="48" customWidth="1"/>
    <col min="14092" max="14092" width="9.75" style="48" customWidth="1"/>
    <col min="14093" max="14093" width="11.75" style="48" customWidth="1"/>
    <col min="14094" max="14094" width="12.25" style="48" customWidth="1"/>
    <col min="14095" max="14095" width="12.125" style="48" customWidth="1"/>
    <col min="14096" max="14096" width="13.75" style="48" customWidth="1"/>
    <col min="14097" max="14336" width="9.125" style="48"/>
    <col min="14337" max="14337" width="2.375" style="48" customWidth="1"/>
    <col min="14338" max="14338" width="5.125" style="48" customWidth="1"/>
    <col min="14339" max="14339" width="11.25" style="48" customWidth="1"/>
    <col min="14340" max="14340" width="9.375" style="48" customWidth="1"/>
    <col min="14341" max="14341" width="9.625" style="48" customWidth="1"/>
    <col min="14342" max="14342" width="9.125" style="48" customWidth="1"/>
    <col min="14343" max="14343" width="8.875" style="48" customWidth="1"/>
    <col min="14344" max="14344" width="10.375" style="48" customWidth="1"/>
    <col min="14345" max="14345" width="9.625" style="48" customWidth="1"/>
    <col min="14346" max="14346" width="10" style="48" customWidth="1"/>
    <col min="14347" max="14347" width="9.25" style="48" customWidth="1"/>
    <col min="14348" max="14348" width="9.75" style="48" customWidth="1"/>
    <col min="14349" max="14349" width="11.75" style="48" customWidth="1"/>
    <col min="14350" max="14350" width="12.25" style="48" customWidth="1"/>
    <col min="14351" max="14351" width="12.125" style="48" customWidth="1"/>
    <col min="14352" max="14352" width="13.75" style="48" customWidth="1"/>
    <col min="14353" max="14592" width="9.125" style="48"/>
    <col min="14593" max="14593" width="2.375" style="48" customWidth="1"/>
    <col min="14594" max="14594" width="5.125" style="48" customWidth="1"/>
    <col min="14595" max="14595" width="11.25" style="48" customWidth="1"/>
    <col min="14596" max="14596" width="9.375" style="48" customWidth="1"/>
    <col min="14597" max="14597" width="9.625" style="48" customWidth="1"/>
    <col min="14598" max="14598" width="9.125" style="48" customWidth="1"/>
    <col min="14599" max="14599" width="8.875" style="48" customWidth="1"/>
    <col min="14600" max="14600" width="10.375" style="48" customWidth="1"/>
    <col min="14601" max="14601" width="9.625" style="48" customWidth="1"/>
    <col min="14602" max="14602" width="10" style="48" customWidth="1"/>
    <col min="14603" max="14603" width="9.25" style="48" customWidth="1"/>
    <col min="14604" max="14604" width="9.75" style="48" customWidth="1"/>
    <col min="14605" max="14605" width="11.75" style="48" customWidth="1"/>
    <col min="14606" max="14606" width="12.25" style="48" customWidth="1"/>
    <col min="14607" max="14607" width="12.125" style="48" customWidth="1"/>
    <col min="14608" max="14608" width="13.75" style="48" customWidth="1"/>
    <col min="14609" max="14848" width="9.125" style="48"/>
    <col min="14849" max="14849" width="2.375" style="48" customWidth="1"/>
    <col min="14850" max="14850" width="5.125" style="48" customWidth="1"/>
    <col min="14851" max="14851" width="11.25" style="48" customWidth="1"/>
    <col min="14852" max="14852" width="9.375" style="48" customWidth="1"/>
    <col min="14853" max="14853" width="9.625" style="48" customWidth="1"/>
    <col min="14854" max="14854" width="9.125" style="48" customWidth="1"/>
    <col min="14855" max="14855" width="8.875" style="48" customWidth="1"/>
    <col min="14856" max="14856" width="10.375" style="48" customWidth="1"/>
    <col min="14857" max="14857" width="9.625" style="48" customWidth="1"/>
    <col min="14858" max="14858" width="10" style="48" customWidth="1"/>
    <col min="14859" max="14859" width="9.25" style="48" customWidth="1"/>
    <col min="14860" max="14860" width="9.75" style="48" customWidth="1"/>
    <col min="14861" max="14861" width="11.75" style="48" customWidth="1"/>
    <col min="14862" max="14862" width="12.25" style="48" customWidth="1"/>
    <col min="14863" max="14863" width="12.125" style="48" customWidth="1"/>
    <col min="14864" max="14864" width="13.75" style="48" customWidth="1"/>
    <col min="14865" max="15104" width="9.125" style="48"/>
    <col min="15105" max="15105" width="2.375" style="48" customWidth="1"/>
    <col min="15106" max="15106" width="5.125" style="48" customWidth="1"/>
    <col min="15107" max="15107" width="11.25" style="48" customWidth="1"/>
    <col min="15108" max="15108" width="9.375" style="48" customWidth="1"/>
    <col min="15109" max="15109" width="9.625" style="48" customWidth="1"/>
    <col min="15110" max="15110" width="9.125" style="48" customWidth="1"/>
    <col min="15111" max="15111" width="8.875" style="48" customWidth="1"/>
    <col min="15112" max="15112" width="10.375" style="48" customWidth="1"/>
    <col min="15113" max="15113" width="9.625" style="48" customWidth="1"/>
    <col min="15114" max="15114" width="10" style="48" customWidth="1"/>
    <col min="15115" max="15115" width="9.25" style="48" customWidth="1"/>
    <col min="15116" max="15116" width="9.75" style="48" customWidth="1"/>
    <col min="15117" max="15117" width="11.75" style="48" customWidth="1"/>
    <col min="15118" max="15118" width="12.25" style="48" customWidth="1"/>
    <col min="15119" max="15119" width="12.125" style="48" customWidth="1"/>
    <col min="15120" max="15120" width="13.75" style="48" customWidth="1"/>
    <col min="15121" max="15360" width="9.125" style="48"/>
    <col min="15361" max="15361" width="2.375" style="48" customWidth="1"/>
    <col min="15362" max="15362" width="5.125" style="48" customWidth="1"/>
    <col min="15363" max="15363" width="11.25" style="48" customWidth="1"/>
    <col min="15364" max="15364" width="9.375" style="48" customWidth="1"/>
    <col min="15365" max="15365" width="9.625" style="48" customWidth="1"/>
    <col min="15366" max="15366" width="9.125" style="48" customWidth="1"/>
    <col min="15367" max="15367" width="8.875" style="48" customWidth="1"/>
    <col min="15368" max="15368" width="10.375" style="48" customWidth="1"/>
    <col min="15369" max="15369" width="9.625" style="48" customWidth="1"/>
    <col min="15370" max="15370" width="10" style="48" customWidth="1"/>
    <col min="15371" max="15371" width="9.25" style="48" customWidth="1"/>
    <col min="15372" max="15372" width="9.75" style="48" customWidth="1"/>
    <col min="15373" max="15373" width="11.75" style="48" customWidth="1"/>
    <col min="15374" max="15374" width="12.25" style="48" customWidth="1"/>
    <col min="15375" max="15375" width="12.125" style="48" customWidth="1"/>
    <col min="15376" max="15376" width="13.75" style="48" customWidth="1"/>
    <col min="15377" max="15616" width="9.125" style="48"/>
    <col min="15617" max="15617" width="2.375" style="48" customWidth="1"/>
    <col min="15618" max="15618" width="5.125" style="48" customWidth="1"/>
    <col min="15619" max="15619" width="11.25" style="48" customWidth="1"/>
    <col min="15620" max="15620" width="9.375" style="48" customWidth="1"/>
    <col min="15621" max="15621" width="9.625" style="48" customWidth="1"/>
    <col min="15622" max="15622" width="9.125" style="48" customWidth="1"/>
    <col min="15623" max="15623" width="8.875" style="48" customWidth="1"/>
    <col min="15624" max="15624" width="10.375" style="48" customWidth="1"/>
    <col min="15625" max="15625" width="9.625" style="48" customWidth="1"/>
    <col min="15626" max="15626" width="10" style="48" customWidth="1"/>
    <col min="15627" max="15627" width="9.25" style="48" customWidth="1"/>
    <col min="15628" max="15628" width="9.75" style="48" customWidth="1"/>
    <col min="15629" max="15629" width="11.75" style="48" customWidth="1"/>
    <col min="15630" max="15630" width="12.25" style="48" customWidth="1"/>
    <col min="15631" max="15631" width="12.125" style="48" customWidth="1"/>
    <col min="15632" max="15632" width="13.75" style="48" customWidth="1"/>
    <col min="15633" max="15872" width="9.125" style="48"/>
    <col min="15873" max="15873" width="2.375" style="48" customWidth="1"/>
    <col min="15874" max="15874" width="5.125" style="48" customWidth="1"/>
    <col min="15875" max="15875" width="11.25" style="48" customWidth="1"/>
    <col min="15876" max="15876" width="9.375" style="48" customWidth="1"/>
    <col min="15877" max="15877" width="9.625" style="48" customWidth="1"/>
    <col min="15878" max="15878" width="9.125" style="48" customWidth="1"/>
    <col min="15879" max="15879" width="8.875" style="48" customWidth="1"/>
    <col min="15880" max="15880" width="10.375" style="48" customWidth="1"/>
    <col min="15881" max="15881" width="9.625" style="48" customWidth="1"/>
    <col min="15882" max="15882" width="10" style="48" customWidth="1"/>
    <col min="15883" max="15883" width="9.25" style="48" customWidth="1"/>
    <col min="15884" max="15884" width="9.75" style="48" customWidth="1"/>
    <col min="15885" max="15885" width="11.75" style="48" customWidth="1"/>
    <col min="15886" max="15886" width="12.25" style="48" customWidth="1"/>
    <col min="15887" max="15887" width="12.125" style="48" customWidth="1"/>
    <col min="15888" max="15888" width="13.75" style="48" customWidth="1"/>
    <col min="15889" max="16128" width="9.125" style="48"/>
    <col min="16129" max="16129" width="2.375" style="48" customWidth="1"/>
    <col min="16130" max="16130" width="5.125" style="48" customWidth="1"/>
    <col min="16131" max="16131" width="11.25" style="48" customWidth="1"/>
    <col min="16132" max="16132" width="9.375" style="48" customWidth="1"/>
    <col min="16133" max="16133" width="9.625" style="48" customWidth="1"/>
    <col min="16134" max="16134" width="9.125" style="48" customWidth="1"/>
    <col min="16135" max="16135" width="8.875" style="48" customWidth="1"/>
    <col min="16136" max="16136" width="10.375" style="48" customWidth="1"/>
    <col min="16137" max="16137" width="9.625" style="48" customWidth="1"/>
    <col min="16138" max="16138" width="10" style="48" customWidth="1"/>
    <col min="16139" max="16139" width="9.25" style="48" customWidth="1"/>
    <col min="16140" max="16140" width="9.75" style="48" customWidth="1"/>
    <col min="16141" max="16141" width="11.75" style="48" customWidth="1"/>
    <col min="16142" max="16142" width="12.25" style="48" customWidth="1"/>
    <col min="16143" max="16143" width="12.125" style="48" customWidth="1"/>
    <col min="16144" max="16144" width="13.75" style="48" customWidth="1"/>
    <col min="16145" max="16384" width="9.125" style="48"/>
  </cols>
  <sheetData>
    <row r="2" spans="1:16" ht="56.25">
      <c r="B2" s="47" t="s">
        <v>72</v>
      </c>
      <c r="C2" s="47" t="s">
        <v>119</v>
      </c>
      <c r="D2" s="47" t="s">
        <v>120</v>
      </c>
      <c r="E2" s="47"/>
      <c r="F2" s="47"/>
      <c r="G2" s="47" t="s">
        <v>121</v>
      </c>
      <c r="H2" s="47"/>
      <c r="I2" s="47" t="s">
        <v>141</v>
      </c>
      <c r="J2" s="47"/>
      <c r="K2" s="47"/>
      <c r="L2" s="47" t="s">
        <v>142</v>
      </c>
      <c r="M2" s="47"/>
      <c r="N2" s="47" t="s">
        <v>123</v>
      </c>
      <c r="O2" s="47"/>
      <c r="P2" s="47"/>
    </row>
    <row r="3" spans="1:16" ht="37.5">
      <c r="B3" s="17"/>
      <c r="C3" s="17"/>
      <c r="D3" s="17" t="s">
        <v>138</v>
      </c>
      <c r="E3" s="17" t="s">
        <v>139</v>
      </c>
      <c r="F3" s="17" t="s">
        <v>140</v>
      </c>
      <c r="G3" s="17" t="s">
        <v>124</v>
      </c>
      <c r="H3" s="53" t="s">
        <v>125</v>
      </c>
      <c r="I3" s="17" t="s">
        <v>138</v>
      </c>
      <c r="J3" s="17" t="s">
        <v>139</v>
      </c>
      <c r="K3" s="17" t="s">
        <v>140</v>
      </c>
      <c r="L3" s="17" t="s">
        <v>124</v>
      </c>
      <c r="M3" s="53" t="s">
        <v>125</v>
      </c>
      <c r="N3" s="17" t="s">
        <v>126</v>
      </c>
      <c r="O3" s="17" t="s">
        <v>127</v>
      </c>
      <c r="P3" s="17" t="s">
        <v>128</v>
      </c>
    </row>
    <row r="4" spans="1:16" ht="20.25">
      <c r="B4" s="51">
        <v>1</v>
      </c>
      <c r="C4" s="51" t="s">
        <v>129</v>
      </c>
      <c r="D4" s="56">
        <v>52.7</v>
      </c>
      <c r="E4" s="56">
        <v>46.8</v>
      </c>
      <c r="F4" s="54"/>
      <c r="G4" s="57">
        <f>(D4-E4)/E4</f>
        <v>0.1260683760683762</v>
      </c>
      <c r="H4" s="54"/>
      <c r="I4" s="52">
        <v>825</v>
      </c>
      <c r="J4" s="52">
        <v>816</v>
      </c>
      <c r="K4" s="54">
        <v>806</v>
      </c>
      <c r="L4" s="52">
        <f>I4-J4</f>
        <v>9</v>
      </c>
      <c r="M4" s="54">
        <f>I4-K4</f>
        <v>19</v>
      </c>
      <c r="N4" s="55">
        <f>'[1]تاثیر بر شاخص فرابورس'!E80</f>
        <v>6.5771050811847918</v>
      </c>
      <c r="O4" s="52">
        <v>3</v>
      </c>
      <c r="P4" s="52">
        <v>16</v>
      </c>
    </row>
    <row r="5" spans="1:16" ht="20.25">
      <c r="B5" s="51">
        <v>2</v>
      </c>
      <c r="C5" s="51" t="s">
        <v>130</v>
      </c>
      <c r="D5" s="50">
        <v>35840</v>
      </c>
      <c r="E5" s="50">
        <v>35590</v>
      </c>
      <c r="F5" s="54"/>
      <c r="G5" s="57">
        <f t="shared" ref="G5:G12" si="0">(D5-E5)/E5</f>
        <v>7.0244450688395615E-3</v>
      </c>
      <c r="H5" s="54"/>
      <c r="I5" s="52">
        <v>825</v>
      </c>
      <c r="J5" s="52">
        <v>816</v>
      </c>
      <c r="K5" s="54">
        <v>806</v>
      </c>
      <c r="L5" s="52">
        <f t="shared" ref="L5:L12" si="1">I5-J5</f>
        <v>9</v>
      </c>
      <c r="M5" s="54">
        <f t="shared" ref="M5:M12" si="2">I5-K5</f>
        <v>19</v>
      </c>
      <c r="N5" s="55">
        <f>'[1]تاثیر بر شاخص فرابورس'!F80</f>
        <v>4.8648517773245148</v>
      </c>
      <c r="O5" s="52">
        <v>4</v>
      </c>
      <c r="P5" s="52">
        <v>26</v>
      </c>
    </row>
    <row r="6" spans="1:16" ht="20.25">
      <c r="B6" s="51">
        <v>3</v>
      </c>
      <c r="C6" s="51" t="s">
        <v>131</v>
      </c>
      <c r="D6" s="52"/>
      <c r="E6" s="52"/>
      <c r="F6" s="54"/>
      <c r="G6" s="57"/>
      <c r="H6" s="54"/>
      <c r="I6" s="52">
        <v>825</v>
      </c>
      <c r="J6" s="52">
        <v>816</v>
      </c>
      <c r="K6" s="54">
        <v>806</v>
      </c>
      <c r="L6" s="52">
        <f t="shared" si="1"/>
        <v>9</v>
      </c>
      <c r="M6" s="54">
        <f t="shared" si="2"/>
        <v>19</v>
      </c>
      <c r="N6" s="55">
        <f>'[1]تاثیر بر شاخص فرابورس'!L80</f>
        <v>-7.9736945508095953</v>
      </c>
      <c r="O6" s="52">
        <v>2</v>
      </c>
      <c r="P6" s="52">
        <v>13</v>
      </c>
    </row>
    <row r="7" spans="1:16" ht="20.25">
      <c r="A7" s="49"/>
      <c r="B7" s="51">
        <v>4</v>
      </c>
      <c r="C7" s="51" t="s">
        <v>132</v>
      </c>
      <c r="D7" s="56">
        <v>58</v>
      </c>
      <c r="E7" s="56">
        <v>55.4</v>
      </c>
      <c r="F7" s="54"/>
      <c r="G7" s="57">
        <f t="shared" si="0"/>
        <v>4.6931407942238296E-2</v>
      </c>
      <c r="H7" s="54"/>
      <c r="I7" s="52">
        <v>825</v>
      </c>
      <c r="J7" s="52">
        <v>816</v>
      </c>
      <c r="K7" s="54">
        <v>806</v>
      </c>
      <c r="L7" s="52">
        <f t="shared" si="1"/>
        <v>9</v>
      </c>
      <c r="M7" s="54">
        <f t="shared" si="2"/>
        <v>19</v>
      </c>
      <c r="N7" s="55">
        <f>'[1]تاثیر بر شاخص فرابورس'!P80</f>
        <v>-8.3215086496173072</v>
      </c>
      <c r="O7" s="52">
        <v>1</v>
      </c>
      <c r="P7" s="52">
        <v>3</v>
      </c>
    </row>
    <row r="8" spans="1:16" ht="20.25">
      <c r="B8" s="51">
        <v>5</v>
      </c>
      <c r="C8" s="51" t="s">
        <v>133</v>
      </c>
      <c r="D8" s="56">
        <v>91.4</v>
      </c>
      <c r="E8" s="56">
        <v>72.599999999999994</v>
      </c>
      <c r="F8" s="54"/>
      <c r="G8" s="57">
        <f t="shared" si="0"/>
        <v>0.25895316804407731</v>
      </c>
      <c r="H8" s="54"/>
      <c r="I8" s="52">
        <v>825</v>
      </c>
      <c r="J8" s="52">
        <v>816</v>
      </c>
      <c r="K8" s="54">
        <v>806</v>
      </c>
      <c r="L8" s="52">
        <f t="shared" si="1"/>
        <v>9</v>
      </c>
      <c r="M8" s="54">
        <f t="shared" si="2"/>
        <v>19</v>
      </c>
      <c r="N8" s="55">
        <f>'[1]تاثیر بر شاخص فرابورس'!R80</f>
        <v>1.105199283563806</v>
      </c>
      <c r="O8" s="52">
        <v>6</v>
      </c>
      <c r="P8" s="52">
        <v>3</v>
      </c>
    </row>
    <row r="9" spans="1:16" ht="20.25">
      <c r="A9" s="49"/>
      <c r="B9" s="51">
        <v>7</v>
      </c>
      <c r="C9" s="51" t="s">
        <v>134</v>
      </c>
      <c r="D9" s="50">
        <v>2308</v>
      </c>
      <c r="E9" s="50">
        <v>2274</v>
      </c>
      <c r="F9" s="54"/>
      <c r="G9" s="57">
        <f t="shared" si="0"/>
        <v>1.4951627088830254E-2</v>
      </c>
      <c r="H9" s="54"/>
      <c r="I9" s="52">
        <v>825</v>
      </c>
      <c r="J9" s="52">
        <v>816</v>
      </c>
      <c r="K9" s="54">
        <v>806</v>
      </c>
      <c r="L9" s="52">
        <f t="shared" si="1"/>
        <v>9</v>
      </c>
      <c r="M9" s="54">
        <f t="shared" si="2"/>
        <v>19</v>
      </c>
      <c r="N9" s="55">
        <f>'[1]تاثیر بر شاخص فرابورس'!N80</f>
        <v>0.70161394050673098</v>
      </c>
      <c r="O9" s="52">
        <v>8</v>
      </c>
      <c r="P9" s="52">
        <v>3</v>
      </c>
    </row>
    <row r="10" spans="1:16" ht="20.25">
      <c r="B10" s="51">
        <v>9</v>
      </c>
      <c r="C10" s="51" t="s">
        <v>135</v>
      </c>
      <c r="D10" s="50"/>
      <c r="E10" s="50"/>
      <c r="F10" s="54"/>
      <c r="G10" s="57"/>
      <c r="H10" s="54"/>
      <c r="I10" s="52">
        <v>825</v>
      </c>
      <c r="J10" s="52">
        <v>816</v>
      </c>
      <c r="K10" s="54">
        <v>806</v>
      </c>
      <c r="L10" s="52">
        <f t="shared" si="1"/>
        <v>9</v>
      </c>
      <c r="M10" s="54">
        <f t="shared" si="2"/>
        <v>19</v>
      </c>
      <c r="N10" s="55">
        <f>'[1]تاثیر بر شاخص فرابورس'!K80</f>
        <v>3.2940975821384599</v>
      </c>
      <c r="O10" s="52">
        <v>5</v>
      </c>
      <c r="P10" s="52">
        <v>1</v>
      </c>
    </row>
    <row r="11" spans="1:16" ht="20.25">
      <c r="A11" s="49"/>
      <c r="B11" s="51">
        <v>10</v>
      </c>
      <c r="C11" s="51" t="s">
        <v>136</v>
      </c>
      <c r="D11" s="52"/>
      <c r="E11" s="52"/>
      <c r="F11" s="54"/>
      <c r="G11" s="57"/>
      <c r="H11" s="54"/>
      <c r="I11" s="52">
        <v>825</v>
      </c>
      <c r="J11" s="52">
        <v>816</v>
      </c>
      <c r="K11" s="54">
        <v>806</v>
      </c>
      <c r="L11" s="52">
        <f t="shared" si="1"/>
        <v>9</v>
      </c>
      <c r="M11" s="54">
        <f t="shared" si="2"/>
        <v>19</v>
      </c>
      <c r="N11" s="55">
        <f>'[1]تاثیر بر شاخص فرابورس'!J80</f>
        <v>0.124357639360681</v>
      </c>
      <c r="O11" s="52">
        <v>9</v>
      </c>
      <c r="P11" s="52">
        <v>1</v>
      </c>
    </row>
    <row r="12" spans="1:16" ht="20.25">
      <c r="B12" s="51">
        <v>11</v>
      </c>
      <c r="C12" s="51" t="s">
        <v>137</v>
      </c>
      <c r="D12" s="56">
        <v>22.9</v>
      </c>
      <c r="E12" s="56">
        <v>22.76</v>
      </c>
      <c r="F12" s="54"/>
      <c r="G12" s="57">
        <f t="shared" si="0"/>
        <v>6.1511423550086562E-3</v>
      </c>
      <c r="H12" s="54"/>
      <c r="I12" s="52">
        <v>825</v>
      </c>
      <c r="J12" s="52">
        <v>816</v>
      </c>
      <c r="K12" s="54">
        <v>806</v>
      </c>
      <c r="L12" s="52">
        <f t="shared" si="1"/>
        <v>9</v>
      </c>
      <c r="M12" s="54">
        <f t="shared" si="2"/>
        <v>19</v>
      </c>
      <c r="N12" s="55">
        <f>'[1]تاثیر بر شاخص فرابورس'!S80</f>
        <v>1.000415160544166</v>
      </c>
      <c r="O12" s="52">
        <v>7</v>
      </c>
      <c r="P12" s="52">
        <v>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9" tint="0.59999389629810485"/>
  </sheetPr>
  <dimension ref="A2:H77"/>
  <sheetViews>
    <sheetView showGridLines="0" rightToLeft="1" topLeftCell="A61" zoomScale="90" zoomScaleNormal="90" workbookViewId="0">
      <selection activeCell="E85" sqref="E85"/>
    </sheetView>
  </sheetViews>
  <sheetFormatPr defaultRowHeight="15"/>
  <cols>
    <col min="1" max="1" width="32.25" customWidth="1"/>
    <col min="2" max="2" width="11.625" bestFit="1" customWidth="1"/>
    <col min="3" max="3" width="12.25" customWidth="1"/>
    <col min="4" max="4" width="13.25" customWidth="1"/>
    <col min="5" max="5" width="11.75" customWidth="1"/>
    <col min="6" max="6" width="11.875" customWidth="1"/>
    <col min="7" max="7" width="13.625" customWidth="1"/>
    <col min="8" max="8" width="18.625" customWidth="1"/>
  </cols>
  <sheetData>
    <row r="2" spans="1:7" ht="17.25">
      <c r="A2" s="298"/>
      <c r="B2" s="383" t="s">
        <v>457</v>
      </c>
      <c r="C2" s="383" t="s">
        <v>784</v>
      </c>
      <c r="D2" s="383" t="s">
        <v>833</v>
      </c>
      <c r="E2" s="383" t="s">
        <v>869</v>
      </c>
      <c r="F2" s="383" t="s">
        <v>902</v>
      </c>
      <c r="G2" s="670" t="s">
        <v>977</v>
      </c>
    </row>
    <row r="3" spans="1:7" ht="18">
      <c r="A3" s="750" t="s">
        <v>73</v>
      </c>
      <c r="B3" s="751">
        <v>221780.14643838</v>
      </c>
      <c r="C3" s="751">
        <v>263441.95489771402</v>
      </c>
      <c r="D3" s="751">
        <v>251591.39246140901</v>
      </c>
      <c r="E3" s="751">
        <v>268818.95467879297</v>
      </c>
      <c r="F3" s="751">
        <v>285980.08030534798</v>
      </c>
      <c r="G3" s="752">
        <v>378890.114475913</v>
      </c>
    </row>
    <row r="4" spans="1:7" ht="18">
      <c r="A4" s="186" t="s">
        <v>1</v>
      </c>
      <c r="B4" s="135">
        <v>97695.010286821998</v>
      </c>
      <c r="C4" s="135">
        <v>96754.237648170994</v>
      </c>
      <c r="D4" s="135">
        <v>97183.046559957002</v>
      </c>
      <c r="E4" s="135">
        <v>105967.882713431</v>
      </c>
      <c r="F4" s="135">
        <v>107774.938027121</v>
      </c>
      <c r="G4" s="671">
        <v>106765.022</v>
      </c>
    </row>
    <row r="5" spans="1:7" ht="18">
      <c r="A5" s="186" t="s">
        <v>2</v>
      </c>
      <c r="B5" s="135">
        <v>449330.49380067299</v>
      </c>
      <c r="C5" s="135">
        <v>465165.25181741099</v>
      </c>
      <c r="D5" s="135">
        <v>505909.77070686599</v>
      </c>
      <c r="E5" s="135">
        <v>537959.94041228702</v>
      </c>
      <c r="F5" s="135">
        <v>537341.59366311296</v>
      </c>
      <c r="G5" s="671">
        <v>547280.115702949</v>
      </c>
    </row>
    <row r="6" spans="1:7" ht="18">
      <c r="A6" s="186" t="s">
        <v>75</v>
      </c>
      <c r="B6" s="135">
        <v>274837.65534792602</v>
      </c>
      <c r="C6" s="135">
        <v>292351.78562087601</v>
      </c>
      <c r="D6" s="135">
        <v>317346.32159700402</v>
      </c>
      <c r="E6" s="135">
        <v>316244.725479652</v>
      </c>
      <c r="F6" s="135">
        <v>322879.91030926298</v>
      </c>
      <c r="G6" s="671">
        <v>326357.40503337502</v>
      </c>
    </row>
    <row r="7" spans="1:7" ht="15.75">
      <c r="A7" s="299" t="s">
        <v>116</v>
      </c>
      <c r="B7" s="385">
        <v>1043643.305873801</v>
      </c>
      <c r="C7" s="385">
        <v>1117713.2299841719</v>
      </c>
      <c r="D7" s="385">
        <v>1172030.531325236</v>
      </c>
      <c r="E7" s="385">
        <v>1228991.5032841631</v>
      </c>
      <c r="F7" s="385">
        <v>1253976.522304845</v>
      </c>
      <c r="G7" s="672">
        <v>1359292.6572122369</v>
      </c>
    </row>
    <row r="8" spans="1:7">
      <c r="A8" s="841" t="s">
        <v>3</v>
      </c>
      <c r="B8" s="841"/>
      <c r="C8" s="841"/>
      <c r="D8" s="841"/>
    </row>
    <row r="9" spans="1:7" ht="16.5">
      <c r="A9" s="669"/>
      <c r="B9" s="842" t="s">
        <v>977</v>
      </c>
      <c r="C9" s="842"/>
      <c r="D9" s="842" t="s">
        <v>902</v>
      </c>
      <c r="E9" s="842"/>
      <c r="F9" s="842" t="s">
        <v>457</v>
      </c>
      <c r="G9" s="843"/>
    </row>
    <row r="10" spans="1:7" ht="18.75">
      <c r="A10" s="529" t="s">
        <v>4</v>
      </c>
      <c r="B10" s="530" t="s">
        <v>371</v>
      </c>
      <c r="C10" s="530" t="s">
        <v>149</v>
      </c>
      <c r="D10" s="530" t="s">
        <v>371</v>
      </c>
      <c r="E10" s="530" t="s">
        <v>149</v>
      </c>
      <c r="F10" s="530" t="s">
        <v>371</v>
      </c>
      <c r="G10" s="531" t="s">
        <v>149</v>
      </c>
    </row>
    <row r="11" spans="1:7" ht="17.25">
      <c r="A11" s="72" t="s">
        <v>116</v>
      </c>
      <c r="B11" s="296">
        <v>1359292.6572122369</v>
      </c>
      <c r="C11" s="297">
        <v>1</v>
      </c>
      <c r="D11" s="475">
        <v>1253976.522304845</v>
      </c>
      <c r="E11" s="297">
        <v>1</v>
      </c>
      <c r="F11" s="296">
        <v>1043643.305873801</v>
      </c>
      <c r="G11" s="472">
        <v>1</v>
      </c>
    </row>
    <row r="12" spans="1:7" ht="17.25">
      <c r="A12" s="72" t="s">
        <v>82</v>
      </c>
      <c r="B12" s="135">
        <v>347073.301745934</v>
      </c>
      <c r="C12" s="136">
        <v>0.25533375752778897</v>
      </c>
      <c r="D12" s="389">
        <v>253427.644098513</v>
      </c>
      <c r="E12" s="136">
        <v>0.202099193717523</v>
      </c>
      <c r="F12" s="135">
        <v>195733.253923935</v>
      </c>
      <c r="G12" s="139">
        <v>0.18754803755489599</v>
      </c>
    </row>
    <row r="13" spans="1:7" ht="17.25">
      <c r="A13" s="72" t="s">
        <v>35</v>
      </c>
      <c r="B13" s="135">
        <v>341978.79596000002</v>
      </c>
      <c r="C13" s="136">
        <v>0.251585848084666</v>
      </c>
      <c r="D13" s="389">
        <v>338389.50645400002</v>
      </c>
      <c r="E13" s="136">
        <v>0.269853143527783</v>
      </c>
      <c r="F13" s="135">
        <v>242190.664794863</v>
      </c>
      <c r="G13" s="139">
        <v>0.23206268217481299</v>
      </c>
    </row>
    <row r="14" spans="1:7" ht="17.25">
      <c r="A14" s="72" t="s">
        <v>29</v>
      </c>
      <c r="B14" s="135">
        <v>152123.284796561</v>
      </c>
      <c r="C14" s="136">
        <v>0.11191356327087799</v>
      </c>
      <c r="D14" s="389">
        <v>148941.57046479901</v>
      </c>
      <c r="E14" s="136">
        <v>0.11877540593107801</v>
      </c>
      <c r="F14" s="135">
        <v>122825.80216180701</v>
      </c>
      <c r="G14" s="139">
        <v>0.117689445685631</v>
      </c>
    </row>
    <row r="15" spans="1:7" ht="17.25">
      <c r="A15" s="72" t="s">
        <v>12</v>
      </c>
      <c r="B15" s="135">
        <v>114377.20750816799</v>
      </c>
      <c r="C15" s="136">
        <v>8.4144651927086395E-2</v>
      </c>
      <c r="D15" s="389">
        <v>114461.20750816799</v>
      </c>
      <c r="E15" s="136">
        <v>9.1278588930664303E-2</v>
      </c>
      <c r="F15" s="135">
        <v>115640.76750816801</v>
      </c>
      <c r="G15" s="139">
        <v>0.110804876395338</v>
      </c>
    </row>
    <row r="16" spans="1:7" ht="18" customHeight="1">
      <c r="A16" s="72" t="s">
        <v>28</v>
      </c>
      <c r="B16" s="135">
        <v>51044.536894199999</v>
      </c>
      <c r="C16" s="136">
        <v>3.7552278843973802E-2</v>
      </c>
      <c r="D16" s="389">
        <v>52036.431880999997</v>
      </c>
      <c r="E16" s="136">
        <v>4.1497134081390601E-2</v>
      </c>
      <c r="F16" s="135">
        <v>46432.845082</v>
      </c>
      <c r="G16" s="139">
        <v>4.4491106128567201E-2</v>
      </c>
    </row>
    <row r="17" spans="1:7" ht="17.25">
      <c r="A17" s="72" t="s">
        <v>24</v>
      </c>
      <c r="B17" s="135">
        <v>42698.441935000003</v>
      </c>
      <c r="C17" s="136">
        <v>3.1412250855948801E-2</v>
      </c>
      <c r="D17" s="389">
        <v>42247.602455</v>
      </c>
      <c r="E17" s="136">
        <v>3.3690903859466E-2</v>
      </c>
      <c r="F17" s="135">
        <v>37067.202485000002</v>
      </c>
      <c r="G17" s="139">
        <v>3.5517118038681898E-2</v>
      </c>
    </row>
    <row r="18" spans="1:7" ht="20.25" customHeight="1">
      <c r="A18" s="72" t="s">
        <v>27</v>
      </c>
      <c r="B18" s="135">
        <v>42537.04</v>
      </c>
      <c r="C18" s="136">
        <v>3.12935112054816E-2</v>
      </c>
      <c r="D18" s="389">
        <v>41739.699999999997</v>
      </c>
      <c r="E18" s="136">
        <v>3.3285870395149998E-2</v>
      </c>
      <c r="F18" s="135">
        <v>42918.510999999999</v>
      </c>
      <c r="G18" s="139">
        <v>4.1123735244069801E-2</v>
      </c>
    </row>
    <row r="19" spans="1:7" ht="17.25" customHeight="1">
      <c r="A19" s="72" t="s">
        <v>13</v>
      </c>
      <c r="B19" s="135">
        <v>38471.890354000003</v>
      </c>
      <c r="C19" s="136">
        <v>2.8302875138678199E-2</v>
      </c>
      <c r="D19" s="389">
        <v>37310.600482000002</v>
      </c>
      <c r="E19" s="136">
        <v>2.97538269802867E-2</v>
      </c>
      <c r="F19" s="135">
        <v>36291.088900000002</v>
      </c>
      <c r="G19" s="139">
        <v>3.47734601427016E-2</v>
      </c>
    </row>
    <row r="20" spans="1:7" ht="21" customHeight="1">
      <c r="A20" s="72" t="s">
        <v>10</v>
      </c>
      <c r="B20" s="135">
        <v>23456.276355279999</v>
      </c>
      <c r="C20" s="136">
        <v>1.7256237080972899E-2</v>
      </c>
      <c r="D20" s="389">
        <v>22645.84500388</v>
      </c>
      <c r="E20" s="136">
        <v>1.8059225672149199E-2</v>
      </c>
      <c r="F20" s="135">
        <v>21576.89693648</v>
      </c>
      <c r="G20" s="139">
        <v>2.06745895029859E-2</v>
      </c>
    </row>
    <row r="21" spans="1:7" ht="17.25">
      <c r="A21" s="72" t="s">
        <v>59</v>
      </c>
      <c r="B21" s="135">
        <v>19342.599999999999</v>
      </c>
      <c r="C21" s="136">
        <v>1.42299010425537E-2</v>
      </c>
      <c r="D21" s="389">
        <v>16229.32</v>
      </c>
      <c r="E21" s="136">
        <v>1.2942283775911599E-2</v>
      </c>
      <c r="F21" s="135">
        <v>9213.4599999999991</v>
      </c>
      <c r="G21" s="139">
        <v>8.8281694982807694E-3</v>
      </c>
    </row>
    <row r="22" spans="1:7" ht="17.25">
      <c r="A22" s="72" t="s">
        <v>83</v>
      </c>
      <c r="B22" s="135">
        <v>19086.003554268998</v>
      </c>
      <c r="C22" s="136">
        <v>1.4041129004119199E-2</v>
      </c>
      <c r="D22" s="389">
        <v>19043.963975432001</v>
      </c>
      <c r="E22" s="136">
        <v>1.5186858475172E-2</v>
      </c>
      <c r="F22" s="135">
        <v>18376.469349823001</v>
      </c>
      <c r="G22" s="139">
        <v>1.7607998102797302E-2</v>
      </c>
    </row>
    <row r="23" spans="1:7" ht="17.25">
      <c r="A23" s="72" t="s">
        <v>41</v>
      </c>
      <c r="B23" s="135">
        <v>17216.465943272</v>
      </c>
      <c r="C23" s="136">
        <v>1.26657536564503E-2</v>
      </c>
      <c r="D23" s="389">
        <v>17423.937431348</v>
      </c>
      <c r="E23" s="136">
        <v>1.38949470914514E-2</v>
      </c>
      <c r="F23" s="135">
        <v>15439.951999999999</v>
      </c>
      <c r="G23" s="139">
        <v>1.47942806829703E-2</v>
      </c>
    </row>
    <row r="24" spans="1:7" ht="17.25">
      <c r="A24" s="72" t="s">
        <v>36</v>
      </c>
      <c r="B24" s="135">
        <v>16175.302649268</v>
      </c>
      <c r="C24" s="136">
        <v>1.1899794031435301E-2</v>
      </c>
      <c r="D24" s="389">
        <v>16431.470931364001</v>
      </c>
      <c r="E24" s="136">
        <v>1.31034916835305E-2</v>
      </c>
      <c r="F24" s="135">
        <v>17169.694577675</v>
      </c>
      <c r="G24" s="139">
        <v>1.6451688504148E-2</v>
      </c>
    </row>
    <row r="25" spans="1:7" ht="17.25">
      <c r="A25" s="72" t="s">
        <v>88</v>
      </c>
      <c r="B25" s="135">
        <v>14830.604897867999</v>
      </c>
      <c r="C25" s="136">
        <v>1.0910531164263E-2</v>
      </c>
      <c r="D25" s="389">
        <v>14807.296345119999</v>
      </c>
      <c r="E25" s="136">
        <v>1.1808272389265901E-2</v>
      </c>
      <c r="F25" s="135">
        <v>14574.716667688001</v>
      </c>
      <c r="G25" s="139">
        <v>1.39652279525572E-2</v>
      </c>
    </row>
    <row r="26" spans="1:7" ht="17.25">
      <c r="A26" s="72" t="s">
        <v>14</v>
      </c>
      <c r="B26" s="135">
        <v>14281.941256206001</v>
      </c>
      <c r="C26" s="136">
        <v>1.05068920812805E-2</v>
      </c>
      <c r="D26" s="389">
        <v>14146.841919975999</v>
      </c>
      <c r="E26" s="136">
        <v>1.12815843585123E-2</v>
      </c>
      <c r="F26" s="135">
        <v>14692.707479303999</v>
      </c>
      <c r="G26" s="139">
        <v>1.4078284598397699E-2</v>
      </c>
    </row>
    <row r="27" spans="1:7" ht="17.25">
      <c r="A27" s="72" t="s">
        <v>42</v>
      </c>
      <c r="B27" s="135">
        <v>13423.9756</v>
      </c>
      <c r="C27" s="136">
        <v>9.8757066984611896E-3</v>
      </c>
      <c r="D27" s="389">
        <v>14169.440259999999</v>
      </c>
      <c r="E27" s="136">
        <v>1.12996057007161E-2</v>
      </c>
      <c r="F27" s="135">
        <v>16701.264719999999</v>
      </c>
      <c r="G27" s="139">
        <v>1.6002847549543502E-2</v>
      </c>
    </row>
    <row r="28" spans="1:7" ht="17.25">
      <c r="A28" s="72" t="s">
        <v>57</v>
      </c>
      <c r="B28" s="135">
        <v>12730.809175709999</v>
      </c>
      <c r="C28" s="136">
        <v>9.3657602784521198E-3</v>
      </c>
      <c r="D28" s="389">
        <v>13508.472231403</v>
      </c>
      <c r="E28" s="136">
        <v>1.07725080901627E-2</v>
      </c>
      <c r="F28" s="135">
        <v>7670.4231646219996</v>
      </c>
      <c r="G28" s="139">
        <v>7.3496597175026802E-3</v>
      </c>
    </row>
    <row r="29" spans="1:7" ht="17.25">
      <c r="A29" s="72" t="s">
        <v>32</v>
      </c>
      <c r="B29" s="135">
        <v>8596.8385822399996</v>
      </c>
      <c r="C29" s="136">
        <v>6.3244942409026103E-3</v>
      </c>
      <c r="D29" s="389">
        <v>8616.1447364800006</v>
      </c>
      <c r="E29" s="136">
        <v>6.8710574585904302E-3</v>
      </c>
      <c r="F29" s="135">
        <v>8067.6245600000002</v>
      </c>
      <c r="G29" s="139">
        <v>7.7302508573514001E-3</v>
      </c>
    </row>
    <row r="30" spans="1:7" ht="17.25">
      <c r="A30" s="72" t="s">
        <v>89</v>
      </c>
      <c r="B30" s="135">
        <v>8225.3870509089993</v>
      </c>
      <c r="C30" s="136">
        <v>6.0512259867410599E-3</v>
      </c>
      <c r="D30" s="389">
        <v>7956.0025664289997</v>
      </c>
      <c r="E30" s="136">
        <v>6.3446184397500799E-3</v>
      </c>
      <c r="F30" s="135">
        <v>5857.1753383300002</v>
      </c>
      <c r="G30" s="139">
        <v>5.6122386886063701E-3</v>
      </c>
    </row>
    <row r="31" spans="1:7" ht="17.25">
      <c r="A31" s="72" t="s">
        <v>25</v>
      </c>
      <c r="B31" s="135">
        <v>6791.4345108130001</v>
      </c>
      <c r="C31" s="136">
        <v>4.9963004469850501E-3</v>
      </c>
      <c r="D31" s="389">
        <v>6417.6223193489996</v>
      </c>
      <c r="E31" s="136">
        <v>5.11781696482899E-3</v>
      </c>
      <c r="F31" s="135">
        <v>5912.1647251140002</v>
      </c>
      <c r="G31" s="139">
        <v>5.6649285170894499E-3</v>
      </c>
    </row>
    <row r="32" spans="1:7" ht="17.25">
      <c r="A32" s="72" t="s">
        <v>16</v>
      </c>
      <c r="B32" s="135">
        <v>6510.9210651180001</v>
      </c>
      <c r="C32" s="136">
        <v>4.7899332278239504E-3</v>
      </c>
      <c r="D32" s="389">
        <v>6183.6051271919996</v>
      </c>
      <c r="E32" s="136">
        <v>4.93119689021478E-3</v>
      </c>
      <c r="F32" s="135">
        <v>7178.1673451249999</v>
      </c>
      <c r="G32" s="139">
        <v>6.8779891604009297E-3</v>
      </c>
    </row>
    <row r="33" spans="1:8" ht="17.25">
      <c r="A33" s="72" t="s">
        <v>87</v>
      </c>
      <c r="B33" s="135">
        <v>6284.6892109</v>
      </c>
      <c r="C33" s="136">
        <v>4.6234997132914898E-3</v>
      </c>
      <c r="D33" s="389">
        <v>6264.6294996799998</v>
      </c>
      <c r="E33" s="136">
        <v>4.9958108371641798E-3</v>
      </c>
      <c r="F33" s="135">
        <v>4790.4911611500002</v>
      </c>
      <c r="G33" s="139">
        <v>4.5901613455366502E-3</v>
      </c>
    </row>
    <row r="34" spans="1:8" ht="17.25">
      <c r="A34" s="72" t="s">
        <v>81</v>
      </c>
      <c r="B34" s="135">
        <v>5137.2</v>
      </c>
      <c r="C34" s="136">
        <v>3.7793185836344102E-3</v>
      </c>
      <c r="D34" s="389">
        <v>4822.8999999999996</v>
      </c>
      <c r="E34" s="136">
        <v>3.8460847665117101E-3</v>
      </c>
      <c r="F34" s="135">
        <v>5668.8</v>
      </c>
      <c r="G34" s="139">
        <v>5.4317408717087902E-3</v>
      </c>
    </row>
    <row r="35" spans="1:8" ht="17.25">
      <c r="A35" s="72" t="s">
        <v>37</v>
      </c>
      <c r="B35" s="135">
        <v>4817.6161377999997</v>
      </c>
      <c r="C35" s="136">
        <v>3.5442081675629801E-3</v>
      </c>
      <c r="D35" s="389">
        <v>5052.5386497999998</v>
      </c>
      <c r="E35" s="136">
        <v>4.0292131151812103E-3</v>
      </c>
      <c r="F35" s="135">
        <v>3651.7034039999999</v>
      </c>
      <c r="G35" s="139">
        <v>3.4989956659019399E-3</v>
      </c>
    </row>
    <row r="36" spans="1:8" ht="17.25">
      <c r="A36" s="72" t="s">
        <v>18</v>
      </c>
      <c r="B36" s="135">
        <v>4603.84</v>
      </c>
      <c r="C36" s="136">
        <v>3.3869380339639102E-3</v>
      </c>
      <c r="D36" s="389">
        <v>4066.14</v>
      </c>
      <c r="E36" s="136">
        <v>3.2425965938551399E-3</v>
      </c>
      <c r="F36" s="135">
        <v>4521.41</v>
      </c>
      <c r="G36" s="139">
        <v>4.3323326797122504E-3</v>
      </c>
      <c r="H36" s="65"/>
    </row>
    <row r="37" spans="1:8" ht="17.25">
      <c r="A37" s="72" t="s">
        <v>22</v>
      </c>
      <c r="B37" s="135">
        <v>4205.1202999999996</v>
      </c>
      <c r="C37" s="136">
        <v>3.0936092221849E-3</v>
      </c>
      <c r="D37" s="389">
        <v>4074.9291199999998</v>
      </c>
      <c r="E37" s="136">
        <v>3.2496055927029302E-3</v>
      </c>
      <c r="F37" s="135">
        <v>4320.8418199999996</v>
      </c>
      <c r="G37" s="139">
        <v>4.1401519040859796E-3</v>
      </c>
    </row>
    <row r="38" spans="1:8" ht="18">
      <c r="A38" s="186" t="s">
        <v>33</v>
      </c>
      <c r="B38" s="135">
        <v>4148.2159250000004</v>
      </c>
      <c r="C38" s="187">
        <v>3.0517459967065101E-3</v>
      </c>
      <c r="D38" s="389">
        <v>3892.5088209999999</v>
      </c>
      <c r="E38" s="187">
        <v>3.1041321362583899E-3</v>
      </c>
      <c r="F38" s="135">
        <v>2830.7262420000002</v>
      </c>
      <c r="G38" s="139">
        <v>2.7123503078764501E-3</v>
      </c>
    </row>
    <row r="39" spans="1:8" ht="17.25">
      <c r="A39" s="72" t="s">
        <v>30</v>
      </c>
      <c r="B39" s="135">
        <v>3117.288168</v>
      </c>
      <c r="C39" s="136">
        <v>2.29331641825626E-3</v>
      </c>
      <c r="D39" s="389">
        <v>3215.3501679999999</v>
      </c>
      <c r="E39" s="136">
        <v>2.5641231002396202E-3</v>
      </c>
      <c r="F39" s="135">
        <v>1989.991608</v>
      </c>
      <c r="G39" s="139">
        <v>1.9067737001712999E-3</v>
      </c>
    </row>
    <row r="40" spans="1:8" ht="17.25">
      <c r="A40" s="72" t="s">
        <v>86</v>
      </c>
      <c r="B40" s="135">
        <v>2761.02</v>
      </c>
      <c r="C40" s="136">
        <v>2.0312182114354599E-3</v>
      </c>
      <c r="D40" s="389">
        <v>3009.42</v>
      </c>
      <c r="E40" s="136">
        <v>2.39990139087182E-3</v>
      </c>
      <c r="F40" s="135">
        <v>3292.92</v>
      </c>
      <c r="G40" s="139">
        <v>3.1552159453971402E-3</v>
      </c>
    </row>
    <row r="41" spans="1:8" ht="17.25">
      <c r="A41" s="72" t="s">
        <v>6</v>
      </c>
      <c r="B41" s="135">
        <v>2481.6480000000001</v>
      </c>
      <c r="C41" s="136">
        <v>1.8256907273298999E-3</v>
      </c>
      <c r="D41" s="389">
        <v>2589.6840000000002</v>
      </c>
      <c r="E41" s="136">
        <v>2.06517742073838E-3</v>
      </c>
      <c r="F41" s="135">
        <v>2616.6239999999998</v>
      </c>
      <c r="G41" s="139">
        <v>2.5072014406389599E-3</v>
      </c>
    </row>
    <row r="42" spans="1:8" ht="17.25">
      <c r="A42" s="72" t="s">
        <v>19</v>
      </c>
      <c r="B42" s="135">
        <v>2442.3842300000001</v>
      </c>
      <c r="C42" s="136">
        <v>1.7968052847493999E-3</v>
      </c>
      <c r="D42" s="389">
        <v>2423.7559200000001</v>
      </c>
      <c r="E42" s="136">
        <v>1.93285590032026E-3</v>
      </c>
      <c r="F42" s="135">
        <v>2260.8920659999999</v>
      </c>
      <c r="G42" s="139">
        <v>2.1663455830888902E-3</v>
      </c>
    </row>
    <row r="43" spans="1:8" ht="17.25">
      <c r="A43" s="72" t="s">
        <v>21</v>
      </c>
      <c r="B43" s="135">
        <v>1676.2193356</v>
      </c>
      <c r="C43" s="136">
        <v>1.2331555877288E-3</v>
      </c>
      <c r="D43" s="389">
        <v>1570.4041418500001</v>
      </c>
      <c r="E43" s="136">
        <v>1.2523393491957501E-3</v>
      </c>
      <c r="F43" s="135">
        <v>747.16409024999996</v>
      </c>
      <c r="G43" s="139">
        <v>7.1591901758468097E-4</v>
      </c>
    </row>
    <row r="44" spans="1:8" ht="17.25">
      <c r="A44" s="72" t="s">
        <v>23</v>
      </c>
      <c r="B44" s="135">
        <v>1643.2</v>
      </c>
      <c r="C44" s="136">
        <v>1.20886403033327E-3</v>
      </c>
      <c r="D44" s="389">
        <v>1719.2</v>
      </c>
      <c r="E44" s="136">
        <v>1.3709985549331201E-3</v>
      </c>
      <c r="F44" s="135">
        <v>1647.2</v>
      </c>
      <c r="G44" s="139">
        <v>1.5783170272154099E-3</v>
      </c>
    </row>
    <row r="45" spans="1:8" ht="18.75" customHeight="1">
      <c r="A45" s="72" t="s">
        <v>20</v>
      </c>
      <c r="B45" s="135">
        <v>1350.8919599999999</v>
      </c>
      <c r="C45" s="136">
        <v>9.9381980240409299E-4</v>
      </c>
      <c r="D45" s="389">
        <v>1426.97028</v>
      </c>
      <c r="E45" s="136">
        <v>1.1379561376294301E-3</v>
      </c>
      <c r="F45" s="135">
        <v>761.58708000000001</v>
      </c>
      <c r="G45" s="139">
        <v>7.2973886356924699E-4</v>
      </c>
    </row>
    <row r="46" spans="1:8" ht="17.25">
      <c r="A46" s="72" t="s">
        <v>85</v>
      </c>
      <c r="B46" s="135">
        <v>1179.6600000000001</v>
      </c>
      <c r="C46" s="136">
        <v>8.6784843112398997E-4</v>
      </c>
      <c r="D46" s="389">
        <v>1243.8599999999999</v>
      </c>
      <c r="E46" s="136">
        <v>9.9193244680031902E-4</v>
      </c>
      <c r="F46" s="135">
        <v>1531.26</v>
      </c>
      <c r="G46" s="139">
        <v>1.4672254316985601E-3</v>
      </c>
    </row>
    <row r="47" spans="1:8" ht="17.25">
      <c r="A47" s="72" t="s">
        <v>34</v>
      </c>
      <c r="B47" s="135">
        <v>668.43455012100003</v>
      </c>
      <c r="C47" s="136">
        <v>4.9175175527828405E-4</v>
      </c>
      <c r="D47" s="389">
        <v>655.07955306199995</v>
      </c>
      <c r="E47" s="136">
        <v>5.2240176862158904E-4</v>
      </c>
      <c r="F47" s="135">
        <v>511.49348246699998</v>
      </c>
      <c r="G47" s="139">
        <v>4.9010373524002704E-4</v>
      </c>
    </row>
    <row r="48" spans="1:8" ht="17.25">
      <c r="A48" s="72" t="s">
        <v>15</v>
      </c>
      <c r="B48" s="135">
        <v>579.38815999999997</v>
      </c>
      <c r="C48" s="136">
        <v>4.2624239668024298E-4</v>
      </c>
      <c r="D48" s="389">
        <v>592.79816000000005</v>
      </c>
      <c r="E48" s="136">
        <v>4.7273465607666998E-4</v>
      </c>
      <c r="F48" s="135">
        <v>210.053</v>
      </c>
      <c r="G48" s="139">
        <v>2.0126895733224801E-4</v>
      </c>
    </row>
    <row r="49" spans="1:7" ht="17.25">
      <c r="A49" s="72" t="s">
        <v>84</v>
      </c>
      <c r="B49" s="135">
        <v>489.6</v>
      </c>
      <c r="C49" s="136">
        <v>3.6018733523074902E-4</v>
      </c>
      <c r="D49" s="389">
        <v>544.32000000000005</v>
      </c>
      <c r="E49" s="136">
        <v>4.3407511250651199E-4</v>
      </c>
      <c r="F49" s="135">
        <v>242.88</v>
      </c>
      <c r="G49" s="139">
        <v>2.32723190608353E-4</v>
      </c>
    </row>
    <row r="50" spans="1:7" ht="17.25">
      <c r="A50" s="72" t="s">
        <v>9</v>
      </c>
      <c r="B50" s="135">
        <v>407.34</v>
      </c>
      <c r="C50" s="136">
        <v>2.9967056603940701E-4</v>
      </c>
      <c r="D50" s="389">
        <v>311.82</v>
      </c>
      <c r="E50" s="136">
        <v>2.4866494264730402E-4</v>
      </c>
      <c r="F50" s="135">
        <v>348.3</v>
      </c>
      <c r="G50" s="139">
        <v>3.3373471380471502E-4</v>
      </c>
    </row>
    <row r="51" spans="1:7" ht="17.25">
      <c r="A51" s="72" t="s">
        <v>31</v>
      </c>
      <c r="B51" s="135">
        <v>228.24</v>
      </c>
      <c r="C51" s="136">
        <v>1.67910860688452E-4</v>
      </c>
      <c r="D51" s="389">
        <v>281.88</v>
      </c>
      <c r="E51" s="136">
        <v>2.2478889754801501E-4</v>
      </c>
      <c r="F51" s="135">
        <v>144</v>
      </c>
      <c r="G51" s="139">
        <v>1.37978176250011E-4</v>
      </c>
    </row>
    <row r="52" spans="1:7" ht="17.25">
      <c r="A52" s="72" t="s">
        <v>40</v>
      </c>
      <c r="B52" s="135">
        <v>96.221400000000003</v>
      </c>
      <c r="C52" s="136">
        <v>7.0787846524044207E-5</v>
      </c>
      <c r="D52" s="389">
        <v>80.227800000000002</v>
      </c>
      <c r="E52" s="136">
        <v>6.3978709786798106E-5</v>
      </c>
      <c r="F52" s="135">
        <v>20.575199999999999</v>
      </c>
      <c r="G52" s="139">
        <v>1.9714781749855799E-5</v>
      </c>
    </row>
    <row r="53" spans="1:7" ht="17.25">
      <c r="A53" s="72" t="s">
        <v>38</v>
      </c>
      <c r="B53" s="135">
        <v>1.38</v>
      </c>
      <c r="C53" s="136">
        <v>1.0152339105769E-6</v>
      </c>
      <c r="D53" s="389">
        <v>3.88</v>
      </c>
      <c r="E53" s="136">
        <v>3.0941568131342999E-6</v>
      </c>
      <c r="F53" s="135">
        <v>3.54</v>
      </c>
      <c r="G53" s="139">
        <v>3.3919634994794E-6</v>
      </c>
    </row>
    <row r="54" spans="1:7" ht="17.25">
      <c r="A54" s="72" t="s">
        <v>5</v>
      </c>
      <c r="B54" s="296"/>
      <c r="C54" s="297"/>
      <c r="D54" s="475"/>
      <c r="E54" s="297"/>
      <c r="F54" s="296"/>
      <c r="G54" s="472"/>
    </row>
    <row r="55" spans="1:7" ht="17.25">
      <c r="A55" s="72" t="s">
        <v>7</v>
      </c>
      <c r="B55" s="135"/>
      <c r="C55" s="136"/>
      <c r="D55" s="389"/>
      <c r="E55" s="136"/>
      <c r="F55" s="135"/>
      <c r="G55" s="139"/>
    </row>
    <row r="56" spans="1:7" ht="17.25">
      <c r="A56" s="72" t="s">
        <v>8</v>
      </c>
      <c r="B56" s="135"/>
      <c r="C56" s="136"/>
      <c r="D56" s="389"/>
      <c r="E56" s="136"/>
      <c r="F56" s="135"/>
      <c r="G56" s="139"/>
    </row>
    <row r="57" spans="1:7" ht="17.25">
      <c r="A57" s="72" t="s">
        <v>11</v>
      </c>
      <c r="B57" s="135"/>
      <c r="C57" s="136"/>
      <c r="D57" s="389"/>
      <c r="E57" s="136"/>
      <c r="F57" s="135"/>
      <c r="G57" s="139"/>
    </row>
    <row r="58" spans="1:7" ht="17.25">
      <c r="A58" s="72" t="s">
        <v>17</v>
      </c>
      <c r="B58" s="135"/>
      <c r="C58" s="136"/>
      <c r="D58" s="389"/>
      <c r="E58" s="136"/>
      <c r="F58" s="135"/>
      <c r="G58" s="139"/>
    </row>
    <row r="59" spans="1:7" ht="17.25">
      <c r="A59" s="72" t="s">
        <v>26</v>
      </c>
      <c r="B59" s="135"/>
      <c r="C59" s="136"/>
      <c r="D59" s="389"/>
      <c r="E59" s="136"/>
      <c r="F59" s="135"/>
      <c r="G59" s="139"/>
    </row>
    <row r="60" spans="1:7" ht="17.25">
      <c r="A60" s="80" t="s">
        <v>39</v>
      </c>
      <c r="B60" s="697"/>
      <c r="C60" s="698"/>
      <c r="D60" s="699"/>
      <c r="E60" s="698"/>
      <c r="F60" s="697"/>
      <c r="G60" s="700"/>
    </row>
    <row r="61" spans="1:7">
      <c r="B61" s="66"/>
      <c r="C61" s="66"/>
      <c r="D61" s="66"/>
      <c r="E61" s="66"/>
      <c r="F61" s="66"/>
      <c r="G61" s="66"/>
    </row>
    <row r="62" spans="1:7" ht="15.75">
      <c r="B62" s="184"/>
      <c r="C62" s="184"/>
      <c r="D62" s="184"/>
      <c r="E62" s="184"/>
      <c r="F62" s="184"/>
      <c r="G62" s="185" t="s">
        <v>370</v>
      </c>
    </row>
    <row r="63" spans="1:7" ht="16.5">
      <c r="A63" s="78"/>
      <c r="B63" s="836" t="s">
        <v>977</v>
      </c>
      <c r="C63" s="836"/>
      <c r="D63" s="836" t="s">
        <v>902</v>
      </c>
      <c r="E63" s="836"/>
      <c r="F63" s="836" t="s">
        <v>457</v>
      </c>
      <c r="G63" s="837"/>
    </row>
    <row r="64" spans="1:7" ht="18.75">
      <c r="A64" s="529" t="s">
        <v>4</v>
      </c>
      <c r="B64" s="746" t="s">
        <v>371</v>
      </c>
      <c r="C64" s="746" t="s">
        <v>149</v>
      </c>
      <c r="D64" s="746" t="s">
        <v>371</v>
      </c>
      <c r="E64" s="746" t="s">
        <v>149</v>
      </c>
      <c r="F64" s="746" t="s">
        <v>371</v>
      </c>
      <c r="G64" s="747" t="s">
        <v>149</v>
      </c>
    </row>
    <row r="65" spans="1:8" ht="17.25">
      <c r="A65" s="72" t="s">
        <v>35</v>
      </c>
      <c r="B65" s="135">
        <v>341978.79596000002</v>
      </c>
      <c r="C65" s="136">
        <v>0.251585848084666</v>
      </c>
      <c r="D65" s="525">
        <v>338389.50645400002</v>
      </c>
      <c r="E65" s="526">
        <v>0.269853143527783</v>
      </c>
      <c r="F65" s="525">
        <v>242190.664794863</v>
      </c>
      <c r="G65" s="526">
        <v>0.23206268217481299</v>
      </c>
    </row>
    <row r="66" spans="1:8" ht="16.5" customHeight="1">
      <c r="A66" s="72" t="s">
        <v>29</v>
      </c>
      <c r="B66" s="135">
        <v>152123.284796561</v>
      </c>
      <c r="C66" s="136">
        <v>0.11191356327087799</v>
      </c>
      <c r="D66" s="527">
        <v>148941.57046479901</v>
      </c>
      <c r="E66" s="139">
        <v>0.11877540593107801</v>
      </c>
      <c r="F66" s="527">
        <v>122825.80216180701</v>
      </c>
      <c r="G66" s="139">
        <v>0.117689445685631</v>
      </c>
    </row>
    <row r="67" spans="1:8" ht="17.25">
      <c r="A67" s="72" t="s">
        <v>12</v>
      </c>
      <c r="B67" s="135">
        <v>114377.20750816799</v>
      </c>
      <c r="C67" s="136">
        <v>8.4144651927086395E-2</v>
      </c>
      <c r="D67" s="527">
        <v>114461.20750816799</v>
      </c>
      <c r="E67" s="139">
        <v>9.1278588930664303E-2</v>
      </c>
      <c r="F67" s="527">
        <v>115640.76750816801</v>
      </c>
      <c r="G67" s="139">
        <v>0.110804876395338</v>
      </c>
    </row>
    <row r="68" spans="1:8" ht="17.25">
      <c r="A68" s="72" t="s">
        <v>28</v>
      </c>
      <c r="B68" s="135">
        <v>51044.536894199999</v>
      </c>
      <c r="C68" s="136">
        <v>3.7552278843973802E-2</v>
      </c>
      <c r="D68" s="527">
        <v>52036.431880999997</v>
      </c>
      <c r="E68" s="139">
        <v>4.1497134081390601E-2</v>
      </c>
      <c r="F68" s="527">
        <v>46432.845082</v>
      </c>
      <c r="G68" s="139">
        <v>4.4491106128567201E-2</v>
      </c>
    </row>
    <row r="69" spans="1:8" ht="17.25">
      <c r="A69" s="72" t="s">
        <v>24</v>
      </c>
      <c r="B69" s="135">
        <v>42698.441935000003</v>
      </c>
      <c r="C69" s="136">
        <v>3.1412250855948801E-2</v>
      </c>
      <c r="D69" s="527">
        <v>42247.602455</v>
      </c>
      <c r="E69" s="139">
        <v>3.3690903859466E-2</v>
      </c>
      <c r="F69" s="527">
        <v>37067.202485000002</v>
      </c>
      <c r="G69" s="139">
        <v>3.5517118038681898E-2</v>
      </c>
    </row>
    <row r="70" spans="1:8" ht="17.25">
      <c r="A70" s="72" t="s">
        <v>27</v>
      </c>
      <c r="B70" s="135">
        <v>42537.04</v>
      </c>
      <c r="C70" s="136">
        <v>3.12935112054816E-2</v>
      </c>
      <c r="D70" s="527">
        <v>41739.699999999997</v>
      </c>
      <c r="E70" s="139">
        <v>3.3285870395149998E-2</v>
      </c>
      <c r="F70" s="527">
        <v>42918.510999999999</v>
      </c>
      <c r="G70" s="139">
        <v>4.1123735244069801E-2</v>
      </c>
    </row>
    <row r="71" spans="1:8" ht="17.25">
      <c r="A71" s="72" t="s">
        <v>13</v>
      </c>
      <c r="B71" s="135">
        <v>38471.890354000003</v>
      </c>
      <c r="C71" s="136">
        <v>2.8302875138678199E-2</v>
      </c>
      <c r="D71" s="527">
        <v>37310.600482000002</v>
      </c>
      <c r="E71" s="139">
        <v>2.97538269802867E-2</v>
      </c>
      <c r="F71" s="527">
        <v>36291.088900000002</v>
      </c>
      <c r="G71" s="139">
        <v>3.47734601427016E-2</v>
      </c>
    </row>
    <row r="72" spans="1:8" ht="17.25">
      <c r="A72" s="72" t="s">
        <v>10</v>
      </c>
      <c r="B72" s="135">
        <v>23456.276355279999</v>
      </c>
      <c r="C72" s="136">
        <v>1.7256237080972899E-2</v>
      </c>
      <c r="D72" s="527">
        <v>22645.84500388</v>
      </c>
      <c r="E72" s="139">
        <v>1.8059225672149199E-2</v>
      </c>
      <c r="F72" s="527">
        <v>21576.89693648</v>
      </c>
      <c r="G72" s="139">
        <v>2.06745895029859E-2</v>
      </c>
    </row>
    <row r="73" spans="1:8" ht="18" customHeight="1">
      <c r="A73" s="72" t="s">
        <v>59</v>
      </c>
      <c r="B73" s="135">
        <v>19342.599999999999</v>
      </c>
      <c r="C73" s="136">
        <v>1.42299010425537E-2</v>
      </c>
      <c r="D73" s="527">
        <v>16229.32</v>
      </c>
      <c r="E73" s="139">
        <v>1.2942283775911599E-2</v>
      </c>
      <c r="F73" s="527">
        <v>9213.4599999999991</v>
      </c>
      <c r="G73" s="139">
        <v>8.8281694982807694E-3</v>
      </c>
    </row>
    <row r="74" spans="1:8" ht="17.25">
      <c r="A74" s="72" t="s">
        <v>41</v>
      </c>
      <c r="B74" s="140">
        <v>17216.465943272</v>
      </c>
      <c r="C74" s="136">
        <v>1.26657536564503E-2</v>
      </c>
      <c r="D74" s="528">
        <v>17423.937431348</v>
      </c>
      <c r="E74" s="142">
        <v>1.38949470914514E-2</v>
      </c>
      <c r="F74" s="528">
        <v>15439.951999999999</v>
      </c>
      <c r="G74" s="139">
        <v>1.47942806829703E-2</v>
      </c>
    </row>
    <row r="75" spans="1:8" ht="17.25">
      <c r="A75" s="72" t="s">
        <v>43</v>
      </c>
      <c r="B75" s="138">
        <f>SUM(B65:B74)</f>
        <v>843246.53974648099</v>
      </c>
      <c r="C75" s="474">
        <f>SUM(C65:C74)</f>
        <v>0.6203568711066898</v>
      </c>
      <c r="D75" s="609">
        <f>SUM(D65:D74)</f>
        <v>831425.72168019495</v>
      </c>
      <c r="E75" s="509">
        <f>SUM(E65:E74)</f>
        <v>0.6630313302453309</v>
      </c>
      <c r="F75" s="609">
        <f t="shared" ref="F75:G75" si="0">SUM(F65:F74)</f>
        <v>689597.19086831796</v>
      </c>
      <c r="G75" s="610">
        <f t="shared" si="0"/>
        <v>0.66075946349403936</v>
      </c>
      <c r="H75" s="65"/>
    </row>
    <row r="76" spans="1:8" ht="18" thickBot="1">
      <c r="A76" s="72" t="s">
        <v>117</v>
      </c>
      <c r="B76" s="135">
        <f>B77-B75</f>
        <v>516046.1174657559</v>
      </c>
      <c r="C76" s="611">
        <f>B76/B77</f>
        <v>0.37964312889331059</v>
      </c>
      <c r="D76" s="528">
        <f>D77-D75</f>
        <v>422550.80062465009</v>
      </c>
      <c r="E76" s="611">
        <f t="shared" ref="E76" si="1">E77-E75</f>
        <v>0.3369686697546691</v>
      </c>
      <c r="F76" s="528">
        <f>F77-F75</f>
        <v>354046.11500548304</v>
      </c>
      <c r="G76" s="611">
        <f>G77-G75</f>
        <v>0.33924053650596064</v>
      </c>
      <c r="H76" s="65"/>
    </row>
    <row r="77" spans="1:8" ht="18" thickTop="1">
      <c r="A77" s="80" t="s">
        <v>389</v>
      </c>
      <c r="B77" s="143">
        <f>G7</f>
        <v>1359292.6572122369</v>
      </c>
      <c r="C77" s="144">
        <v>1</v>
      </c>
      <c r="D77" s="143">
        <f>F7</f>
        <v>1253976.522304845</v>
      </c>
      <c r="E77" s="144">
        <v>1</v>
      </c>
      <c r="F77" s="143">
        <f>B7</f>
        <v>1043643.305873801</v>
      </c>
      <c r="G77" s="612">
        <v>1</v>
      </c>
    </row>
  </sheetData>
  <autoFilter ref="A10:G60">
    <sortState ref="A11:G60">
      <sortCondition descending="1" ref="B10"/>
    </sortState>
  </autoFilter>
  <sortState ref="A11:G60">
    <sortCondition descending="1" ref="B11"/>
  </sortState>
  <mergeCells count="7">
    <mergeCell ref="B63:C63"/>
    <mergeCell ref="D63:E63"/>
    <mergeCell ref="F63:G63"/>
    <mergeCell ref="A8:D8"/>
    <mergeCell ref="B9:C9"/>
    <mergeCell ref="D9:E9"/>
    <mergeCell ref="F9:G9"/>
  </mergeCells>
  <pageMargins left="0.7" right="0.7" top="0.75" bottom="0.75" header="0.3" footer="0.3"/>
  <pageSetup orientation="portrait" r:id="rId1"/>
  <ignoredErrors>
    <ignoredError sqref="C76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4" tint="0.59999389629810485"/>
  </sheetPr>
  <dimension ref="A1:G17"/>
  <sheetViews>
    <sheetView showGridLines="0" rightToLeft="1" zoomScaleNormal="100" workbookViewId="0">
      <selection activeCell="D20" sqref="D20"/>
    </sheetView>
  </sheetViews>
  <sheetFormatPr defaultRowHeight="15"/>
  <cols>
    <col min="1" max="1" width="11.25" customWidth="1"/>
    <col min="2" max="2" width="21" customWidth="1"/>
    <col min="3" max="4" width="12" customWidth="1"/>
    <col min="5" max="5" width="14.25" customWidth="1"/>
    <col min="6" max="6" width="13.625" bestFit="1" customWidth="1"/>
    <col min="7" max="7" width="14.125" customWidth="1"/>
  </cols>
  <sheetData>
    <row r="1" spans="1:7" ht="15.75" customHeight="1">
      <c r="A1" s="673" t="s">
        <v>341</v>
      </c>
      <c r="B1" s="304"/>
      <c r="C1" s="848" t="s">
        <v>47</v>
      </c>
      <c r="D1" s="848"/>
      <c r="E1" s="848"/>
      <c r="F1" s="846" t="s">
        <v>68</v>
      </c>
      <c r="G1" s="847"/>
    </row>
    <row r="2" spans="1:7" ht="37.5">
      <c r="A2" s="363"/>
      <c r="B2" s="463"/>
      <c r="C2" s="690" t="s">
        <v>978</v>
      </c>
      <c r="D2" s="690" t="s">
        <v>903</v>
      </c>
      <c r="E2" s="690" t="s">
        <v>979</v>
      </c>
      <c r="F2" s="476" t="s">
        <v>48</v>
      </c>
      <c r="G2" s="399" t="s">
        <v>785</v>
      </c>
    </row>
    <row r="3" spans="1:7" ht="15.75" customHeight="1">
      <c r="A3" s="844" t="s">
        <v>459</v>
      </c>
      <c r="B3" s="678" t="s">
        <v>153</v>
      </c>
      <c r="C3" s="693">
        <v>2</v>
      </c>
      <c r="D3" s="693">
        <v>1</v>
      </c>
      <c r="E3" s="693" t="s">
        <v>154</v>
      </c>
      <c r="F3" s="228">
        <f>(C3/D3)-1</f>
        <v>1</v>
      </c>
      <c r="G3" s="684" t="s">
        <v>154</v>
      </c>
    </row>
    <row r="4" spans="1:7" ht="15.75" customHeight="1">
      <c r="A4" s="844"/>
      <c r="B4" s="678" t="s">
        <v>51</v>
      </c>
      <c r="C4" s="691">
        <v>594434.81999999995</v>
      </c>
      <c r="D4" s="691">
        <v>2613.6959999999999</v>
      </c>
      <c r="E4" s="691" t="s">
        <v>154</v>
      </c>
      <c r="F4" s="228">
        <f t="shared" ref="F4:F17" si="0">(C4/D4)-1</f>
        <v>226.43074175420551</v>
      </c>
      <c r="G4" s="684" t="s">
        <v>154</v>
      </c>
    </row>
    <row r="5" spans="1:7" ht="15.75" customHeight="1">
      <c r="A5" s="844"/>
      <c r="B5" s="678" t="s">
        <v>55</v>
      </c>
      <c r="C5" s="691">
        <v>4257.3240569999998</v>
      </c>
      <c r="D5" s="691">
        <v>5.0000004479999998</v>
      </c>
      <c r="E5" s="691" t="s">
        <v>154</v>
      </c>
      <c r="F5" s="228">
        <f t="shared" si="0"/>
        <v>850.46473510875978</v>
      </c>
      <c r="G5" s="684" t="s">
        <v>154</v>
      </c>
    </row>
    <row r="6" spans="1:7" ht="15.75" customHeight="1">
      <c r="A6" s="844" t="s">
        <v>460</v>
      </c>
      <c r="B6" s="680" t="s">
        <v>153</v>
      </c>
      <c r="C6" s="196">
        <v>3388</v>
      </c>
      <c r="D6" s="196">
        <v>3008</v>
      </c>
      <c r="E6" s="196">
        <v>459</v>
      </c>
      <c r="F6" s="503">
        <f t="shared" si="0"/>
        <v>0.12632978723404253</v>
      </c>
      <c r="G6" s="290">
        <f t="shared" ref="G6:G14" si="1">C6/E6-1</f>
        <v>6.3812636165577343</v>
      </c>
    </row>
    <row r="7" spans="1:7" ht="15.75" customHeight="1">
      <c r="A7" s="844"/>
      <c r="B7" s="678" t="s">
        <v>51</v>
      </c>
      <c r="C7" s="691">
        <v>6916644.8210000005</v>
      </c>
      <c r="D7" s="691">
        <v>6013543.8770000003</v>
      </c>
      <c r="E7" s="691">
        <v>3976776.162</v>
      </c>
      <c r="F7" s="228">
        <f t="shared" si="0"/>
        <v>0.15017782566684024</v>
      </c>
      <c r="G7" s="684">
        <f t="shared" si="1"/>
        <v>0.73925927415574777</v>
      </c>
    </row>
    <row r="8" spans="1:7" ht="15.75" customHeight="1">
      <c r="A8" s="844"/>
      <c r="B8" s="679" t="s">
        <v>55</v>
      </c>
      <c r="C8" s="691">
        <v>20884.985963620999</v>
      </c>
      <c r="D8" s="150">
        <v>17431.796347734999</v>
      </c>
      <c r="E8" s="150">
        <v>14057.497245552</v>
      </c>
      <c r="F8" s="198">
        <f t="shared" si="0"/>
        <v>0.1980971752423375</v>
      </c>
      <c r="G8" s="685">
        <f t="shared" si="1"/>
        <v>0.48568309129346021</v>
      </c>
    </row>
    <row r="9" spans="1:7" ht="15.75" customHeight="1">
      <c r="A9" s="844" t="s">
        <v>461</v>
      </c>
      <c r="B9" s="678" t="s">
        <v>153</v>
      </c>
      <c r="C9" s="189">
        <v>1621251</v>
      </c>
      <c r="D9" s="691">
        <v>1558052</v>
      </c>
      <c r="E9" s="691">
        <v>1203210</v>
      </c>
      <c r="F9" s="228">
        <f t="shared" si="0"/>
        <v>4.0562831022327828E-2</v>
      </c>
      <c r="G9" s="684">
        <f t="shared" si="1"/>
        <v>0.34743810307427636</v>
      </c>
    </row>
    <row r="10" spans="1:7" ht="15.75" customHeight="1">
      <c r="A10" s="844"/>
      <c r="B10" s="678" t="s">
        <v>51</v>
      </c>
      <c r="C10" s="691">
        <v>14999515.081</v>
      </c>
      <c r="D10" s="691">
        <v>17558110.059999999</v>
      </c>
      <c r="E10" s="691">
        <v>16290616.232999999</v>
      </c>
      <c r="F10" s="228">
        <f t="shared" si="0"/>
        <v>-0.14572154806278725</v>
      </c>
      <c r="G10" s="684">
        <f t="shared" si="1"/>
        <v>-7.925428562883996E-2</v>
      </c>
    </row>
    <row r="11" spans="1:7" ht="15.75" customHeight="1" thickBot="1">
      <c r="A11" s="844"/>
      <c r="B11" s="133" t="s">
        <v>55</v>
      </c>
      <c r="C11" s="691">
        <v>37910.532225333001</v>
      </c>
      <c r="D11" s="691">
        <v>39790.321056704001</v>
      </c>
      <c r="E11" s="691">
        <v>30930.397399924001</v>
      </c>
      <c r="F11" s="228">
        <f t="shared" si="0"/>
        <v>-4.7242364008377002E-2</v>
      </c>
      <c r="G11" s="684">
        <f t="shared" si="1"/>
        <v>0.22567232923512814</v>
      </c>
    </row>
    <row r="12" spans="1:7" ht="15.75" customHeight="1" thickTop="1">
      <c r="A12" s="844" t="s">
        <v>43</v>
      </c>
      <c r="B12" s="674" t="s">
        <v>153</v>
      </c>
      <c r="C12" s="134">
        <v>1624641</v>
      </c>
      <c r="D12" s="134">
        <v>1561061</v>
      </c>
      <c r="E12" s="134">
        <v>1203669</v>
      </c>
      <c r="F12" s="704">
        <f t="shared" si="0"/>
        <v>4.0728709512312555E-2</v>
      </c>
      <c r="G12" s="305">
        <f t="shared" si="1"/>
        <v>0.34974066790787162</v>
      </c>
    </row>
    <row r="13" spans="1:7" ht="15.75" customHeight="1">
      <c r="A13" s="844"/>
      <c r="B13" s="674" t="s">
        <v>51</v>
      </c>
      <c r="C13" s="181">
        <v>22510594.721999999</v>
      </c>
      <c r="D13" s="181">
        <v>23574267.633000001</v>
      </c>
      <c r="E13" s="181">
        <v>20267392.395</v>
      </c>
      <c r="F13" s="402">
        <f t="shared" si="0"/>
        <v>-4.5120082946332518E-2</v>
      </c>
      <c r="G13" s="682">
        <f t="shared" si="1"/>
        <v>0.11068036199631681</v>
      </c>
    </row>
    <row r="14" spans="1:7" ht="15.75" customHeight="1" thickBot="1">
      <c r="A14" s="844"/>
      <c r="B14" s="132" t="s">
        <v>55</v>
      </c>
      <c r="C14" s="147">
        <v>63052.842245954002</v>
      </c>
      <c r="D14" s="147">
        <v>57227.117404887002</v>
      </c>
      <c r="E14" s="147">
        <v>44987.894645476001</v>
      </c>
      <c r="F14" s="705">
        <f t="shared" si="0"/>
        <v>0.10180007495134635</v>
      </c>
      <c r="G14" s="306">
        <f t="shared" si="1"/>
        <v>0.4015513004739959</v>
      </c>
    </row>
    <row r="15" spans="1:7" ht="15.75" customHeight="1" thickTop="1">
      <c r="A15" s="844" t="s">
        <v>462</v>
      </c>
      <c r="B15" s="674" t="s">
        <v>153</v>
      </c>
      <c r="C15" s="181">
        <f t="shared" ref="C15:E17" si="2">C12/21</f>
        <v>77363.857142857145</v>
      </c>
      <c r="D15" s="181">
        <f t="shared" si="2"/>
        <v>74336.238095238092</v>
      </c>
      <c r="E15" s="181">
        <f t="shared" si="2"/>
        <v>57317.571428571428</v>
      </c>
      <c r="F15" s="402">
        <f>(C15/D15)-1</f>
        <v>4.0728709512312555E-2</v>
      </c>
      <c r="G15" s="682">
        <f>C15/E15-1</f>
        <v>0.34974066790787184</v>
      </c>
    </row>
    <row r="16" spans="1:7" ht="15.75">
      <c r="A16" s="844"/>
      <c r="B16" s="674" t="s">
        <v>51</v>
      </c>
      <c r="C16" s="181">
        <f t="shared" si="2"/>
        <v>1071933.0819999999</v>
      </c>
      <c r="D16" s="181">
        <f t="shared" si="2"/>
        <v>1122584.173</v>
      </c>
      <c r="E16" s="181">
        <f t="shared" si="2"/>
        <v>965113.92357142852</v>
      </c>
      <c r="F16" s="402">
        <f t="shared" si="0"/>
        <v>-4.5120082946332407E-2</v>
      </c>
      <c r="G16" s="682">
        <f>C16/E16-1</f>
        <v>0.11068036199631681</v>
      </c>
    </row>
    <row r="17" spans="1:7" ht="15.75">
      <c r="A17" s="845"/>
      <c r="B17" s="676" t="s">
        <v>55</v>
      </c>
      <c r="C17" s="148">
        <f t="shared" si="2"/>
        <v>3002.5162974263812</v>
      </c>
      <c r="D17" s="148">
        <f t="shared" si="2"/>
        <v>2725.100828804143</v>
      </c>
      <c r="E17" s="148">
        <f t="shared" si="2"/>
        <v>2142.2806974036189</v>
      </c>
      <c r="F17" s="403">
        <f t="shared" si="0"/>
        <v>0.10180007495134658</v>
      </c>
      <c r="G17" s="683">
        <f>C17/E17-1</f>
        <v>0.40155130047399612</v>
      </c>
    </row>
  </sheetData>
  <mergeCells count="7">
    <mergeCell ref="A15:A17"/>
    <mergeCell ref="F1:G1"/>
    <mergeCell ref="C1:E1"/>
    <mergeCell ref="A3:A5"/>
    <mergeCell ref="A6:A8"/>
    <mergeCell ref="A9:A11"/>
    <mergeCell ref="A12:A1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4" tint="0.59999389629810485"/>
  </sheetPr>
  <dimension ref="A2:G24"/>
  <sheetViews>
    <sheetView showGridLines="0" rightToLeft="1" topLeftCell="A4" zoomScaleNormal="100" workbookViewId="0">
      <selection activeCell="F23" sqref="F23"/>
    </sheetView>
  </sheetViews>
  <sheetFormatPr defaultRowHeight="15"/>
  <cols>
    <col min="1" max="1" width="19.25" customWidth="1"/>
    <col min="2" max="2" width="17.875" customWidth="1"/>
    <col min="3" max="3" width="13.25" customWidth="1"/>
    <col min="4" max="4" width="11.625" customWidth="1"/>
    <col min="5" max="6" width="12.625" customWidth="1"/>
    <col min="7" max="7" width="17.375" customWidth="1"/>
  </cols>
  <sheetData>
    <row r="2" spans="1:7" ht="18.75" customHeight="1">
      <c r="A2" s="188"/>
      <c r="B2" s="112" t="s">
        <v>341</v>
      </c>
      <c r="C2" s="848" t="s">
        <v>47</v>
      </c>
      <c r="D2" s="848"/>
      <c r="E2" s="354"/>
      <c r="F2" s="846" t="s">
        <v>68</v>
      </c>
      <c r="G2" s="847"/>
    </row>
    <row r="3" spans="1:7" ht="18.75">
      <c r="A3" s="251"/>
      <c r="B3" s="251"/>
      <c r="C3" s="601" t="s">
        <v>978</v>
      </c>
      <c r="D3" s="601" t="s">
        <v>903</v>
      </c>
      <c r="E3" s="601" t="s">
        <v>979</v>
      </c>
      <c r="F3" s="336" t="s">
        <v>48</v>
      </c>
      <c r="G3" s="361" t="s">
        <v>785</v>
      </c>
    </row>
    <row r="4" spans="1:7" ht="15.75" customHeight="1">
      <c r="A4" s="844" t="s">
        <v>71</v>
      </c>
      <c r="B4" s="252" t="s">
        <v>52</v>
      </c>
      <c r="C4" s="255">
        <v>8637.9570000000003</v>
      </c>
      <c r="D4" s="293">
        <v>3022.3820000000001</v>
      </c>
      <c r="E4" s="293">
        <v>7437.6369999999997</v>
      </c>
      <c r="F4" s="157">
        <f>(C4/D4)-1</f>
        <v>1.8579964412175562</v>
      </c>
      <c r="G4" s="359">
        <f>(C4/E4)-1</f>
        <v>0.16138459029393348</v>
      </c>
    </row>
    <row r="5" spans="1:7" ht="15.75" customHeight="1">
      <c r="A5" s="844"/>
      <c r="B5" s="252" t="s">
        <v>53</v>
      </c>
      <c r="C5" s="255">
        <v>154.143</v>
      </c>
      <c r="D5" s="293">
        <v>420700.35</v>
      </c>
      <c r="E5" s="293">
        <v>36401.678999999996</v>
      </c>
      <c r="F5" s="157">
        <f t="shared" ref="F5:F24" si="0">(C5/D5)-1</f>
        <v>-0.99963360382276845</v>
      </c>
      <c r="G5" s="359">
        <f>(C5/E5)-1</f>
        <v>-0.99576549752004573</v>
      </c>
    </row>
    <row r="6" spans="1:7" ht="15.75" customHeight="1">
      <c r="A6" s="844"/>
      <c r="B6" s="252" t="s">
        <v>1</v>
      </c>
      <c r="C6" s="255">
        <v>14732049.054</v>
      </c>
      <c r="D6" s="293">
        <v>16008396.214</v>
      </c>
      <c r="E6" s="293">
        <v>10843901.892000001</v>
      </c>
      <c r="F6" s="157">
        <f t="shared" si="0"/>
        <v>-7.9729858190527692E-2</v>
      </c>
      <c r="G6" s="359">
        <f t="shared" ref="G6:G24" si="1">(C6/E6)-1</f>
        <v>0.35855609915361253</v>
      </c>
    </row>
    <row r="7" spans="1:7" ht="15.75" customHeight="1">
      <c r="A7" s="844"/>
      <c r="B7" s="252" t="s">
        <v>2</v>
      </c>
      <c r="C7" s="255">
        <v>7264378.267</v>
      </c>
      <c r="D7" s="293">
        <v>6885227.9649999999</v>
      </c>
      <c r="E7" s="293">
        <v>9230738.9739999995</v>
      </c>
      <c r="F7" s="157">
        <f t="shared" si="0"/>
        <v>5.5067211126102578E-2</v>
      </c>
      <c r="G7" s="359">
        <f t="shared" si="1"/>
        <v>-0.21302310817569436</v>
      </c>
    </row>
    <row r="8" spans="1:7" ht="16.5" customHeight="1">
      <c r="A8" s="844"/>
      <c r="B8" s="247" t="s">
        <v>463</v>
      </c>
      <c r="C8" s="150">
        <v>505375.30099999998</v>
      </c>
      <c r="D8" s="150">
        <v>256920.72200000001</v>
      </c>
      <c r="E8" s="150">
        <v>148912.21299999999</v>
      </c>
      <c r="F8" s="350">
        <f t="shared" si="0"/>
        <v>0.96704764437023472</v>
      </c>
      <c r="G8" s="360">
        <f t="shared" si="1"/>
        <v>2.393780072289974</v>
      </c>
    </row>
    <row r="9" spans="1:7" ht="15.75" customHeight="1">
      <c r="A9" s="844" t="s">
        <v>55</v>
      </c>
      <c r="B9" s="248" t="s">
        <v>52</v>
      </c>
      <c r="C9" s="189">
        <v>8700.8906177259996</v>
      </c>
      <c r="D9" s="189">
        <v>3082.6518823810002</v>
      </c>
      <c r="E9" s="293">
        <v>7447.3702347509998</v>
      </c>
      <c r="F9" s="157">
        <f t="shared" si="0"/>
        <v>1.8225342820758419</v>
      </c>
      <c r="G9" s="290">
        <f t="shared" si="1"/>
        <v>0.16831718357787695</v>
      </c>
    </row>
    <row r="10" spans="1:7" ht="15.75" customHeight="1">
      <c r="A10" s="844"/>
      <c r="B10" s="252" t="s">
        <v>53</v>
      </c>
      <c r="C10" s="190">
        <v>11.315066608</v>
      </c>
      <c r="D10" s="190">
        <v>1.68594</v>
      </c>
      <c r="E10" s="190">
        <v>3.3516912419999998</v>
      </c>
      <c r="F10" s="157">
        <f>(C10/D10)-1</f>
        <v>5.7114289998457837</v>
      </c>
      <c r="G10" s="359">
        <f t="shared" si="1"/>
        <v>2.3759274918318987</v>
      </c>
    </row>
    <row r="11" spans="1:7" ht="15.75" customHeight="1">
      <c r="A11" s="844"/>
      <c r="B11" s="252" t="s">
        <v>1</v>
      </c>
      <c r="C11" s="255">
        <v>34331.833572942</v>
      </c>
      <c r="D11" s="293">
        <v>35074.533746993002</v>
      </c>
      <c r="E11" s="293">
        <v>18088.888025741999</v>
      </c>
      <c r="F11" s="157">
        <f t="shared" si="0"/>
        <v>-2.1174912242836963E-2</v>
      </c>
      <c r="G11" s="359">
        <f t="shared" si="1"/>
        <v>0.89795157801214387</v>
      </c>
    </row>
    <row r="12" spans="1:7" ht="15.75" customHeight="1">
      <c r="A12" s="844"/>
      <c r="B12" s="252" t="s">
        <v>2</v>
      </c>
      <c r="C12" s="255">
        <v>17218.001011914999</v>
      </c>
      <c r="D12" s="293">
        <v>17050.326603463</v>
      </c>
      <c r="E12" s="293">
        <v>18507.717477155002</v>
      </c>
      <c r="F12" s="157">
        <f t="shared" si="0"/>
        <v>9.834087777412126E-3</v>
      </c>
      <c r="G12" s="359">
        <f t="shared" si="1"/>
        <v>-6.9685333528132998E-2</v>
      </c>
    </row>
    <row r="13" spans="1:7" ht="16.5" customHeight="1">
      <c r="A13" s="844"/>
      <c r="B13" s="247" t="s">
        <v>463</v>
      </c>
      <c r="C13" s="741">
        <v>2790.8019767629999</v>
      </c>
      <c r="D13" s="741">
        <v>2017.9192320499999</v>
      </c>
      <c r="E13" s="741">
        <v>940.56721658599997</v>
      </c>
      <c r="F13" s="350">
        <f t="shared" si="0"/>
        <v>0.38300975204435206</v>
      </c>
      <c r="G13" s="360">
        <f>(C13/E13)-1</f>
        <v>1.9671478311702622</v>
      </c>
    </row>
    <row r="14" spans="1:7" ht="15.75" customHeight="1">
      <c r="A14" s="844" t="s">
        <v>153</v>
      </c>
      <c r="B14" s="252" t="s">
        <v>52</v>
      </c>
      <c r="C14" s="255">
        <v>2459</v>
      </c>
      <c r="D14" s="293">
        <v>1764</v>
      </c>
      <c r="E14" s="293">
        <v>2894</v>
      </c>
      <c r="F14" s="157">
        <f t="shared" si="0"/>
        <v>0.39399092970521532</v>
      </c>
      <c r="G14" s="290">
        <f t="shared" si="1"/>
        <v>-0.15031098825155498</v>
      </c>
    </row>
    <row r="15" spans="1:7" ht="15.75" customHeight="1">
      <c r="A15" s="844"/>
      <c r="B15" s="252" t="s">
        <v>53</v>
      </c>
      <c r="C15" s="259">
        <v>56</v>
      </c>
      <c r="D15" s="294">
        <v>79</v>
      </c>
      <c r="E15" s="294">
        <v>665</v>
      </c>
      <c r="F15" s="157">
        <f t="shared" si="0"/>
        <v>-0.29113924050632911</v>
      </c>
      <c r="G15" s="359">
        <f>(C15/E15)-1</f>
        <v>-0.91578947368421049</v>
      </c>
    </row>
    <row r="16" spans="1:7" ht="15.75" customHeight="1">
      <c r="A16" s="844"/>
      <c r="B16" s="252" t="s">
        <v>1</v>
      </c>
      <c r="C16" s="255">
        <v>617968</v>
      </c>
      <c r="D16" s="293">
        <v>749774</v>
      </c>
      <c r="E16" s="293">
        <v>577023</v>
      </c>
      <c r="F16" s="157">
        <f t="shared" si="0"/>
        <v>-0.17579430601754664</v>
      </c>
      <c r="G16" s="359">
        <f t="shared" si="1"/>
        <v>7.0959043227046381E-2</v>
      </c>
    </row>
    <row r="17" spans="1:7" ht="15.75" customHeight="1">
      <c r="A17" s="844"/>
      <c r="B17" s="252" t="s">
        <v>2</v>
      </c>
      <c r="C17" s="255">
        <v>987860</v>
      </c>
      <c r="D17" s="293">
        <v>796522</v>
      </c>
      <c r="E17" s="293">
        <v>618867</v>
      </c>
      <c r="F17" s="157">
        <f t="shared" si="0"/>
        <v>0.24021684272374144</v>
      </c>
      <c r="G17" s="359">
        <f t="shared" si="1"/>
        <v>0.59623957974815278</v>
      </c>
    </row>
    <row r="18" spans="1:7" ht="16.5" customHeight="1">
      <c r="A18" s="844"/>
      <c r="B18" s="247" t="s">
        <v>463</v>
      </c>
      <c r="C18" s="150">
        <v>16298</v>
      </c>
      <c r="D18" s="150">
        <v>12922</v>
      </c>
      <c r="E18" s="150">
        <v>4220</v>
      </c>
      <c r="F18" s="350">
        <f t="shared" si="0"/>
        <v>0.26125986689366965</v>
      </c>
      <c r="G18" s="360">
        <f>(C18/E18)-1</f>
        <v>2.862085308056872</v>
      </c>
    </row>
    <row r="19" spans="1:7" ht="15.75" customHeight="1">
      <c r="A19" s="844" t="s">
        <v>43</v>
      </c>
      <c r="B19" s="253" t="s">
        <v>71</v>
      </c>
      <c r="C19" s="181">
        <v>22510594.721999999</v>
      </c>
      <c r="D19" s="181">
        <v>23574267.633000001</v>
      </c>
      <c r="E19" s="181">
        <v>20267392.395</v>
      </c>
      <c r="F19" s="397">
        <f t="shared" si="0"/>
        <v>-4.5120082946332518E-2</v>
      </c>
      <c r="G19" s="356">
        <f t="shared" si="1"/>
        <v>0.11068036199631681</v>
      </c>
    </row>
    <row r="20" spans="1:7" ht="15.75" customHeight="1">
      <c r="A20" s="844"/>
      <c r="B20" s="253" t="s">
        <v>55</v>
      </c>
      <c r="C20" s="181">
        <v>63052.842245954002</v>
      </c>
      <c r="D20" s="181">
        <v>57227.117404887002</v>
      </c>
      <c r="E20" s="181">
        <v>44987.894645476001</v>
      </c>
      <c r="F20" s="397">
        <f t="shared" si="0"/>
        <v>0.10180007495134635</v>
      </c>
      <c r="G20" s="357">
        <f t="shared" si="1"/>
        <v>0.4015513004739959</v>
      </c>
    </row>
    <row r="21" spans="1:7" ht="15.75">
      <c r="A21" s="844"/>
      <c r="B21" s="254" t="s">
        <v>153</v>
      </c>
      <c r="C21" s="148">
        <v>1624641</v>
      </c>
      <c r="D21" s="148">
        <v>1561061</v>
      </c>
      <c r="E21" s="148">
        <v>1203669</v>
      </c>
      <c r="F21" s="227">
        <f t="shared" si="0"/>
        <v>4.0728709512312555E-2</v>
      </c>
      <c r="G21" s="358">
        <f t="shared" si="1"/>
        <v>0.34974066790787162</v>
      </c>
    </row>
    <row r="22" spans="1:7" ht="15.75" customHeight="1">
      <c r="A22" s="844" t="s">
        <v>462</v>
      </c>
      <c r="B22" s="253" t="s">
        <v>71</v>
      </c>
      <c r="C22" s="181">
        <f t="shared" ref="C22:E24" si="2">C19/21</f>
        <v>1071933.0819999999</v>
      </c>
      <c r="D22" s="181">
        <f t="shared" si="2"/>
        <v>1122584.173</v>
      </c>
      <c r="E22" s="181">
        <f t="shared" si="2"/>
        <v>965113.92357142852</v>
      </c>
      <c r="F22" s="397">
        <f>(C22/D22)-1</f>
        <v>-4.5120082946332407E-2</v>
      </c>
      <c r="G22" s="357">
        <f>(C22/E22)-1</f>
        <v>0.11068036199631681</v>
      </c>
    </row>
    <row r="23" spans="1:7" ht="15.75" customHeight="1">
      <c r="A23" s="844"/>
      <c r="B23" s="253" t="s">
        <v>55</v>
      </c>
      <c r="C23" s="181">
        <f t="shared" si="2"/>
        <v>3002.5162974263812</v>
      </c>
      <c r="D23" s="181">
        <f t="shared" si="2"/>
        <v>2725.100828804143</v>
      </c>
      <c r="E23" s="181">
        <f t="shared" si="2"/>
        <v>2142.2806974036189</v>
      </c>
      <c r="F23" s="397">
        <f t="shared" si="0"/>
        <v>0.10180007495134658</v>
      </c>
      <c r="G23" s="357">
        <f t="shared" si="1"/>
        <v>0.40155130047399612</v>
      </c>
    </row>
    <row r="24" spans="1:7" ht="15.75">
      <c r="A24" s="845"/>
      <c r="B24" s="254" t="s">
        <v>153</v>
      </c>
      <c r="C24" s="148">
        <f t="shared" si="2"/>
        <v>77363.857142857145</v>
      </c>
      <c r="D24" s="148">
        <f t="shared" si="2"/>
        <v>74336.238095238092</v>
      </c>
      <c r="E24" s="457">
        <f t="shared" si="2"/>
        <v>57317.571428571428</v>
      </c>
      <c r="F24" s="227">
        <f t="shared" si="0"/>
        <v>4.0728709512312555E-2</v>
      </c>
      <c r="G24" s="358">
        <f t="shared" si="1"/>
        <v>0.34974066790787184</v>
      </c>
    </row>
  </sheetData>
  <mergeCells count="7">
    <mergeCell ref="F2:G2"/>
    <mergeCell ref="A22:A24"/>
    <mergeCell ref="C2:D2"/>
    <mergeCell ref="A4:A8"/>
    <mergeCell ref="A9:A13"/>
    <mergeCell ref="A14:A18"/>
    <mergeCell ref="A19:A2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4" tint="0.59999389629810485"/>
  </sheetPr>
  <dimension ref="A2:R46"/>
  <sheetViews>
    <sheetView showGridLines="0" rightToLeft="1" zoomScaleNormal="100" workbookViewId="0">
      <selection activeCell="N9" sqref="N9"/>
    </sheetView>
  </sheetViews>
  <sheetFormatPr defaultRowHeight="15"/>
  <cols>
    <col min="1" max="1" width="12" customWidth="1"/>
    <col min="2" max="2" width="12.75" customWidth="1"/>
    <col min="3" max="3" width="10.125" customWidth="1"/>
    <col min="4" max="4" width="8.125" customWidth="1"/>
    <col min="5" max="5" width="14.25" bestFit="1" customWidth="1"/>
    <col min="6" max="6" width="11.25" bestFit="1" customWidth="1"/>
    <col min="7" max="7" width="10.625" customWidth="1"/>
    <col min="8" max="8" width="11.25" customWidth="1"/>
    <col min="9" max="9" width="20.125" bestFit="1" customWidth="1"/>
    <col min="10" max="10" width="5.25" customWidth="1"/>
    <col min="11" max="11" width="12.625" customWidth="1"/>
    <col min="12" max="12" width="8.875" customWidth="1"/>
    <col min="13" max="13" width="9.25" customWidth="1"/>
    <col min="14" max="14" width="11.25" bestFit="1" customWidth="1"/>
    <col min="15" max="15" width="12.875" customWidth="1"/>
    <col min="16" max="16" width="11.25" bestFit="1" customWidth="1"/>
    <col min="17" max="17" width="11.375" customWidth="1"/>
    <col min="18" max="18" width="20.125" bestFit="1" customWidth="1"/>
  </cols>
  <sheetData>
    <row r="2" spans="1:18" ht="20.25" customHeight="1">
      <c r="A2" s="191"/>
      <c r="B2" s="192" t="s">
        <v>464</v>
      </c>
      <c r="C2" s="862"/>
      <c r="D2" s="863"/>
      <c r="E2" s="848" t="s">
        <v>47</v>
      </c>
      <c r="F2" s="848"/>
      <c r="G2" s="848"/>
      <c r="H2" s="846" t="s">
        <v>68</v>
      </c>
      <c r="I2" s="847"/>
      <c r="K2" s="192" t="s">
        <v>464</v>
      </c>
      <c r="L2" s="863"/>
      <c r="M2" s="863"/>
      <c r="N2" s="287"/>
      <c r="O2" s="307" t="s">
        <v>47</v>
      </c>
      <c r="P2" s="308"/>
      <c r="Q2" s="846" t="s">
        <v>68</v>
      </c>
      <c r="R2" s="847"/>
    </row>
    <row r="3" spans="1:18" ht="18.75" customHeight="1">
      <c r="A3" s="193"/>
      <c r="B3" s="194"/>
      <c r="C3" s="857"/>
      <c r="D3" s="858"/>
      <c r="E3" s="388" t="s">
        <v>978</v>
      </c>
      <c r="F3" s="600" t="s">
        <v>903</v>
      </c>
      <c r="G3" s="388" t="s">
        <v>979</v>
      </c>
      <c r="H3" s="395" t="s">
        <v>48</v>
      </c>
      <c r="I3" s="361" t="s">
        <v>785</v>
      </c>
      <c r="K3" s="202"/>
      <c r="L3" s="874"/>
      <c r="M3" s="874"/>
      <c r="N3" s="464" t="s">
        <v>978</v>
      </c>
      <c r="O3" s="464" t="s">
        <v>903</v>
      </c>
      <c r="P3" s="464" t="s">
        <v>979</v>
      </c>
      <c r="Q3" s="395" t="s">
        <v>48</v>
      </c>
      <c r="R3" s="328" t="s">
        <v>785</v>
      </c>
    </row>
    <row r="4" spans="1:18" ht="19.5" customHeight="1">
      <c r="A4" s="859" t="s">
        <v>52</v>
      </c>
      <c r="B4" s="864" t="s">
        <v>61</v>
      </c>
      <c r="C4" s="853" t="s">
        <v>153</v>
      </c>
      <c r="D4" s="853"/>
      <c r="E4" s="255">
        <v>2002</v>
      </c>
      <c r="F4" s="255">
        <v>1419</v>
      </c>
      <c r="G4" s="293">
        <v>1800</v>
      </c>
      <c r="H4" s="753">
        <f>E4/F4-1</f>
        <v>0.41085271317829464</v>
      </c>
      <c r="I4" s="755">
        <f>E4/G4-1</f>
        <v>0.11222222222222222</v>
      </c>
      <c r="K4" s="849" t="s">
        <v>369</v>
      </c>
      <c r="L4" s="850" t="s">
        <v>153</v>
      </c>
      <c r="M4" s="851"/>
      <c r="N4" s="189">
        <f>E22+E25+E28+E31</f>
        <v>1605828</v>
      </c>
      <c r="O4" s="189">
        <f t="shared" ref="N4:P6" si="0">F22+F25+F28+F31</f>
        <v>1546296</v>
      </c>
      <c r="P4" s="199">
        <f t="shared" si="0"/>
        <v>1195890</v>
      </c>
      <c r="Q4" s="288">
        <f>N4/O4-1</f>
        <v>3.8499743904142569E-2</v>
      </c>
      <c r="R4" s="288">
        <f>N4/P4-1</f>
        <v>0.34278905250482894</v>
      </c>
    </row>
    <row r="5" spans="1:18" ht="16.5" customHeight="1">
      <c r="A5" s="860"/>
      <c r="B5" s="849"/>
      <c r="C5" s="853" t="s">
        <v>51</v>
      </c>
      <c r="D5" s="853"/>
      <c r="E5" s="255">
        <v>4788.0649999999996</v>
      </c>
      <c r="F5" s="255">
        <v>929.44299999999998</v>
      </c>
      <c r="G5" s="293">
        <v>2838.7730000000001</v>
      </c>
      <c r="H5" s="458">
        <f t="shared" ref="H5:H39" si="1">E5/F5-1</f>
        <v>4.1515423753796625</v>
      </c>
      <c r="I5" s="459">
        <f t="shared" ref="I5:I39" si="2">E5/G5-1</f>
        <v>0.68666709173294205</v>
      </c>
      <c r="K5" s="849"/>
      <c r="L5" s="852" t="s">
        <v>51</v>
      </c>
      <c r="M5" s="853"/>
      <c r="N5" s="602">
        <f>E23+E26+E29+E32</f>
        <v>21996427.320999999</v>
      </c>
      <c r="O5" s="602">
        <f t="shared" si="0"/>
        <v>22893624.178999998</v>
      </c>
      <c r="P5" s="603">
        <f t="shared" si="0"/>
        <v>20074640.866</v>
      </c>
      <c r="Q5" s="288">
        <f t="shared" ref="Q5:Q15" si="3">N5/O5-1</f>
        <v>-3.9189813329030931E-2</v>
      </c>
      <c r="R5" s="288">
        <f>N5/P5-1</f>
        <v>9.5732046606865406E-2</v>
      </c>
    </row>
    <row r="6" spans="1:18" ht="18.75" customHeight="1">
      <c r="A6" s="860"/>
      <c r="B6" s="849"/>
      <c r="C6" s="855" t="s">
        <v>55</v>
      </c>
      <c r="D6" s="855"/>
      <c r="E6" s="150">
        <v>4834.2949534589998</v>
      </c>
      <c r="F6" s="150">
        <v>964.21138746199995</v>
      </c>
      <c r="G6" s="150">
        <v>2876.2919521570002</v>
      </c>
      <c r="H6" s="754">
        <f t="shared" si="1"/>
        <v>4.0137293712988029</v>
      </c>
      <c r="I6" s="756">
        <f t="shared" si="2"/>
        <v>0.68073861550585857</v>
      </c>
      <c r="K6" s="849"/>
      <c r="L6" s="854" t="s">
        <v>55</v>
      </c>
      <c r="M6" s="855"/>
      <c r="N6" s="150">
        <f t="shared" si="0"/>
        <v>51549.834584857002</v>
      </c>
      <c r="O6" s="150">
        <f t="shared" si="0"/>
        <v>52124.860350455994</v>
      </c>
      <c r="P6" s="177">
        <f t="shared" si="0"/>
        <v>36596.605502897</v>
      </c>
      <c r="Q6" s="289">
        <f>N6/O6-1</f>
        <v>-1.1031698919342303E-2</v>
      </c>
      <c r="R6" s="289">
        <f t="shared" ref="R6:R14" si="4">N6/P6-1</f>
        <v>0.40859606721657005</v>
      </c>
    </row>
    <row r="7" spans="1:18" ht="17.25" customHeight="1">
      <c r="A7" s="860"/>
      <c r="B7" s="849" t="s">
        <v>62</v>
      </c>
      <c r="C7" s="853" t="s">
        <v>153</v>
      </c>
      <c r="D7" s="853"/>
      <c r="E7" s="602">
        <v>457</v>
      </c>
      <c r="F7" s="259">
        <v>345</v>
      </c>
      <c r="G7" s="602">
        <v>621</v>
      </c>
      <c r="H7" s="753">
        <f t="shared" si="1"/>
        <v>0.32463768115942027</v>
      </c>
      <c r="I7" s="755">
        <f t="shared" si="2"/>
        <v>-0.26409017713365535</v>
      </c>
      <c r="K7" s="849" t="s">
        <v>364</v>
      </c>
      <c r="L7" s="852" t="s">
        <v>153</v>
      </c>
      <c r="M7" s="853"/>
      <c r="N7" s="602">
        <f>E4+E7</f>
        <v>2459</v>
      </c>
      <c r="O7" s="602">
        <f t="shared" ref="N7:O9" si="5">F4+F7</f>
        <v>1764</v>
      </c>
      <c r="P7" s="603">
        <f>G4+G7+G10</f>
        <v>2894</v>
      </c>
      <c r="Q7" s="288">
        <f t="shared" si="3"/>
        <v>0.39399092970521532</v>
      </c>
      <c r="R7" s="288">
        <f t="shared" si="4"/>
        <v>-0.15031098825155498</v>
      </c>
    </row>
    <row r="8" spans="1:18" ht="16.5" customHeight="1">
      <c r="A8" s="860"/>
      <c r="B8" s="849"/>
      <c r="C8" s="853" t="s">
        <v>51</v>
      </c>
      <c r="D8" s="853"/>
      <c r="E8" s="602">
        <v>3849.8919999999998</v>
      </c>
      <c r="F8" s="255">
        <v>2092.9389999999999</v>
      </c>
      <c r="G8" s="602">
        <v>4512.616</v>
      </c>
      <c r="H8" s="458">
        <f t="shared" si="1"/>
        <v>0.83946689320615664</v>
      </c>
      <c r="I8" s="459">
        <f t="shared" si="2"/>
        <v>-0.14686026907673955</v>
      </c>
      <c r="K8" s="849"/>
      <c r="L8" s="852" t="s">
        <v>51</v>
      </c>
      <c r="M8" s="853"/>
      <c r="N8" s="602">
        <f t="shared" si="5"/>
        <v>8637.9569999999985</v>
      </c>
      <c r="O8" s="602">
        <f t="shared" si="5"/>
        <v>3022.3819999999996</v>
      </c>
      <c r="P8" s="603">
        <f>G5+G8+G11</f>
        <v>7437.6369999999997</v>
      </c>
      <c r="Q8" s="288">
        <f t="shared" si="3"/>
        <v>1.8579964412175562</v>
      </c>
      <c r="R8" s="288">
        <f t="shared" si="4"/>
        <v>0.16138459029393326</v>
      </c>
    </row>
    <row r="9" spans="1:18" ht="18.75" customHeight="1">
      <c r="A9" s="860"/>
      <c r="B9" s="849"/>
      <c r="C9" s="853" t="s">
        <v>55</v>
      </c>
      <c r="D9" s="853"/>
      <c r="E9" s="666">
        <v>3866.5956642669998</v>
      </c>
      <c r="F9" s="666">
        <v>2118.4404949189998</v>
      </c>
      <c r="G9" s="666">
        <v>4484.8305814650003</v>
      </c>
      <c r="H9" s="754">
        <f t="shared" si="1"/>
        <v>0.82520853124781413</v>
      </c>
      <c r="I9" s="756">
        <f t="shared" si="2"/>
        <v>-0.13785022777740019</v>
      </c>
      <c r="K9" s="849"/>
      <c r="L9" s="854" t="s">
        <v>55</v>
      </c>
      <c r="M9" s="855"/>
      <c r="N9" s="150">
        <f t="shared" si="5"/>
        <v>8700.8906177259996</v>
      </c>
      <c r="O9" s="150">
        <f t="shared" si="5"/>
        <v>3082.6518823809997</v>
      </c>
      <c r="P9" s="177">
        <f>G6+G9+G12</f>
        <v>7447.3702347510007</v>
      </c>
      <c r="Q9" s="289">
        <f t="shared" si="3"/>
        <v>1.8225342820758423</v>
      </c>
      <c r="R9" s="289">
        <f t="shared" si="4"/>
        <v>0.16831718357787673</v>
      </c>
    </row>
    <row r="10" spans="1:18" ht="20.25" customHeight="1">
      <c r="A10" s="860"/>
      <c r="B10" s="849" t="s">
        <v>773</v>
      </c>
      <c r="C10" s="850" t="s">
        <v>153</v>
      </c>
      <c r="D10" s="851"/>
      <c r="E10" s="701"/>
      <c r="F10" s="701"/>
      <c r="G10" s="199">
        <v>473</v>
      </c>
      <c r="H10" s="753" t="s">
        <v>154</v>
      </c>
      <c r="I10" s="755" t="s">
        <v>154</v>
      </c>
      <c r="K10" s="849" t="s">
        <v>720</v>
      </c>
      <c r="L10" s="852" t="s">
        <v>153</v>
      </c>
      <c r="M10" s="853"/>
      <c r="N10" s="602">
        <f>E16+E19+E13</f>
        <v>56</v>
      </c>
      <c r="O10" s="602">
        <f t="shared" ref="O10:P12" si="6">F19+F16+F13</f>
        <v>79</v>
      </c>
      <c r="P10" s="603">
        <f t="shared" si="6"/>
        <v>665</v>
      </c>
      <c r="Q10" s="288">
        <f>N10/O10-1</f>
        <v>-0.29113924050632911</v>
      </c>
      <c r="R10" s="288">
        <f>N10/P10-1</f>
        <v>-0.91578947368421049</v>
      </c>
    </row>
    <row r="11" spans="1:18" ht="16.5" customHeight="1">
      <c r="A11" s="860"/>
      <c r="B11" s="849"/>
      <c r="C11" s="852" t="s">
        <v>51</v>
      </c>
      <c r="D11" s="853"/>
      <c r="E11" s="664"/>
      <c r="F11" s="664"/>
      <c r="G11" s="667">
        <v>86.248000000000005</v>
      </c>
      <c r="H11" s="458" t="s">
        <v>154</v>
      </c>
      <c r="I11" s="459" t="s">
        <v>154</v>
      </c>
      <c r="K11" s="849"/>
      <c r="L11" s="852" t="s">
        <v>51</v>
      </c>
      <c r="M11" s="853"/>
      <c r="N11" s="602">
        <f>E17+E20+E14</f>
        <v>154.143</v>
      </c>
      <c r="O11" s="602">
        <f t="shared" si="6"/>
        <v>420700.35</v>
      </c>
      <c r="P11" s="603">
        <f t="shared" si="6"/>
        <v>36401.678999999996</v>
      </c>
      <c r="Q11" s="288">
        <f t="shared" si="3"/>
        <v>-0.99963360382276845</v>
      </c>
      <c r="R11" s="288">
        <f>N11/P11-1</f>
        <v>-0.99576549752004573</v>
      </c>
    </row>
    <row r="12" spans="1:18" ht="16.5" customHeight="1">
      <c r="A12" s="861"/>
      <c r="B12" s="856"/>
      <c r="C12" s="854" t="s">
        <v>55</v>
      </c>
      <c r="D12" s="855"/>
      <c r="E12" s="665"/>
      <c r="F12" s="665"/>
      <c r="G12" s="177">
        <v>86.247701129000006</v>
      </c>
      <c r="H12" s="754" t="s">
        <v>154</v>
      </c>
      <c r="I12" s="756" t="s">
        <v>154</v>
      </c>
      <c r="K12" s="849"/>
      <c r="L12" s="854" t="s">
        <v>55</v>
      </c>
      <c r="M12" s="855"/>
      <c r="N12" s="159">
        <f>E18+E21+E15</f>
        <v>11.315066608</v>
      </c>
      <c r="O12" s="159">
        <f t="shared" si="6"/>
        <v>1.68594</v>
      </c>
      <c r="P12" s="177">
        <f t="shared" si="6"/>
        <v>3.3516912420000002</v>
      </c>
      <c r="Q12" s="591">
        <f t="shared" si="3"/>
        <v>5.7114289998457837</v>
      </c>
      <c r="R12" s="198">
        <f t="shared" si="4"/>
        <v>2.3759274918318982</v>
      </c>
    </row>
    <row r="13" spans="1:18" ht="16.5" customHeight="1">
      <c r="A13" s="871" t="s">
        <v>53</v>
      </c>
      <c r="B13" s="849" t="s">
        <v>465</v>
      </c>
      <c r="C13" s="852" t="s">
        <v>153</v>
      </c>
      <c r="D13" s="853"/>
      <c r="E13" s="740">
        <v>56</v>
      </c>
      <c r="F13" s="740">
        <v>59</v>
      </c>
      <c r="G13" s="740">
        <v>164</v>
      </c>
      <c r="H13" s="753">
        <f t="shared" si="1"/>
        <v>-5.084745762711862E-2</v>
      </c>
      <c r="I13" s="755">
        <f>E13/G13-1</f>
        <v>-0.65853658536585358</v>
      </c>
      <c r="K13" s="873" t="s">
        <v>368</v>
      </c>
      <c r="L13" s="852" t="s">
        <v>153</v>
      </c>
      <c r="M13" s="853"/>
      <c r="N13" s="602">
        <f>E34</f>
        <v>16298</v>
      </c>
      <c r="O13" s="602">
        <f t="shared" ref="N13:P14" si="7">F34</f>
        <v>12922</v>
      </c>
      <c r="P13" s="603">
        <f t="shared" si="7"/>
        <v>4220</v>
      </c>
      <c r="Q13" s="288">
        <f t="shared" si="3"/>
        <v>0.26125986689366965</v>
      </c>
      <c r="R13" s="288">
        <f>N13/P13-1</f>
        <v>2.862085308056872</v>
      </c>
    </row>
    <row r="14" spans="1:18" ht="18" customHeight="1">
      <c r="A14" s="872"/>
      <c r="B14" s="849"/>
      <c r="C14" s="852" t="s">
        <v>51</v>
      </c>
      <c r="D14" s="853"/>
      <c r="E14" s="740">
        <v>154.143</v>
      </c>
      <c r="F14" s="740">
        <v>0.35</v>
      </c>
      <c r="G14" s="740">
        <v>4.1470000000000002</v>
      </c>
      <c r="H14" s="458">
        <f t="shared" si="1"/>
        <v>439.40857142857146</v>
      </c>
      <c r="I14" s="459">
        <f t="shared" si="2"/>
        <v>36.169761273209545</v>
      </c>
      <c r="K14" s="873"/>
      <c r="L14" s="852" t="s">
        <v>51</v>
      </c>
      <c r="M14" s="853"/>
      <c r="N14" s="602">
        <f t="shared" si="7"/>
        <v>505375.30099999998</v>
      </c>
      <c r="O14" s="602">
        <f t="shared" si="7"/>
        <v>256920.72200000001</v>
      </c>
      <c r="P14" s="603">
        <f t="shared" si="7"/>
        <v>148912.21299999999</v>
      </c>
      <c r="Q14" s="288">
        <f t="shared" si="3"/>
        <v>0.96704764437023472</v>
      </c>
      <c r="R14" s="288">
        <f t="shared" si="4"/>
        <v>2.393780072289974</v>
      </c>
    </row>
    <row r="15" spans="1:18" ht="18" customHeight="1">
      <c r="A15" s="872"/>
      <c r="B15" s="849"/>
      <c r="C15" s="854" t="s">
        <v>55</v>
      </c>
      <c r="D15" s="855"/>
      <c r="E15" s="150">
        <v>11.315066608</v>
      </c>
      <c r="F15" s="150">
        <v>1.2652399999999999</v>
      </c>
      <c r="G15" s="150">
        <v>2.8900100000000002</v>
      </c>
      <c r="H15" s="754">
        <f t="shared" si="1"/>
        <v>7.9430199867218878</v>
      </c>
      <c r="I15" s="756">
        <f t="shared" si="2"/>
        <v>2.9152344137217518</v>
      </c>
      <c r="K15" s="873"/>
      <c r="L15" s="854" t="s">
        <v>55</v>
      </c>
      <c r="M15" s="855"/>
      <c r="N15" s="150">
        <f t="shared" ref="N15" si="8">E36</f>
        <v>2790.8019767629999</v>
      </c>
      <c r="O15" s="150">
        <f>F36</f>
        <v>2017.9192320499999</v>
      </c>
      <c r="P15" s="177">
        <f>G36</f>
        <v>940.56721658599997</v>
      </c>
      <c r="Q15" s="591">
        <f t="shared" si="3"/>
        <v>0.38300975204435206</v>
      </c>
      <c r="R15" s="198">
        <f>N15/P15-1</f>
        <v>1.9671478311702622</v>
      </c>
    </row>
    <row r="16" spans="1:18" ht="16.5" customHeight="1">
      <c r="A16" s="872"/>
      <c r="B16" s="849" t="s">
        <v>980</v>
      </c>
      <c r="C16" s="852" t="s">
        <v>153</v>
      </c>
      <c r="D16" s="853"/>
      <c r="E16" s="666"/>
      <c r="F16" s="666"/>
      <c r="G16" s="666">
        <v>8</v>
      </c>
      <c r="H16" s="753" t="s">
        <v>154</v>
      </c>
      <c r="I16" s="755" t="s">
        <v>154</v>
      </c>
      <c r="K16" s="849" t="s">
        <v>43</v>
      </c>
      <c r="L16" s="865" t="s">
        <v>153</v>
      </c>
      <c r="M16" s="866"/>
      <c r="N16" s="430">
        <f>SUM(N13,N10,N4,N7)</f>
        <v>1624641</v>
      </c>
      <c r="O16" s="430">
        <f>SUM(O13,O10,O4,O7)</f>
        <v>1561061</v>
      </c>
      <c r="P16" s="431">
        <f>SUM(P13,P10,P4,P7)</f>
        <v>1203669</v>
      </c>
      <c r="Q16" s="432">
        <v>1.8522554075496966E-2</v>
      </c>
      <c r="R16" s="432">
        <v>0.53984501537812024</v>
      </c>
    </row>
    <row r="17" spans="1:18" ht="16.5" customHeight="1">
      <c r="A17" s="872"/>
      <c r="B17" s="849"/>
      <c r="C17" s="852" t="s">
        <v>51</v>
      </c>
      <c r="D17" s="853"/>
      <c r="E17" s="602"/>
      <c r="F17" s="602"/>
      <c r="G17" s="602">
        <v>0.18</v>
      </c>
      <c r="H17" s="458" t="s">
        <v>154</v>
      </c>
      <c r="I17" s="459" t="s">
        <v>154</v>
      </c>
      <c r="K17" s="849"/>
      <c r="L17" s="867" t="s">
        <v>51</v>
      </c>
      <c r="M17" s="868"/>
      <c r="N17" s="433">
        <f>SUM(N5,N8,N11,N14)</f>
        <v>22510594.721999995</v>
      </c>
      <c r="O17" s="433">
        <f t="shared" ref="O17" si="9">SUM(O5,O8,O11,O14)</f>
        <v>23574267.632999998</v>
      </c>
      <c r="P17" s="434">
        <f>SUM(P5,P8,P11,P14)</f>
        <v>20267392.395</v>
      </c>
      <c r="Q17" s="432">
        <v>3.1828660703858702E-2</v>
      </c>
      <c r="R17" s="432">
        <v>0.1677483766096366</v>
      </c>
    </row>
    <row r="18" spans="1:18" ht="16.5" customHeight="1">
      <c r="A18" s="872"/>
      <c r="B18" s="849"/>
      <c r="C18" s="854" t="s">
        <v>55</v>
      </c>
      <c r="D18" s="855"/>
      <c r="E18" s="150"/>
      <c r="F18" s="150"/>
      <c r="G18" s="150">
        <v>0.13950000000000001</v>
      </c>
      <c r="H18" s="754" t="s">
        <v>154</v>
      </c>
      <c r="I18" s="756" t="s">
        <v>154</v>
      </c>
      <c r="K18" s="849"/>
      <c r="L18" s="869" t="s">
        <v>55</v>
      </c>
      <c r="M18" s="870"/>
      <c r="N18" s="435">
        <f>SUM(N6,N9,N12,N15)</f>
        <v>63052.842245954002</v>
      </c>
      <c r="O18" s="435">
        <f t="shared" ref="O18:P18" si="10">SUM(O6,O9,O12,O15)</f>
        <v>57227.117404886994</v>
      </c>
      <c r="P18" s="436">
        <f t="shared" si="10"/>
        <v>44987.894645476001</v>
      </c>
      <c r="Q18" s="432">
        <v>9.1171817411701106E-2</v>
      </c>
      <c r="R18" s="432">
        <v>0.4091726120603818</v>
      </c>
    </row>
    <row r="19" spans="1:18" ht="16.5" customHeight="1">
      <c r="A19" s="872"/>
      <c r="B19" s="849" t="s">
        <v>64</v>
      </c>
      <c r="C19" s="850" t="s">
        <v>153</v>
      </c>
      <c r="D19" s="851"/>
      <c r="E19" s="189"/>
      <c r="F19" s="189">
        <v>20</v>
      </c>
      <c r="G19" s="189">
        <v>493</v>
      </c>
      <c r="H19" s="753" t="s">
        <v>154</v>
      </c>
      <c r="I19" s="755" t="s">
        <v>154</v>
      </c>
      <c r="K19" s="849" t="s">
        <v>462</v>
      </c>
      <c r="L19" s="865" t="s">
        <v>153</v>
      </c>
      <c r="M19" s="866"/>
      <c r="N19" s="430">
        <f>N16/21</f>
        <v>77363.857142857145</v>
      </c>
      <c r="O19" s="430">
        <f t="shared" ref="O19:P19" si="11">O16/21</f>
        <v>74336.238095238092</v>
      </c>
      <c r="P19" s="431">
        <f t="shared" si="11"/>
        <v>57317.571428571428</v>
      </c>
      <c r="Q19" s="446">
        <v>-7.8479593931693348E-2</v>
      </c>
      <c r="R19" s="437">
        <v>0.53984501537812024</v>
      </c>
    </row>
    <row r="20" spans="1:18" ht="16.5" customHeight="1">
      <c r="A20" s="872"/>
      <c r="B20" s="849"/>
      <c r="C20" s="853" t="s">
        <v>51</v>
      </c>
      <c r="D20" s="853"/>
      <c r="E20" s="602"/>
      <c r="F20" s="602">
        <v>420700</v>
      </c>
      <c r="G20" s="602">
        <v>36397.351999999999</v>
      </c>
      <c r="H20" s="458" t="s">
        <v>154</v>
      </c>
      <c r="I20" s="459" t="s">
        <v>154</v>
      </c>
      <c r="K20" s="849"/>
      <c r="L20" s="867" t="s">
        <v>51</v>
      </c>
      <c r="M20" s="868"/>
      <c r="N20" s="433">
        <f t="shared" ref="N20:P21" si="12">N17/21</f>
        <v>1071933.0819999997</v>
      </c>
      <c r="O20" s="433">
        <f t="shared" si="12"/>
        <v>1122584.173</v>
      </c>
      <c r="P20" s="434">
        <f t="shared" si="12"/>
        <v>965113.92357142852</v>
      </c>
      <c r="Q20" s="432">
        <v>-6.6440735553651598E-2</v>
      </c>
      <c r="R20" s="438">
        <v>0.16774837660963637</v>
      </c>
    </row>
    <row r="21" spans="1:18" ht="16.5" customHeight="1">
      <c r="A21" s="872"/>
      <c r="B21" s="856"/>
      <c r="C21" s="852" t="s">
        <v>55</v>
      </c>
      <c r="D21" s="853"/>
      <c r="E21" s="150"/>
      <c r="F21" s="150">
        <v>0.42070000000000002</v>
      </c>
      <c r="G21" s="150">
        <v>0.32218124199999998</v>
      </c>
      <c r="H21" s="754" t="s">
        <v>154</v>
      </c>
      <c r="I21" s="756" t="s">
        <v>154</v>
      </c>
      <c r="K21" s="856"/>
      <c r="L21" s="869" t="s">
        <v>55</v>
      </c>
      <c r="M21" s="870"/>
      <c r="N21" s="435">
        <f>N18/21</f>
        <v>3002.5162974263812</v>
      </c>
      <c r="O21" s="435">
        <f t="shared" si="12"/>
        <v>2725.1008288041426</v>
      </c>
      <c r="P21" s="436">
        <f t="shared" si="12"/>
        <v>2142.2806974036189</v>
      </c>
      <c r="Q21" s="448">
        <v>-1.2749308056079878E-2</v>
      </c>
      <c r="R21" s="439">
        <v>0.40917261206038202</v>
      </c>
    </row>
    <row r="22" spans="1:18" ht="16.5" customHeight="1">
      <c r="A22" s="872" t="s">
        <v>1</v>
      </c>
      <c r="B22" s="864" t="s">
        <v>65</v>
      </c>
      <c r="C22" s="850" t="s">
        <v>153</v>
      </c>
      <c r="D22" s="851"/>
      <c r="E22" s="189">
        <v>66781</v>
      </c>
      <c r="F22" s="189">
        <v>105739</v>
      </c>
      <c r="G22" s="189">
        <v>22921</v>
      </c>
      <c r="H22" s="753">
        <f t="shared" si="1"/>
        <v>-0.36843548737930187</v>
      </c>
      <c r="I22" s="755">
        <f t="shared" si="2"/>
        <v>1.9135290781379521</v>
      </c>
    </row>
    <row r="23" spans="1:18" ht="16.5" customHeight="1">
      <c r="A23" s="872"/>
      <c r="B23" s="849"/>
      <c r="C23" s="852" t="s">
        <v>51</v>
      </c>
      <c r="D23" s="853"/>
      <c r="E23" s="602">
        <v>2145953.4959999998</v>
      </c>
      <c r="F23" s="602">
        <v>2359029.5890000002</v>
      </c>
      <c r="G23" s="602">
        <v>1625139.56</v>
      </c>
      <c r="H23" s="458">
        <f t="shared" si="1"/>
        <v>-9.0323620353708223E-2</v>
      </c>
      <c r="I23" s="459">
        <f t="shared" si="2"/>
        <v>0.32047336045403996</v>
      </c>
    </row>
    <row r="24" spans="1:18" ht="16.5" customHeight="1">
      <c r="A24" s="872"/>
      <c r="B24" s="849"/>
      <c r="C24" s="854" t="s">
        <v>55</v>
      </c>
      <c r="D24" s="855"/>
      <c r="E24" s="150">
        <v>422.89565582900002</v>
      </c>
      <c r="F24" s="150">
        <v>603.23017436199996</v>
      </c>
      <c r="G24" s="150">
        <v>545.28614191199995</v>
      </c>
      <c r="H24" s="754">
        <f t="shared" si="1"/>
        <v>-0.29894810670525362</v>
      </c>
      <c r="I24" s="756">
        <f t="shared" si="2"/>
        <v>-0.22445185504595444</v>
      </c>
      <c r="N24" s="65"/>
    </row>
    <row r="25" spans="1:18" ht="16.5" customHeight="1">
      <c r="A25" s="872"/>
      <c r="B25" s="849" t="s">
        <v>66</v>
      </c>
      <c r="C25" s="852" t="s">
        <v>153</v>
      </c>
      <c r="D25" s="853"/>
      <c r="E25" s="189">
        <v>551187</v>
      </c>
      <c r="F25" s="189">
        <v>644035</v>
      </c>
      <c r="G25" s="189">
        <v>554102</v>
      </c>
      <c r="H25" s="753">
        <f t="shared" si="1"/>
        <v>-0.14416607793054725</v>
      </c>
      <c r="I25" s="755">
        <f t="shared" si="2"/>
        <v>-5.2607642636193219E-3</v>
      </c>
    </row>
    <row r="26" spans="1:18" ht="16.5" customHeight="1">
      <c r="A26" s="872"/>
      <c r="B26" s="849"/>
      <c r="C26" s="852" t="s">
        <v>51</v>
      </c>
      <c r="D26" s="853"/>
      <c r="E26" s="602">
        <v>12586095.558</v>
      </c>
      <c r="F26" s="602">
        <v>13649366.625</v>
      </c>
      <c r="G26" s="602">
        <v>9218762.3320000004</v>
      </c>
      <c r="H26" s="458">
        <f t="shared" si="1"/>
        <v>-7.7898930859731319E-2</v>
      </c>
      <c r="I26" s="459">
        <f t="shared" si="2"/>
        <v>0.3652695562300563</v>
      </c>
    </row>
    <row r="27" spans="1:18" ht="16.5" customHeight="1">
      <c r="A27" s="872"/>
      <c r="B27" s="856"/>
      <c r="C27" s="854" t="s">
        <v>55</v>
      </c>
      <c r="D27" s="855"/>
      <c r="E27" s="150">
        <v>33908.937917112999</v>
      </c>
      <c r="F27" s="150">
        <v>34471.303572630997</v>
      </c>
      <c r="G27" s="150">
        <v>17543.601883830001</v>
      </c>
      <c r="H27" s="754">
        <f t="shared" si="1"/>
        <v>-1.6314023469785388E-2</v>
      </c>
      <c r="I27" s="756">
        <f t="shared" si="2"/>
        <v>0.93283785973090194</v>
      </c>
    </row>
    <row r="28" spans="1:18" ht="16.5" customHeight="1">
      <c r="A28" s="872" t="s">
        <v>2</v>
      </c>
      <c r="B28" s="864" t="s">
        <v>65</v>
      </c>
      <c r="C28" s="852" t="s">
        <v>153</v>
      </c>
      <c r="D28" s="853"/>
      <c r="E28" s="189">
        <v>12316</v>
      </c>
      <c r="F28" s="189">
        <v>10438</v>
      </c>
      <c r="G28" s="189">
        <v>76517</v>
      </c>
      <c r="H28" s="753">
        <f t="shared" si="1"/>
        <v>0.17991952481318263</v>
      </c>
      <c r="I28" s="755">
        <f t="shared" si="2"/>
        <v>-0.8390423043245292</v>
      </c>
    </row>
    <row r="29" spans="1:18" ht="16.5" customHeight="1">
      <c r="A29" s="872"/>
      <c r="B29" s="849"/>
      <c r="C29" s="853" t="s">
        <v>51</v>
      </c>
      <c r="D29" s="853"/>
      <c r="E29" s="602">
        <v>101208.45</v>
      </c>
      <c r="F29" s="602">
        <v>161126.041</v>
      </c>
      <c r="G29" s="602">
        <v>3002197.2549999999</v>
      </c>
      <c r="H29" s="458">
        <f t="shared" si="1"/>
        <v>-0.3718678286149909</v>
      </c>
      <c r="I29" s="459">
        <f t="shared" si="2"/>
        <v>-0.96628854089069505</v>
      </c>
    </row>
    <row r="30" spans="1:18" ht="16.5" customHeight="1">
      <c r="A30" s="872"/>
      <c r="B30" s="849"/>
      <c r="C30" s="854" t="s">
        <v>55</v>
      </c>
      <c r="D30" s="855"/>
      <c r="E30" s="150">
        <v>78.438120906999998</v>
      </c>
      <c r="F30" s="150">
        <v>702.34077327499995</v>
      </c>
      <c r="G30" s="150">
        <v>495.67076800400002</v>
      </c>
      <c r="H30" s="754">
        <f t="shared" si="1"/>
        <v>-0.8883189985664014</v>
      </c>
      <c r="I30" s="756">
        <f t="shared" si="2"/>
        <v>-0.84175358731994665</v>
      </c>
    </row>
    <row r="31" spans="1:18" ht="16.5" customHeight="1">
      <c r="A31" s="872"/>
      <c r="B31" s="849" t="s">
        <v>66</v>
      </c>
      <c r="C31" s="853" t="s">
        <v>153</v>
      </c>
      <c r="D31" s="853"/>
      <c r="E31" s="255">
        <v>975544</v>
      </c>
      <c r="F31" s="189">
        <v>786084</v>
      </c>
      <c r="G31" s="189">
        <v>542350</v>
      </c>
      <c r="H31" s="753">
        <f t="shared" si="1"/>
        <v>0.24101749940209949</v>
      </c>
      <c r="I31" s="755">
        <f t="shared" si="2"/>
        <v>0.79873513413847141</v>
      </c>
    </row>
    <row r="32" spans="1:18" ht="16.5" customHeight="1">
      <c r="A32" s="872"/>
      <c r="B32" s="849"/>
      <c r="C32" s="853" t="s">
        <v>51</v>
      </c>
      <c r="D32" s="853"/>
      <c r="E32" s="255">
        <v>7163169.8169999998</v>
      </c>
      <c r="F32" s="602">
        <v>6724101.9239999996</v>
      </c>
      <c r="G32" s="602">
        <v>6228541.7189999996</v>
      </c>
      <c r="H32" s="458">
        <f t="shared" si="1"/>
        <v>6.5297626056627367E-2</v>
      </c>
      <c r="I32" s="459">
        <f t="shared" si="2"/>
        <v>0.15005568561079752</v>
      </c>
    </row>
    <row r="33" spans="1:9" ht="16.5" customHeight="1">
      <c r="A33" s="872"/>
      <c r="B33" s="856"/>
      <c r="C33" s="854" t="s">
        <v>55</v>
      </c>
      <c r="D33" s="855"/>
      <c r="E33" s="255">
        <v>17139.562891008001</v>
      </c>
      <c r="F33" s="150">
        <v>16347.985830187999</v>
      </c>
      <c r="G33" s="150">
        <v>18012.046709151</v>
      </c>
      <c r="H33" s="754">
        <f t="shared" si="1"/>
        <v>4.8420464089116377E-2</v>
      </c>
      <c r="I33" s="756">
        <f t="shared" si="2"/>
        <v>-4.8438904930206195E-2</v>
      </c>
    </row>
    <row r="34" spans="1:9" ht="16.5" customHeight="1">
      <c r="A34" s="872" t="s">
        <v>54</v>
      </c>
      <c r="B34" s="864" t="s">
        <v>466</v>
      </c>
      <c r="C34" s="853" t="s">
        <v>153</v>
      </c>
      <c r="D34" s="853"/>
      <c r="E34" s="189">
        <v>16298</v>
      </c>
      <c r="F34" s="189">
        <v>12922</v>
      </c>
      <c r="G34" s="189">
        <v>4220</v>
      </c>
      <c r="H34" s="753">
        <f t="shared" si="1"/>
        <v>0.26125986689366965</v>
      </c>
      <c r="I34" s="755">
        <f t="shared" si="2"/>
        <v>2.862085308056872</v>
      </c>
    </row>
    <row r="35" spans="1:9" ht="18" customHeight="1">
      <c r="A35" s="872"/>
      <c r="B35" s="849"/>
      <c r="C35" s="853" t="s">
        <v>51</v>
      </c>
      <c r="D35" s="853"/>
      <c r="E35" s="602">
        <v>505375.30099999998</v>
      </c>
      <c r="F35" s="602">
        <v>256920.72200000001</v>
      </c>
      <c r="G35" s="602">
        <v>148912.21299999999</v>
      </c>
      <c r="H35" s="458">
        <f t="shared" si="1"/>
        <v>0.96704764437023472</v>
      </c>
      <c r="I35" s="459">
        <f t="shared" si="2"/>
        <v>2.393780072289974</v>
      </c>
    </row>
    <row r="36" spans="1:9" ht="17.25" customHeight="1">
      <c r="A36" s="872"/>
      <c r="B36" s="849"/>
      <c r="C36" s="853" t="s">
        <v>55</v>
      </c>
      <c r="D36" s="853"/>
      <c r="E36" s="150">
        <v>2790.8019767629999</v>
      </c>
      <c r="F36" s="150">
        <v>2017.9192320499999</v>
      </c>
      <c r="G36" s="150">
        <v>940.56721658599997</v>
      </c>
      <c r="H36" s="754">
        <f t="shared" si="1"/>
        <v>0.38300975204435206</v>
      </c>
      <c r="I36" s="756">
        <f t="shared" si="2"/>
        <v>1.9671478311702622</v>
      </c>
    </row>
    <row r="37" spans="1:9" ht="16.5" customHeight="1">
      <c r="A37" s="193"/>
      <c r="B37" s="864" t="s">
        <v>43</v>
      </c>
      <c r="C37" s="865" t="s">
        <v>153</v>
      </c>
      <c r="D37" s="866"/>
      <c r="E37" s="197">
        <v>1624641</v>
      </c>
      <c r="F37" s="197">
        <v>1561061</v>
      </c>
      <c r="G37" s="197">
        <v>1203669</v>
      </c>
      <c r="H37" s="753">
        <f t="shared" si="1"/>
        <v>4.0728709512312555E-2</v>
      </c>
      <c r="I37" s="755">
        <f t="shared" si="2"/>
        <v>0.34974066790787162</v>
      </c>
    </row>
    <row r="38" spans="1:9" ht="19.5" customHeight="1">
      <c r="A38" s="193"/>
      <c r="B38" s="849"/>
      <c r="C38" s="868" t="s">
        <v>51</v>
      </c>
      <c r="D38" s="868"/>
      <c r="E38" s="181">
        <v>22510594.721999999</v>
      </c>
      <c r="F38" s="181">
        <v>23574267.633000001</v>
      </c>
      <c r="G38" s="181">
        <v>20267392.395</v>
      </c>
      <c r="H38" s="458">
        <f t="shared" si="1"/>
        <v>-4.5120082946332518E-2</v>
      </c>
      <c r="I38" s="459">
        <f t="shared" si="2"/>
        <v>0.11068036199631681</v>
      </c>
    </row>
    <row r="39" spans="1:9" ht="17.25" customHeight="1">
      <c r="A39" s="195"/>
      <c r="B39" s="856"/>
      <c r="C39" s="870" t="s">
        <v>55</v>
      </c>
      <c r="D39" s="870"/>
      <c r="E39" s="148">
        <v>63052.842245954002</v>
      </c>
      <c r="F39" s="148">
        <v>57227.117404887002</v>
      </c>
      <c r="G39" s="148">
        <v>44987.894645476001</v>
      </c>
      <c r="H39" s="754">
        <f t="shared" si="1"/>
        <v>0.10180007495134635</v>
      </c>
      <c r="I39" s="756">
        <f t="shared" si="2"/>
        <v>0.4015513004739959</v>
      </c>
    </row>
    <row r="40" spans="1:9" ht="16.5" customHeight="1">
      <c r="B40" s="849" t="s">
        <v>462</v>
      </c>
      <c r="C40" s="865" t="s">
        <v>153</v>
      </c>
      <c r="D40" s="866"/>
      <c r="E40" s="430">
        <f t="shared" ref="E40:G42" si="13">E37/21</f>
        <v>77363.857142857145</v>
      </c>
      <c r="F40" s="430">
        <f t="shared" si="13"/>
        <v>74336.238095238092</v>
      </c>
      <c r="G40" s="431">
        <f t="shared" si="13"/>
        <v>57317.571428571428</v>
      </c>
      <c r="H40" s="477">
        <f>E40/F40-1</f>
        <v>4.0728709512312555E-2</v>
      </c>
      <c r="I40" s="461">
        <f>(E40/G40)-1</f>
        <v>0.34974066790787184</v>
      </c>
    </row>
    <row r="41" spans="1:9" ht="16.5" customHeight="1">
      <c r="B41" s="849"/>
      <c r="C41" s="867" t="s">
        <v>51</v>
      </c>
      <c r="D41" s="868"/>
      <c r="E41" s="433">
        <f t="shared" si="13"/>
        <v>1071933.0819999999</v>
      </c>
      <c r="F41" s="433">
        <f t="shared" si="13"/>
        <v>1122584.173</v>
      </c>
      <c r="G41" s="434">
        <f t="shared" si="13"/>
        <v>965113.92357142852</v>
      </c>
      <c r="H41" s="440">
        <f>E41/F41-1</f>
        <v>-4.5120082946332407E-2</v>
      </c>
      <c r="I41" s="461">
        <f>(E41/G41)-1</f>
        <v>0.11068036199631681</v>
      </c>
    </row>
    <row r="42" spans="1:9" ht="17.25" customHeight="1">
      <c r="B42" s="856"/>
      <c r="C42" s="869" t="s">
        <v>55</v>
      </c>
      <c r="D42" s="870"/>
      <c r="E42" s="435">
        <f t="shared" si="13"/>
        <v>3002.5162974263812</v>
      </c>
      <c r="F42" s="435">
        <f t="shared" si="13"/>
        <v>2725.100828804143</v>
      </c>
      <c r="G42" s="436">
        <f t="shared" si="13"/>
        <v>2142.2806974036189</v>
      </c>
      <c r="H42" s="441">
        <f>E42/F42-1</f>
        <v>0.10180007495134658</v>
      </c>
      <c r="I42" s="462">
        <f>(E42/G42)-1</f>
        <v>0.40155130047399612</v>
      </c>
    </row>
    <row r="43" spans="1:9" ht="17.25" customHeight="1"/>
    <row r="44" spans="1:9" ht="17.25" customHeight="1">
      <c r="C44" s="66"/>
    </row>
    <row r="45" spans="1:9" ht="17.25" customHeight="1"/>
    <row r="46" spans="1:9">
      <c r="C46" s="66"/>
    </row>
  </sheetData>
  <mergeCells count="88">
    <mergeCell ref="A22:A27"/>
    <mergeCell ref="A28:A33"/>
    <mergeCell ref="A34:A36"/>
    <mergeCell ref="Q2:R2"/>
    <mergeCell ref="L19:M19"/>
    <mergeCell ref="L20:M20"/>
    <mergeCell ref="K19:K21"/>
    <mergeCell ref="K16:K18"/>
    <mergeCell ref="L2:M2"/>
    <mergeCell ref="L3:M3"/>
    <mergeCell ref="L16:M16"/>
    <mergeCell ref="L17:M17"/>
    <mergeCell ref="L18:M18"/>
    <mergeCell ref="K10:K12"/>
    <mergeCell ref="L10:M10"/>
    <mergeCell ref="L11:M11"/>
    <mergeCell ref="L12:M12"/>
    <mergeCell ref="L21:M21"/>
    <mergeCell ref="L13:M13"/>
    <mergeCell ref="C22:D22"/>
    <mergeCell ref="C23:D23"/>
    <mergeCell ref="C18:D18"/>
    <mergeCell ref="L14:M14"/>
    <mergeCell ref="L15:M15"/>
    <mergeCell ref="K13:K15"/>
    <mergeCell ref="B22:B24"/>
    <mergeCell ref="B31:B33"/>
    <mergeCell ref="C31:D31"/>
    <mergeCell ref="C32:D32"/>
    <mergeCell ref="C33:D33"/>
    <mergeCell ref="B28:B30"/>
    <mergeCell ref="C24:D24"/>
    <mergeCell ref="C25:D25"/>
    <mergeCell ref="C26:D26"/>
    <mergeCell ref="C27:D27"/>
    <mergeCell ref="C30:D30"/>
    <mergeCell ref="A13:A21"/>
    <mergeCell ref="B37:B39"/>
    <mergeCell ref="C37:D37"/>
    <mergeCell ref="C38:D38"/>
    <mergeCell ref="C39:D39"/>
    <mergeCell ref="B34:B36"/>
    <mergeCell ref="C34:D34"/>
    <mergeCell ref="C35:D35"/>
    <mergeCell ref="C36:D36"/>
    <mergeCell ref="B16:B18"/>
    <mergeCell ref="C16:D16"/>
    <mergeCell ref="C17:D17"/>
    <mergeCell ref="B13:B15"/>
    <mergeCell ref="C13:D13"/>
    <mergeCell ref="C14:D14"/>
    <mergeCell ref="C15:D15"/>
    <mergeCell ref="B40:B42"/>
    <mergeCell ref="C40:D40"/>
    <mergeCell ref="C41:D41"/>
    <mergeCell ref="C42:D42"/>
    <mergeCell ref="B25:B27"/>
    <mergeCell ref="C28:D28"/>
    <mergeCell ref="C29:D29"/>
    <mergeCell ref="E2:G2"/>
    <mergeCell ref="H2:I2"/>
    <mergeCell ref="C3:D3"/>
    <mergeCell ref="C4:D4"/>
    <mergeCell ref="A4:A12"/>
    <mergeCell ref="C2:D2"/>
    <mergeCell ref="C5:D5"/>
    <mergeCell ref="C6:D6"/>
    <mergeCell ref="B7:B9"/>
    <mergeCell ref="C7:D7"/>
    <mergeCell ref="C8:D8"/>
    <mergeCell ref="C9:D9"/>
    <mergeCell ref="B4:B6"/>
    <mergeCell ref="B19:B21"/>
    <mergeCell ref="C21:D21"/>
    <mergeCell ref="C19:D19"/>
    <mergeCell ref="C20:D20"/>
    <mergeCell ref="B10:B12"/>
    <mergeCell ref="C10:D10"/>
    <mergeCell ref="C11:D11"/>
    <mergeCell ref="C12:D12"/>
    <mergeCell ref="K4:K6"/>
    <mergeCell ref="L4:M4"/>
    <mergeCell ref="L5:M5"/>
    <mergeCell ref="L6:M6"/>
    <mergeCell ref="K7:K9"/>
    <mergeCell ref="L7:M7"/>
    <mergeCell ref="L8:M8"/>
    <mergeCell ref="L9:M9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4" tint="0.59999389629810485"/>
  </sheetPr>
  <dimension ref="A1:K62"/>
  <sheetViews>
    <sheetView showGridLines="0" rightToLeft="1" zoomScaleNormal="100" workbookViewId="0">
      <selection activeCell="A8" sqref="A8"/>
    </sheetView>
  </sheetViews>
  <sheetFormatPr defaultRowHeight="17.25"/>
  <cols>
    <col min="1" max="1" width="5.125" customWidth="1"/>
    <col min="2" max="2" width="32.25" style="28" customWidth="1"/>
    <col min="3" max="3" width="12.875" style="27" customWidth="1"/>
    <col min="4" max="4" width="12" style="27" customWidth="1"/>
    <col min="5" max="5" width="11.125" style="27" customWidth="1"/>
    <col min="6" max="6" width="13.875" style="27" customWidth="1"/>
    <col min="7" max="7" width="17.375" customWidth="1"/>
    <col min="8" max="8" width="16.25" bestFit="1" customWidth="1"/>
    <col min="9" max="9" width="31.375" customWidth="1"/>
    <col min="10" max="10" width="18.375" customWidth="1"/>
    <col min="11" max="11" width="14.125" customWidth="1"/>
    <col min="13" max="13" width="12.125" bestFit="1" customWidth="1"/>
    <col min="14" max="14" width="20.125" bestFit="1" customWidth="1"/>
  </cols>
  <sheetData>
    <row r="1" spans="1:11" ht="18.75">
      <c r="A1" s="249" t="s">
        <v>72</v>
      </c>
      <c r="B1" s="249"/>
      <c r="C1" s="875" t="s">
        <v>47</v>
      </c>
      <c r="D1" s="875"/>
      <c r="E1" s="875"/>
      <c r="F1" s="875" t="s">
        <v>68</v>
      </c>
      <c r="G1" s="875"/>
    </row>
    <row r="2" spans="1:11" ht="24" customHeight="1">
      <c r="A2" s="577"/>
      <c r="B2" s="578" t="s">
        <v>4</v>
      </c>
      <c r="C2" s="578" t="s">
        <v>978</v>
      </c>
      <c r="D2" s="578" t="s">
        <v>903</v>
      </c>
      <c r="E2" s="578" t="s">
        <v>979</v>
      </c>
      <c r="F2" s="579" t="s">
        <v>48</v>
      </c>
      <c r="G2" s="580" t="s">
        <v>785</v>
      </c>
      <c r="I2" s="577" t="s">
        <v>4</v>
      </c>
      <c r="J2" s="706" t="s">
        <v>978</v>
      </c>
      <c r="K2" s="707" t="s">
        <v>903</v>
      </c>
    </row>
    <row r="3" spans="1:11" ht="19.5" customHeight="1">
      <c r="A3" s="581">
        <v>1</v>
      </c>
      <c r="B3" s="546" t="s">
        <v>29</v>
      </c>
      <c r="C3" s="154">
        <v>12885.170058829999</v>
      </c>
      <c r="D3" s="151">
        <v>13396.637068350999</v>
      </c>
      <c r="E3" s="154">
        <v>4674.1210529440004</v>
      </c>
      <c r="F3" s="152">
        <f>Table3[[#This Row],[بهمن‌ماه 1396]]/Table3[[#This Row],[دی‌ماه 1396]]-1</f>
        <v>-3.8178761349691226E-2</v>
      </c>
      <c r="G3" s="582">
        <f>Table3[[#This Row],[بهمن‌ماه 1396]]/Table3[[#This Row],[بهمن‌ماه 1395]]-1</f>
        <v>1.7567043970147629</v>
      </c>
      <c r="I3" s="379" t="s">
        <v>29</v>
      </c>
      <c r="J3" s="189">
        <v>12885.170058829999</v>
      </c>
      <c r="K3" s="199">
        <v>13396.637068350999</v>
      </c>
    </row>
    <row r="4" spans="1:11">
      <c r="A4" s="581">
        <v>2</v>
      </c>
      <c r="B4" s="546" t="s">
        <v>9</v>
      </c>
      <c r="C4" s="154">
        <v>8866.1763468600002</v>
      </c>
      <c r="D4" s="151">
        <v>8794.6604596569996</v>
      </c>
      <c r="E4" s="154">
        <v>2213.1054643399998</v>
      </c>
      <c r="F4" s="152">
        <f>Table3[[#This Row],[بهمن‌ماه 1396]]/Table3[[#This Row],[دی‌ماه 1396]]-1</f>
        <v>8.1317394265598697E-3</v>
      </c>
      <c r="G4" s="582">
        <f>Table3[[#This Row],[بهمن‌ماه 1396]]/Table3[[#This Row],[بهمن‌ماه 1395]]-1</f>
        <v>3.0062150176399767</v>
      </c>
      <c r="I4" s="687" t="s">
        <v>9</v>
      </c>
      <c r="J4" s="691">
        <v>8866.1763468600002</v>
      </c>
      <c r="K4" s="692">
        <v>8794.6604596569996</v>
      </c>
    </row>
    <row r="5" spans="1:11" ht="17.25" customHeight="1">
      <c r="A5" s="581">
        <v>3</v>
      </c>
      <c r="B5" s="688" t="s">
        <v>35</v>
      </c>
      <c r="C5" s="154">
        <v>8862.7823491979998</v>
      </c>
      <c r="D5" s="151">
        <v>5586.8666822280002</v>
      </c>
      <c r="E5" s="154">
        <v>6160.9807954150001</v>
      </c>
      <c r="F5" s="152">
        <f>Table3[[#This Row],[بهمن‌ماه 1396]]/Table3[[#This Row],[دی‌ماه 1396]]-1</f>
        <v>0.58636009292843716</v>
      </c>
      <c r="G5" s="582">
        <f>Table3[[#This Row],[بهمن‌ماه 1396]]/Table3[[#This Row],[بهمن‌ماه 1395]]-1</f>
        <v>0.43853432489088084</v>
      </c>
      <c r="I5" s="687" t="s">
        <v>35</v>
      </c>
      <c r="J5" s="691">
        <v>8862.7823491979998</v>
      </c>
      <c r="K5" s="692">
        <v>5586.8666822280002</v>
      </c>
    </row>
    <row r="6" spans="1:11">
      <c r="A6" s="581">
        <v>4</v>
      </c>
      <c r="B6" s="546" t="s">
        <v>28</v>
      </c>
      <c r="C6" s="154">
        <v>6937.7008968990003</v>
      </c>
      <c r="D6" s="151">
        <v>5243.904661738</v>
      </c>
      <c r="E6" s="154">
        <v>743.00172110200003</v>
      </c>
      <c r="F6" s="152">
        <f>Table3[[#This Row],[بهمن‌ماه 1396]]/Table3[[#This Row],[دی‌ماه 1396]]-1</f>
        <v>0.32300286607415574</v>
      </c>
      <c r="G6" s="582">
        <f>Table3[[#This Row],[بهمن‌ماه 1396]]/Table3[[#This Row],[بهمن‌ماه 1395]]-1</f>
        <v>8.3373954593391666</v>
      </c>
      <c r="I6" s="687" t="s">
        <v>28</v>
      </c>
      <c r="J6" s="691">
        <v>6937.7008968990003</v>
      </c>
      <c r="K6" s="692">
        <v>5243.904661738</v>
      </c>
    </row>
    <row r="7" spans="1:11">
      <c r="A7" s="581">
        <v>5</v>
      </c>
      <c r="B7" s="546" t="s">
        <v>16</v>
      </c>
      <c r="C7" s="154">
        <v>5336.0759640280003</v>
      </c>
      <c r="D7" s="151">
        <v>4622.440923356</v>
      </c>
      <c r="E7" s="154">
        <v>7300.9839398800004</v>
      </c>
      <c r="F7" s="152">
        <f>Table3[[#This Row],[بهمن‌ماه 1396]]/Table3[[#This Row],[دی‌ماه 1396]]-1</f>
        <v>0.15438489155506274</v>
      </c>
      <c r="G7" s="582">
        <f>Table3[[#This Row],[بهمن‌ماه 1396]]/Table3[[#This Row],[بهمن‌ماه 1395]]-1</f>
        <v>-0.26912920121891071</v>
      </c>
      <c r="I7" s="687" t="s">
        <v>16</v>
      </c>
      <c r="J7" s="691">
        <v>5336.0759640280003</v>
      </c>
      <c r="K7" s="692">
        <v>4622.440923356</v>
      </c>
    </row>
    <row r="8" spans="1:11">
      <c r="A8" s="581">
        <v>6</v>
      </c>
      <c r="B8" s="688" t="s">
        <v>59</v>
      </c>
      <c r="C8" s="154">
        <v>3238.5979114299998</v>
      </c>
      <c r="D8" s="151">
        <v>1782.002095841</v>
      </c>
      <c r="E8" s="154">
        <v>2525.9814715550001</v>
      </c>
      <c r="F8" s="152">
        <f>Table3[[#This Row],[بهمن‌ماه 1396]]/Table3[[#This Row],[دی‌ماه 1396]]-1</f>
        <v>0.81739287455864207</v>
      </c>
      <c r="G8" s="582">
        <f>Table3[[#This Row],[بهمن‌ماه 1396]]/Table3[[#This Row],[بهمن‌ماه 1395]]-1</f>
        <v>0.28211467419684255</v>
      </c>
      <c r="I8" s="687" t="s">
        <v>26</v>
      </c>
      <c r="J8" s="691">
        <v>1486.712731779</v>
      </c>
      <c r="K8" s="692">
        <v>999.45253485199999</v>
      </c>
    </row>
    <row r="9" spans="1:11">
      <c r="A9" s="581">
        <v>7</v>
      </c>
      <c r="B9" s="546" t="s">
        <v>57</v>
      </c>
      <c r="C9" s="154">
        <v>2790.8019767629999</v>
      </c>
      <c r="D9" s="151">
        <v>2017.9192320499999</v>
      </c>
      <c r="E9" s="154">
        <v>940.56721658599997</v>
      </c>
      <c r="F9" s="152">
        <f>Table3[[#This Row],[بهمن‌ماه 1396]]/Table3[[#This Row],[دی‌ماه 1396]]-1</f>
        <v>0.38300975204435206</v>
      </c>
      <c r="G9" s="582">
        <f>Table3[[#This Row],[بهمن‌ماه 1396]]/Table3[[#This Row],[بهمن‌ماه 1395]]-1</f>
        <v>1.9671478311702622</v>
      </c>
      <c r="I9" s="687" t="s">
        <v>24</v>
      </c>
      <c r="J9" s="691">
        <v>981.90961832699998</v>
      </c>
      <c r="K9" s="692">
        <v>827.96460431699995</v>
      </c>
    </row>
    <row r="10" spans="1:11">
      <c r="A10" s="581">
        <v>8</v>
      </c>
      <c r="B10" s="546" t="s">
        <v>26</v>
      </c>
      <c r="C10" s="154">
        <v>1486.712731779</v>
      </c>
      <c r="D10" s="151">
        <v>999.45253485199999</v>
      </c>
      <c r="E10" s="154">
        <v>534.63108940200004</v>
      </c>
      <c r="F10" s="152">
        <f>Table3[[#This Row],[بهمن‌ماه 1396]]/Table3[[#This Row],[دی‌ماه 1396]]-1</f>
        <v>0.48752710102351582</v>
      </c>
      <c r="G10" s="582">
        <f>Table3[[#This Row],[بهمن‌ماه 1396]]/Table3[[#This Row],[بهمن‌ماه 1395]]-1</f>
        <v>1.7808198237067172</v>
      </c>
      <c r="I10" s="687" t="s">
        <v>41</v>
      </c>
      <c r="J10" s="691">
        <v>959.87945368400005</v>
      </c>
      <c r="K10" s="692">
        <v>1035.883065213</v>
      </c>
    </row>
    <row r="11" spans="1:11">
      <c r="A11" s="581">
        <v>9</v>
      </c>
      <c r="B11" s="688" t="s">
        <v>24</v>
      </c>
      <c r="C11" s="154">
        <v>981.90961832699998</v>
      </c>
      <c r="D11" s="151">
        <v>827.96460431699995</v>
      </c>
      <c r="E11" s="154">
        <v>1434.8826295900001</v>
      </c>
      <c r="F11" s="152">
        <f>Table3[[#This Row],[بهمن‌ماه 1396]]/Table3[[#This Row],[دی‌ماه 1396]]-1</f>
        <v>0.18593187825582413</v>
      </c>
      <c r="G11" s="582">
        <f>Table3[[#This Row],[بهمن‌ماه 1396]]/Table3[[#This Row],[بهمن‌ماه 1395]]-1</f>
        <v>-0.31568645540885221</v>
      </c>
      <c r="I11" s="687" t="s">
        <v>23</v>
      </c>
      <c r="J11" s="691">
        <v>923.05726744100002</v>
      </c>
      <c r="K11" s="692">
        <v>1121.428499483</v>
      </c>
    </row>
    <row r="12" spans="1:11">
      <c r="A12" s="581">
        <v>10</v>
      </c>
      <c r="B12" s="688" t="s">
        <v>41</v>
      </c>
      <c r="C12" s="154">
        <v>959.87945368400005</v>
      </c>
      <c r="D12" s="151">
        <v>1035.883065213</v>
      </c>
      <c r="E12" s="154">
        <v>2190.8145411649998</v>
      </c>
      <c r="F12" s="152">
        <f>Table3[[#This Row],[بهمن‌ماه 1396]]/Table3[[#This Row],[دی‌ماه 1396]]-1</f>
        <v>-7.3370840861629483E-2</v>
      </c>
      <c r="G12" s="582">
        <f>Table3[[#This Row],[بهمن‌ماه 1396]]/Table3[[#This Row],[بهمن‌ماه 1395]]-1</f>
        <v>-0.56186183921639976</v>
      </c>
      <c r="I12" s="687" t="s">
        <v>12</v>
      </c>
      <c r="J12" s="691">
        <v>869.05385166300005</v>
      </c>
      <c r="K12" s="692">
        <v>661.49559675299997</v>
      </c>
    </row>
    <row r="13" spans="1:11">
      <c r="A13" s="581">
        <v>11</v>
      </c>
      <c r="B13" s="546" t="s">
        <v>23</v>
      </c>
      <c r="C13" s="154">
        <v>923.05726744100002</v>
      </c>
      <c r="D13" s="151">
        <v>1121.428499483</v>
      </c>
      <c r="E13" s="154">
        <v>263.08904114500001</v>
      </c>
      <c r="F13" s="152">
        <f>Table3[[#This Row],[بهمن‌ماه 1396]]/Table3[[#This Row],[دی‌ماه 1396]]-1</f>
        <v>-0.17689155584457938</v>
      </c>
      <c r="G13" s="582">
        <f>Table3[[#This Row],[بهمن‌ماه 1396]]/Table3[[#This Row],[بهمن‌ماه 1395]]-1</f>
        <v>2.5085356023334411</v>
      </c>
      <c r="I13" s="327" t="s">
        <v>155</v>
      </c>
      <c r="J13" s="150">
        <f>SUM(Table3[بهمن‌ماه 1396])-C62-C9</f>
        <v>12153.521730482</v>
      </c>
      <c r="K13" s="177">
        <f>SUM(Table3[دی‌ماه 1396])-D62-D9</f>
        <v>12918.464076889002</v>
      </c>
    </row>
    <row r="14" spans="1:11" ht="15">
      <c r="A14" s="581">
        <v>12</v>
      </c>
      <c r="B14" s="546" t="s">
        <v>12</v>
      </c>
      <c r="C14" s="154">
        <v>869.05385166300005</v>
      </c>
      <c r="D14" s="151">
        <v>661.49559675299997</v>
      </c>
      <c r="E14" s="154">
        <v>2621.8156114919998</v>
      </c>
      <c r="F14" s="152">
        <f>Table3[[#This Row],[بهمن‌ماه 1396]]/Table3[[#This Row],[دی‌ماه 1396]]-1</f>
        <v>0.31377118143917371</v>
      </c>
      <c r="G14" s="582">
        <f>Table3[[#This Row],[بهمن‌ماه 1396]]/Table3[[#This Row],[بهمن‌ماه 1395]]-1</f>
        <v>-0.66852975935693415</v>
      </c>
    </row>
    <row r="15" spans="1:11" ht="15">
      <c r="A15" s="581">
        <v>13</v>
      </c>
      <c r="B15" s="546" t="s">
        <v>85</v>
      </c>
      <c r="C15" s="765">
        <v>845</v>
      </c>
      <c r="D15" s="151" t="s">
        <v>154</v>
      </c>
      <c r="E15" s="154" t="s">
        <v>154</v>
      </c>
      <c r="F15" s="152" t="s">
        <v>154</v>
      </c>
      <c r="G15" s="582" t="s">
        <v>154</v>
      </c>
    </row>
    <row r="16" spans="1:11" ht="15">
      <c r="A16" s="581">
        <v>14</v>
      </c>
      <c r="B16" s="546" t="s">
        <v>8</v>
      </c>
      <c r="C16" s="154">
        <v>662.898328741</v>
      </c>
      <c r="D16" s="151">
        <v>369.39687332</v>
      </c>
      <c r="E16" s="154">
        <v>1101.675093025</v>
      </c>
      <c r="F16" s="152">
        <f>Table3[[#This Row],[بهمن‌ماه 1396]]/Table3[[#This Row],[دی‌ماه 1396]]-1</f>
        <v>0.79454233811759001</v>
      </c>
      <c r="G16" s="582">
        <f>Table3[[#This Row],[بهمن‌ماه 1396]]/Table3[[#This Row],[بهمن‌ماه 1395]]-1</f>
        <v>-0.39828145980789909</v>
      </c>
    </row>
    <row r="17" spans="1:7" ht="15">
      <c r="A17" s="581">
        <v>15</v>
      </c>
      <c r="B17" s="546" t="s">
        <v>36</v>
      </c>
      <c r="C17" s="154">
        <v>661.12833534399999</v>
      </c>
      <c r="D17" s="151">
        <v>451.59459848</v>
      </c>
      <c r="E17" s="154">
        <v>440.36374306699997</v>
      </c>
      <c r="F17" s="152">
        <f>Table3[[#This Row],[بهمن‌ماه 1396]]/Table3[[#This Row],[دی‌ماه 1396]]-1</f>
        <v>0.46398636646509783</v>
      </c>
      <c r="G17" s="582">
        <f>Table3[[#This Row],[بهمن‌ماه 1396]]/Table3[[#This Row],[بهمن‌ماه 1395]]-1</f>
        <v>0.50132327139251198</v>
      </c>
    </row>
    <row r="18" spans="1:7" ht="15">
      <c r="A18" s="581">
        <v>16</v>
      </c>
      <c r="B18" s="546" t="s">
        <v>33</v>
      </c>
      <c r="C18" s="766">
        <v>656.89537368900005</v>
      </c>
      <c r="D18" s="153">
        <v>339.66359430300002</v>
      </c>
      <c r="E18" s="154">
        <v>977.11676802600005</v>
      </c>
      <c r="F18" s="152">
        <f>Table3[[#This Row],[بهمن‌ماه 1396]]/Table3[[#This Row],[دی‌ماه 1396]]-1</f>
        <v>0.93395873065810675</v>
      </c>
      <c r="G18" s="582">
        <f>Table3[[#This Row],[بهمن‌ماه 1396]]/Table3[[#This Row],[بهمن‌ماه 1395]]-1</f>
        <v>-0.32772070321126578</v>
      </c>
    </row>
    <row r="19" spans="1:7" ht="15">
      <c r="A19" s="581">
        <v>17</v>
      </c>
      <c r="B19" s="546" t="s">
        <v>18</v>
      </c>
      <c r="C19" s="154">
        <v>631.38253891099998</v>
      </c>
      <c r="D19" s="151">
        <v>1298.3592309989999</v>
      </c>
      <c r="E19" s="154">
        <v>745.01324103000002</v>
      </c>
      <c r="F19" s="152">
        <f>Table3[[#This Row],[بهمن‌ماه 1396]]/Table3[[#This Row],[دی‌ماه 1396]]-1</f>
        <v>-0.51370735938374024</v>
      </c>
      <c r="G19" s="582">
        <f>Table3[[#This Row],[بهمن‌ماه 1396]]/Table3[[#This Row],[بهمن‌ماه 1395]]-1</f>
        <v>-0.15252172157625365</v>
      </c>
    </row>
    <row r="20" spans="1:7" ht="15">
      <c r="A20" s="581">
        <v>18</v>
      </c>
      <c r="B20" s="546" t="s">
        <v>22</v>
      </c>
      <c r="C20" s="154">
        <v>561.49595695400001</v>
      </c>
      <c r="D20" s="151">
        <v>806.17932410499998</v>
      </c>
      <c r="E20" s="154">
        <v>581.00427372299998</v>
      </c>
      <c r="F20" s="152">
        <f>Table3[[#This Row],[بهمن‌ماه 1396]]/Table3[[#This Row],[دی‌ماه 1396]]-1</f>
        <v>-0.30350985175989387</v>
      </c>
      <c r="G20" s="582">
        <f>Table3[[#This Row],[بهمن‌ماه 1396]]/Table3[[#This Row],[بهمن‌ماه 1395]]-1</f>
        <v>-3.3576890310966556E-2</v>
      </c>
    </row>
    <row r="21" spans="1:7" ht="15">
      <c r="A21" s="581">
        <v>19</v>
      </c>
      <c r="B21" s="546" t="s">
        <v>30</v>
      </c>
      <c r="C21" s="765">
        <v>550.51590334599996</v>
      </c>
      <c r="D21" s="487">
        <v>518.74790072400003</v>
      </c>
      <c r="E21" s="154">
        <v>312.54964281000002</v>
      </c>
      <c r="F21" s="152">
        <f>Table3[[#This Row],[بهمن‌ماه 1396]]/Table3[[#This Row],[دی‌ماه 1396]]-1</f>
        <v>6.1239770951674766E-2</v>
      </c>
      <c r="G21" s="582">
        <f>Table3[[#This Row],[بهمن‌ماه 1396]]/Table3[[#This Row],[بهمن‌ماه 1395]]-1</f>
        <v>0.76137108459490532</v>
      </c>
    </row>
    <row r="22" spans="1:7" ht="15">
      <c r="A22" s="581">
        <v>20</v>
      </c>
      <c r="B22" s="546" t="s">
        <v>88</v>
      </c>
      <c r="C22" s="154">
        <v>547.22471172400003</v>
      </c>
      <c r="D22" s="151">
        <v>1532.6338036300001</v>
      </c>
      <c r="E22" s="154">
        <v>50.396477570000002</v>
      </c>
      <c r="F22" s="152">
        <f>Table3[[#This Row],[بهمن‌ماه 1396]]/Table3[[#This Row],[دی‌ماه 1396]]-1</f>
        <v>-0.64295142751783652</v>
      </c>
      <c r="G22" s="582">
        <f>Table3[[#This Row],[بهمن‌ماه 1396]]/Table3[[#This Row],[بهمن‌ماه 1395]]-1</f>
        <v>9.8583920565462648</v>
      </c>
    </row>
    <row r="23" spans="1:7" ht="15">
      <c r="A23" s="581">
        <v>21</v>
      </c>
      <c r="B23" s="546" t="s">
        <v>10</v>
      </c>
      <c r="C23" s="154">
        <v>453.27876973500003</v>
      </c>
      <c r="D23" s="151">
        <v>607.70759962399995</v>
      </c>
      <c r="E23" s="154">
        <v>649.97888244900003</v>
      </c>
      <c r="F23" s="152">
        <f>Table3[[#This Row],[بهمن‌ماه 1396]]/Table3[[#This Row],[دی‌ماه 1396]]-1</f>
        <v>-0.25411699637218277</v>
      </c>
      <c r="G23" s="582">
        <f>Table3[[#This Row],[بهمن‌ماه 1396]]/Table3[[#This Row],[بهمن‌ماه 1395]]-1</f>
        <v>-0.30262538987862253</v>
      </c>
    </row>
    <row r="24" spans="1:7" ht="15">
      <c r="A24" s="581">
        <v>22</v>
      </c>
      <c r="B24" s="546" t="s">
        <v>39</v>
      </c>
      <c r="C24" s="154">
        <v>420.88852931999998</v>
      </c>
      <c r="D24" s="151">
        <v>1286.4112667280001</v>
      </c>
      <c r="E24" s="154">
        <v>598.54449337999995</v>
      </c>
      <c r="F24" s="152">
        <f>Table3[[#This Row],[بهمن‌ماه 1396]]/Table3[[#This Row],[دی‌ماه 1396]]-1</f>
        <v>-0.67281961826210201</v>
      </c>
      <c r="G24" s="582">
        <f>Table3[[#This Row],[بهمن‌ماه 1396]]/Table3[[#This Row],[بهمن‌ماه 1395]]-1</f>
        <v>-0.29681329629610498</v>
      </c>
    </row>
    <row r="25" spans="1:7" ht="15">
      <c r="A25" s="581">
        <v>23</v>
      </c>
      <c r="B25" s="546" t="s">
        <v>34</v>
      </c>
      <c r="C25" s="154">
        <v>407.13565134999999</v>
      </c>
      <c r="D25" s="151">
        <v>290.44181157499997</v>
      </c>
      <c r="E25" s="154">
        <v>1313.837047085</v>
      </c>
      <c r="F25" s="152">
        <f>Table3[[#This Row],[بهمن‌ماه 1396]]/Table3[[#This Row],[دی‌ماه 1396]]-1</f>
        <v>0.40178044318824413</v>
      </c>
      <c r="G25" s="582">
        <f>Table3[[#This Row],[بهمن‌ماه 1396]]/Table3[[#This Row],[بهمن‌ماه 1395]]-1</f>
        <v>-0.69011708700610264</v>
      </c>
    </row>
    <row r="26" spans="1:7" ht="15">
      <c r="A26" s="581">
        <v>24</v>
      </c>
      <c r="B26" s="546" t="s">
        <v>15</v>
      </c>
      <c r="C26" s="766">
        <v>358.84890844199998</v>
      </c>
      <c r="D26" s="153">
        <v>717.27937331600003</v>
      </c>
      <c r="E26" s="154">
        <v>66.331658618000006</v>
      </c>
      <c r="F26" s="152">
        <f>Table3[[#This Row],[بهمن‌ماه 1396]]/Table3[[#This Row],[دی‌ماه 1396]]-1</f>
        <v>-0.4997083120025706</v>
      </c>
      <c r="G26" s="582">
        <f>Table3[[#This Row],[بهمن‌ماه 1396]]/Table3[[#This Row],[بهمن‌ماه 1395]]-1</f>
        <v>4.4099191233644417</v>
      </c>
    </row>
    <row r="27" spans="1:7" ht="15">
      <c r="A27" s="581">
        <v>25</v>
      </c>
      <c r="B27" s="546" t="s">
        <v>25</v>
      </c>
      <c r="C27" s="154">
        <v>344.10291576600002</v>
      </c>
      <c r="D27" s="151">
        <v>595.96726749699997</v>
      </c>
      <c r="E27" s="154">
        <v>368.51326000199998</v>
      </c>
      <c r="F27" s="152">
        <f>Table3[[#This Row],[بهمن‌ماه 1396]]/Table3[[#This Row],[دی‌ماه 1396]]-1</f>
        <v>-0.42261440429237629</v>
      </c>
      <c r="G27" s="582">
        <f>Table3[[#This Row],[بهمن‌ماه 1396]]/Table3[[#This Row],[بهمن‌ماه 1395]]-1</f>
        <v>-6.624007026468326E-2</v>
      </c>
    </row>
    <row r="28" spans="1:7" ht="15">
      <c r="A28" s="581">
        <v>26</v>
      </c>
      <c r="B28" s="546" t="s">
        <v>27</v>
      </c>
      <c r="C28" s="154">
        <v>314.08578722700003</v>
      </c>
      <c r="D28" s="151">
        <v>582.452327932</v>
      </c>
      <c r="E28" s="154">
        <v>365.800619826</v>
      </c>
      <c r="F28" s="152">
        <f>Table3[[#This Row],[بهمن‌ماه 1396]]/Table3[[#This Row],[دی‌ماه 1396]]-1</f>
        <v>-0.46075279956015758</v>
      </c>
      <c r="G28" s="582">
        <f>Table3[[#This Row],[بهمن‌ماه 1396]]/Table3[[#This Row],[بهمن‌ماه 1395]]-1</f>
        <v>-0.14137437116317386</v>
      </c>
    </row>
    <row r="29" spans="1:7" ht="15">
      <c r="A29" s="581">
        <v>27</v>
      </c>
      <c r="B29" s="546" t="s">
        <v>32</v>
      </c>
      <c r="C29" s="154">
        <v>304.39982631800001</v>
      </c>
      <c r="D29" s="151">
        <v>208.06253522599999</v>
      </c>
      <c r="E29" s="154">
        <v>267.17064062899999</v>
      </c>
      <c r="F29" s="152">
        <f>Table3[[#This Row],[بهمن‌ماه 1396]]/Table3[[#This Row],[دی‌ماه 1396]]-1</f>
        <v>0.46302084605168004</v>
      </c>
      <c r="G29" s="582">
        <f>Table3[[#This Row],[بهمن‌ماه 1396]]/Table3[[#This Row],[بهمن‌ماه 1395]]-1</f>
        <v>0.13934609581857993</v>
      </c>
    </row>
    <row r="30" spans="1:7" ht="15">
      <c r="A30" s="581">
        <v>28</v>
      </c>
      <c r="B30" s="546" t="s">
        <v>13</v>
      </c>
      <c r="C30" s="154">
        <v>268.64853333399998</v>
      </c>
      <c r="D30" s="151">
        <v>154.684802273</v>
      </c>
      <c r="E30" s="154">
        <v>353.30948063900001</v>
      </c>
      <c r="F30" s="152">
        <f>Table3[[#This Row],[بهمن‌ماه 1396]]/Table3[[#This Row],[دی‌ماه 1396]]-1</f>
        <v>0.73674807987838231</v>
      </c>
      <c r="G30" s="582">
        <f>Table3[[#This Row],[بهمن‌ماه 1396]]/Table3[[#This Row],[بهمن‌ماه 1395]]-1</f>
        <v>-0.23962263099162007</v>
      </c>
    </row>
    <row r="31" spans="1:7" ht="15">
      <c r="A31" s="581">
        <v>29</v>
      </c>
      <c r="B31" s="546" t="s">
        <v>21</v>
      </c>
      <c r="C31" s="154">
        <v>245.257406352</v>
      </c>
      <c r="D31" s="151">
        <v>672.47503181000002</v>
      </c>
      <c r="E31" s="154">
        <v>2893.3343252019999</v>
      </c>
      <c r="F31" s="152">
        <f>Table3[[#This Row],[بهمن‌ماه 1396]]/Table3[[#This Row],[دی‌ماه 1396]]-1</f>
        <v>-0.63529143127905063</v>
      </c>
      <c r="G31" s="582">
        <f>Table3[[#This Row],[بهمن‌ماه 1396]]/Table3[[#This Row],[بهمن‌ماه 1395]]-1</f>
        <v>-0.91523364437503185</v>
      </c>
    </row>
    <row r="32" spans="1:7" ht="15">
      <c r="A32" s="581">
        <v>30</v>
      </c>
      <c r="B32" s="546" t="s">
        <v>37</v>
      </c>
      <c r="C32" s="154">
        <v>155.975236838</v>
      </c>
      <c r="D32" s="151">
        <v>199.88880581399999</v>
      </c>
      <c r="E32" s="154">
        <v>81.285276023999998</v>
      </c>
      <c r="F32" s="152">
        <f>Table3[[#This Row],[بهمن‌ماه 1396]]/Table3[[#This Row],[دی‌ماه 1396]]-1</f>
        <v>-0.21968998612589807</v>
      </c>
      <c r="G32" s="582">
        <f>Table3[[#This Row],[بهمن‌ماه 1396]]/Table3[[#This Row],[بهمن‌ماه 1395]]-1</f>
        <v>0.91886211706960697</v>
      </c>
    </row>
    <row r="33" spans="1:11" ht="15">
      <c r="A33" s="581">
        <v>31</v>
      </c>
      <c r="B33" s="546" t="s">
        <v>6</v>
      </c>
      <c r="C33" s="765">
        <v>143.938891907</v>
      </c>
      <c r="D33" s="487">
        <v>113.874439702</v>
      </c>
      <c r="E33" s="154"/>
      <c r="F33" s="152">
        <f>Table3[[#This Row],[بهمن‌ماه 1396]]/Table3[[#This Row],[دی‌ماه 1396]]-1</f>
        <v>0.26401405164913383</v>
      </c>
      <c r="G33" s="582"/>
    </row>
    <row r="34" spans="1:11" ht="15">
      <c r="A34" s="581">
        <v>32</v>
      </c>
      <c r="B34" s="546" t="s">
        <v>31</v>
      </c>
      <c r="C34" s="154">
        <v>112.840196928</v>
      </c>
      <c r="D34" s="151">
        <v>151.631803644</v>
      </c>
      <c r="E34" s="154">
        <v>65.829444869</v>
      </c>
      <c r="F34" s="152">
        <f>Table3[[#This Row],[بهمن‌ماه 1396]]/Table3[[#This Row],[دی‌ماه 1396]]-1</f>
        <v>-0.25582764158813709</v>
      </c>
      <c r="G34" s="582">
        <f>Table3[[#This Row],[بهمن‌ماه 1396]]/Table3[[#This Row],[بهمن‌ماه 1395]]-1</f>
        <v>0.71412955331084693</v>
      </c>
    </row>
    <row r="35" spans="1:11" ht="15">
      <c r="A35" s="581">
        <v>33</v>
      </c>
      <c r="B35" s="546" t="s">
        <v>14</v>
      </c>
      <c r="C35" s="154">
        <v>101.686010349</v>
      </c>
      <c r="D35" s="151">
        <v>81.520141077000005</v>
      </c>
      <c r="E35" s="154">
        <v>457.98298328800001</v>
      </c>
      <c r="F35" s="152">
        <f>Table3[[#This Row],[بهمن‌ماه 1396]]/Table3[[#This Row],[دی‌ماه 1396]]-1</f>
        <v>0.24737284560084705</v>
      </c>
      <c r="G35" s="582">
        <f>Table3[[#This Row],[بهمن‌ماه 1396]]/Table3[[#This Row],[بهمن‌ماه 1395]]-1</f>
        <v>-0.77796989394897387</v>
      </c>
    </row>
    <row r="36" spans="1:11" ht="15">
      <c r="A36" s="581">
        <v>34</v>
      </c>
      <c r="B36" s="688" t="s">
        <v>5</v>
      </c>
      <c r="C36" s="154">
        <v>37.394278724999999</v>
      </c>
      <c r="D36" s="151">
        <v>64.92200115</v>
      </c>
      <c r="E36" s="154"/>
      <c r="F36" s="152">
        <f>Table3[[#This Row],[بهمن‌ماه 1396]]/Table3[[#This Row],[دی‌ماه 1396]]-1</f>
        <v>-0.42401222909623759</v>
      </c>
      <c r="G36" s="582"/>
    </row>
    <row r="37" spans="1:11" ht="15">
      <c r="A37" s="581">
        <v>35</v>
      </c>
      <c r="B37" s="546" t="s">
        <v>11</v>
      </c>
      <c r="C37" s="154">
        <v>35.056873473000003</v>
      </c>
      <c r="D37" s="151">
        <v>39.760381035000002</v>
      </c>
      <c r="E37" s="154">
        <v>26.035486082999999</v>
      </c>
      <c r="F37" s="152">
        <f>Table3[[#This Row],[بهمن‌ماه 1396]]/Table3[[#This Row],[دی‌ماه 1396]]-1</f>
        <v>-0.1182963402151409</v>
      </c>
      <c r="G37" s="582">
        <f>Table3[[#This Row],[بهمن‌ماه 1396]]/Table3[[#This Row],[بهمن‌ماه 1395]]-1</f>
        <v>0.34650351298378723</v>
      </c>
      <c r="J37" s="65"/>
    </row>
    <row r="38" spans="1:11" ht="15">
      <c r="A38" s="581">
        <v>36</v>
      </c>
      <c r="B38" s="796" t="s">
        <v>20</v>
      </c>
      <c r="C38" s="154">
        <v>34.74448349</v>
      </c>
      <c r="D38" s="151">
        <v>1.0087484179999999</v>
      </c>
      <c r="E38" s="154">
        <v>32.050200367000002</v>
      </c>
      <c r="F38" s="152">
        <f>Table3[[#This Row],[بهمن‌ماه 1396]]/Table3[[#This Row],[دی‌ماه 1396]]-1</f>
        <v>33.443160326225168</v>
      </c>
      <c r="G38" s="582">
        <f>Table3[[#This Row],[بهمن‌ماه 1396]]/Table3[[#This Row],[بهمن‌ماه 1395]]-1</f>
        <v>8.4064470491551857E-2</v>
      </c>
      <c r="J38" s="65"/>
    </row>
    <row r="39" spans="1:11" ht="15">
      <c r="A39" s="581">
        <v>37</v>
      </c>
      <c r="B39" s="796" t="s">
        <v>19</v>
      </c>
      <c r="C39" s="154">
        <v>31.383371754999999</v>
      </c>
      <c r="D39" s="151">
        <v>14.821362962</v>
      </c>
      <c r="E39" s="154">
        <v>10.185544755</v>
      </c>
      <c r="F39" s="152">
        <f>Table3[[#This Row],[بهمن‌ماه 1396]]/Table3[[#This Row],[دی‌ماه 1396]]-1</f>
        <v>1.1174416843756396</v>
      </c>
      <c r="G39" s="582">
        <f>Table3[[#This Row],[بهمن‌ماه 1396]]/Table3[[#This Row],[بهمن‌ماه 1395]]-1</f>
        <v>2.081167724445387</v>
      </c>
      <c r="K39" s="65"/>
    </row>
    <row r="40" spans="1:11" ht="15">
      <c r="A40" s="581">
        <v>38</v>
      </c>
      <c r="B40" s="796" t="s">
        <v>38</v>
      </c>
      <c r="C40" s="154">
        <v>23.667685419000001</v>
      </c>
      <c r="D40" s="151">
        <v>5.408095587</v>
      </c>
      <c r="E40" s="154">
        <v>33.424200880000001</v>
      </c>
      <c r="F40" s="152">
        <f>Table3[[#This Row],[بهمن‌ماه 1396]]/Table3[[#This Row],[دی‌ماه 1396]]-1</f>
        <v>3.3763437680155786</v>
      </c>
      <c r="G40" s="582">
        <f>Table3[[#This Row],[بهمن‌ماه 1396]]/Table3[[#This Row],[بهمن‌ماه 1395]]-1</f>
        <v>-0.29189973743958664</v>
      </c>
    </row>
    <row r="41" spans="1:11" ht="15">
      <c r="A41" s="581">
        <v>39</v>
      </c>
      <c r="B41" s="796" t="s">
        <v>17</v>
      </c>
      <c r="C41" s="154">
        <v>4.7883464059999996</v>
      </c>
      <c r="D41" s="151">
        <v>27.708660394999999</v>
      </c>
      <c r="E41" s="154">
        <v>5.8409575870000001</v>
      </c>
      <c r="F41" s="152">
        <f>Table3[[#This Row],[بهمن‌ماه 1396]]/Table3[[#This Row],[دی‌ماه 1396]]-1</f>
        <v>-0.8271895379372417</v>
      </c>
      <c r="G41" s="582">
        <f>Table3[[#This Row],[بهمن‌ماه 1396]]/Table3[[#This Row],[بهمن‌ماه 1395]]-1</f>
        <v>-0.18021209113771985</v>
      </c>
    </row>
    <row r="42" spans="1:11" ht="15">
      <c r="A42" s="581">
        <v>40</v>
      </c>
      <c r="B42" s="796" t="s">
        <v>40</v>
      </c>
      <c r="C42" s="154">
        <v>0.26096720899999998</v>
      </c>
      <c r="D42" s="151">
        <v>0.73929972200000005</v>
      </c>
      <c r="E42" s="154">
        <v>1.6358274559999999</v>
      </c>
      <c r="F42" s="152">
        <f>Table3[[#This Row],[بهمن‌ماه 1396]]/Table3[[#This Row],[دی‌ماه 1396]]-1</f>
        <v>-0.64700756508603163</v>
      </c>
      <c r="G42" s="582">
        <f>Table3[[#This Row],[بهمن‌ماه 1396]]/Table3[[#This Row],[بهمن‌ماه 1395]]-1</f>
        <v>-0.84046776569080883</v>
      </c>
    </row>
    <row r="43" spans="1:11" ht="15">
      <c r="A43" s="581">
        <v>41</v>
      </c>
      <c r="B43" s="796" t="s">
        <v>7</v>
      </c>
      <c r="C43" s="154"/>
      <c r="D43" s="151"/>
      <c r="E43" s="154">
        <v>470.765753442</v>
      </c>
      <c r="F43" s="152"/>
      <c r="G43" s="582"/>
    </row>
    <row r="44" spans="1:11" ht="15">
      <c r="A44" s="581">
        <v>42</v>
      </c>
      <c r="B44" s="796" t="s">
        <v>58</v>
      </c>
      <c r="C44" s="154"/>
      <c r="D44" s="151"/>
      <c r="E44" s="154">
        <v>20.721603025</v>
      </c>
      <c r="F44" s="152"/>
      <c r="G44" s="582"/>
    </row>
    <row r="45" spans="1:11" ht="15">
      <c r="A45" s="581">
        <v>43</v>
      </c>
      <c r="B45" s="796" t="s">
        <v>42</v>
      </c>
      <c r="C45" s="154"/>
      <c r="D45" s="151">
        <v>3.1208999999999998</v>
      </c>
      <c r="E45" s="154">
        <v>1093.223146003</v>
      </c>
      <c r="F45" s="152" t="s">
        <v>154</v>
      </c>
      <c r="G45" s="582">
        <f>Table3[[#This Row],[بهمن‌ماه 1396]]/Table3[[#This Row],[بهمن‌ماه 1395]]-1</f>
        <v>-1</v>
      </c>
    </row>
    <row r="46" spans="1:11" ht="15">
      <c r="A46" s="581"/>
      <c r="B46" s="688"/>
      <c r="C46" s="151"/>
      <c r="D46" s="151"/>
      <c r="E46" s="151"/>
      <c r="F46" s="152"/>
      <c r="G46" s="582"/>
    </row>
    <row r="47" spans="1:11" ht="15">
      <c r="A47" s="581"/>
      <c r="B47" s="688"/>
      <c r="C47" s="151"/>
      <c r="D47" s="151"/>
      <c r="E47" s="151"/>
      <c r="F47" s="152"/>
      <c r="G47" s="582"/>
    </row>
    <row r="48" spans="1:11" ht="15">
      <c r="A48" s="583">
        <v>44</v>
      </c>
      <c r="B48" s="689"/>
      <c r="C48" s="584"/>
      <c r="D48" s="584"/>
      <c r="E48" s="584"/>
      <c r="F48" s="152"/>
      <c r="G48" s="582"/>
    </row>
    <row r="49" spans="1:9" ht="15">
      <c r="B49"/>
      <c r="C49"/>
      <c r="D49"/>
      <c r="E49"/>
      <c r="F49"/>
    </row>
    <row r="50" spans="1:9" ht="18.75" customHeight="1">
      <c r="A50" s="465" t="s">
        <v>72</v>
      </c>
      <c r="B50" s="465" t="s">
        <v>467</v>
      </c>
      <c r="C50" s="848" t="s">
        <v>47</v>
      </c>
      <c r="D50" s="848"/>
      <c r="E50" s="848"/>
      <c r="F50" s="846" t="s">
        <v>68</v>
      </c>
      <c r="G50" s="847"/>
      <c r="H50" s="466" t="s">
        <v>721</v>
      </c>
    </row>
    <row r="51" spans="1:9" ht="18.75">
      <c r="A51" s="469"/>
      <c r="B51" s="398"/>
      <c r="C51" s="344" t="s">
        <v>978</v>
      </c>
      <c r="D51" s="344" t="s">
        <v>903</v>
      </c>
      <c r="E51" s="380" t="s">
        <v>979</v>
      </c>
      <c r="F51" s="592" t="s">
        <v>48</v>
      </c>
      <c r="G51" s="593" t="s">
        <v>785</v>
      </c>
      <c r="H51" s="380" t="s">
        <v>978</v>
      </c>
      <c r="I51" s="795"/>
    </row>
    <row r="52" spans="1:9">
      <c r="A52" s="340">
        <v>1</v>
      </c>
      <c r="B52" s="468" t="s">
        <v>29</v>
      </c>
      <c r="C52" s="470">
        <v>12885.170058829999</v>
      </c>
      <c r="D52" s="470">
        <v>13396.637068350999</v>
      </c>
      <c r="E52" s="470">
        <v>4674.1210529440004</v>
      </c>
      <c r="F52" s="157">
        <v>-3.8178761349691226E-2</v>
      </c>
      <c r="G52" s="467">
        <v>1.7567043970147629</v>
      </c>
      <c r="H52" s="346">
        <v>2.3337869895454E-2</v>
      </c>
    </row>
    <row r="53" spans="1:9">
      <c r="A53" s="340">
        <v>2</v>
      </c>
      <c r="B53" s="468" t="s">
        <v>9</v>
      </c>
      <c r="C53" s="470">
        <v>8866.1763468600002</v>
      </c>
      <c r="D53" s="470">
        <v>8794.6604596569996</v>
      </c>
      <c r="E53" s="470">
        <v>2213.1054643399998</v>
      </c>
      <c r="F53" s="157">
        <v>8.1317394265598697E-3</v>
      </c>
      <c r="G53" s="467">
        <v>3.0062150176399767</v>
      </c>
      <c r="H53" s="346">
        <v>3.378058859491672E-2</v>
      </c>
    </row>
    <row r="54" spans="1:9">
      <c r="A54" s="340">
        <v>3</v>
      </c>
      <c r="B54" s="468" t="s">
        <v>35</v>
      </c>
      <c r="C54" s="470">
        <v>8862.7823491979998</v>
      </c>
      <c r="D54" s="470">
        <v>5586.8666822280002</v>
      </c>
      <c r="E54" s="470">
        <v>6160.9807954150001</v>
      </c>
      <c r="F54" s="157">
        <v>0.58636009292843705</v>
      </c>
      <c r="G54" s="467">
        <v>0.43853432489088084</v>
      </c>
      <c r="H54" s="346">
        <v>1.0298715868189043E-2</v>
      </c>
    </row>
    <row r="55" spans="1:9">
      <c r="A55" s="340">
        <v>4</v>
      </c>
      <c r="B55" s="468" t="s">
        <v>28</v>
      </c>
      <c r="C55" s="470">
        <v>6937.7008968990003</v>
      </c>
      <c r="D55" s="470">
        <v>5243.904661738</v>
      </c>
      <c r="E55" s="470">
        <v>743.00172110200003</v>
      </c>
      <c r="F55" s="157">
        <v>0.32300286607415574</v>
      </c>
      <c r="G55" s="467">
        <v>8.3373954593391666</v>
      </c>
      <c r="H55" s="346">
        <v>2.0042456410668191E-2</v>
      </c>
    </row>
    <row r="56" spans="1:9">
      <c r="A56" s="340">
        <v>5</v>
      </c>
      <c r="B56" s="468" t="s">
        <v>16</v>
      </c>
      <c r="C56" s="470">
        <v>5336.0759640280003</v>
      </c>
      <c r="D56" s="470">
        <v>4622.440923356</v>
      </c>
      <c r="E56" s="470">
        <v>7300.9839398800004</v>
      </c>
      <c r="F56" s="157">
        <v>0.15438489155506274</v>
      </c>
      <c r="G56" s="467">
        <v>-0.26912920121891071</v>
      </c>
      <c r="H56" s="346">
        <v>3.4937599848392245E-2</v>
      </c>
    </row>
    <row r="57" spans="1:9">
      <c r="A57" s="340">
        <v>6</v>
      </c>
      <c r="B57" s="597" t="s">
        <v>26</v>
      </c>
      <c r="C57" s="602">
        <v>1486.712731779</v>
      </c>
      <c r="D57" s="602">
        <v>999.45253485199999</v>
      </c>
      <c r="E57" s="602">
        <v>534.63108940200004</v>
      </c>
      <c r="F57" s="157">
        <v>0.48752710102351582</v>
      </c>
      <c r="G57" s="590">
        <v>1.7808198237067172</v>
      </c>
      <c r="H57" s="346">
        <v>5.9595447574493669E-3</v>
      </c>
    </row>
    <row r="58" spans="1:9">
      <c r="A58" s="340">
        <v>7</v>
      </c>
      <c r="B58" s="597" t="s">
        <v>24</v>
      </c>
      <c r="C58" s="602">
        <v>981.90961832699998</v>
      </c>
      <c r="D58" s="602">
        <v>827.96460431699995</v>
      </c>
      <c r="E58" s="326">
        <v>1434.8826295900001</v>
      </c>
      <c r="F58" s="157">
        <v>0.18593187825582413</v>
      </c>
      <c r="G58" s="590">
        <v>-0.31568645540885221</v>
      </c>
      <c r="H58" s="346">
        <v>1.2812897453510183E-2</v>
      </c>
    </row>
    <row r="59" spans="1:9">
      <c r="A59" s="340">
        <v>8</v>
      </c>
      <c r="B59" s="597" t="s">
        <v>41</v>
      </c>
      <c r="C59" s="602">
        <v>959.87945368400005</v>
      </c>
      <c r="D59" s="602">
        <v>1035.883065213</v>
      </c>
      <c r="E59" s="602">
        <v>2190.8145411649998</v>
      </c>
      <c r="F59" s="157">
        <v>-7.3370840861629483E-2</v>
      </c>
      <c r="G59" s="590">
        <v>-0.56186183921639976</v>
      </c>
      <c r="H59" s="346">
        <v>8.3304506948696736E-3</v>
      </c>
    </row>
    <row r="60" spans="1:9">
      <c r="A60" s="340">
        <v>9</v>
      </c>
      <c r="B60" s="468" t="s">
        <v>23</v>
      </c>
      <c r="C60" s="470">
        <v>923.05726744100002</v>
      </c>
      <c r="D60" s="470">
        <v>1121.428499483</v>
      </c>
      <c r="E60" s="470">
        <v>263.08904114500001</v>
      </c>
      <c r="F60" s="157">
        <v>-0.17689155584457938</v>
      </c>
      <c r="G60" s="467">
        <v>2.5085356023334411</v>
      </c>
      <c r="H60" s="346">
        <v>5.6485121863281439E-2</v>
      </c>
    </row>
    <row r="61" spans="1:9">
      <c r="A61" s="340">
        <v>10</v>
      </c>
      <c r="B61" s="468" t="s">
        <v>12</v>
      </c>
      <c r="C61" s="470">
        <v>869.05385166300005</v>
      </c>
      <c r="D61" s="470">
        <v>661.49559675299997</v>
      </c>
      <c r="E61" s="470">
        <v>2621.8156114919998</v>
      </c>
      <c r="F61" s="157">
        <v>0.31377118143917371</v>
      </c>
      <c r="G61" s="467">
        <v>-0.66852975935693415</v>
      </c>
      <c r="H61" s="346">
        <v>2.997392320850696E-3</v>
      </c>
    </row>
    <row r="62" spans="1:9" ht="18">
      <c r="A62" s="330"/>
      <c r="B62" s="331" t="s">
        <v>43</v>
      </c>
      <c r="C62" s="387">
        <f>SUM(C52:C61)</f>
        <v>48108.518538708995</v>
      </c>
      <c r="D62" s="387">
        <f>SUM(D52:D61)</f>
        <v>42290.734095947992</v>
      </c>
      <c r="E62" s="387">
        <f>SUM(E52:E61)</f>
        <v>28137.425886475001</v>
      </c>
      <c r="F62" s="351">
        <f>C62/D62-1</f>
        <v>0.13756640945417931</v>
      </c>
      <c r="G62" s="229">
        <f>C62/E62-1</f>
        <v>0.70976971144448675</v>
      </c>
      <c r="H62" s="488">
        <v>1.2300467001795587E-2</v>
      </c>
    </row>
  </sheetData>
  <mergeCells count="4">
    <mergeCell ref="F50:G50"/>
    <mergeCell ref="C1:E1"/>
    <mergeCell ref="C50:E50"/>
    <mergeCell ref="F1:G1"/>
  </mergeCells>
  <conditionalFormatting sqref="F52:F62">
    <cfRule type="top10" priority="3" rank="10"/>
  </conditionalFormatting>
  <pageMargins left="0.7" right="0.7" top="0.75" bottom="0.75" header="0.3" footer="0.3"/>
  <pageSetup orientation="portrait" r:id="rId1"/>
  <ignoredErrors>
    <ignoredError sqref="F15:G15" calculatedColumn="1"/>
  </ignoredErrors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F2367456-0B15-4F4E-99C8-F6038336D609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F3:G37</xm:sqref>
        </x14:conditionalFormatting>
        <x14:conditionalFormatting xmlns:xm="http://schemas.microsoft.com/office/excel/2006/main">
          <x14:cfRule type="iconSet" priority="1" id="{DE9B71E0-71D2-4897-A9CC-28129E5BAC24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F38:G45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4" tint="0.59999389629810485"/>
  </sheetPr>
  <dimension ref="A1:L64"/>
  <sheetViews>
    <sheetView showGridLines="0" rightToLeft="1" zoomScaleNormal="100" workbookViewId="0">
      <selection activeCell="B7" sqref="B7"/>
    </sheetView>
  </sheetViews>
  <sheetFormatPr defaultRowHeight="15"/>
  <cols>
    <col min="1" max="1" width="5.25" customWidth="1"/>
    <col min="2" max="2" width="29.875" style="26" customWidth="1"/>
    <col min="3" max="3" width="13" style="26" customWidth="1"/>
    <col min="4" max="4" width="14.375" style="26" customWidth="1"/>
    <col min="5" max="5" width="12.625" style="26" customWidth="1"/>
    <col min="6" max="6" width="13" style="26" customWidth="1"/>
    <col min="7" max="7" width="16.875" customWidth="1"/>
    <col min="8" max="8" width="14" customWidth="1"/>
    <col min="9" max="9" width="28.375" customWidth="1"/>
    <col min="10" max="10" width="14.25" customWidth="1"/>
    <col min="11" max="11" width="11.25" customWidth="1"/>
  </cols>
  <sheetData>
    <row r="1" spans="1:12" ht="18.75">
      <c r="A1" s="261" t="s">
        <v>72</v>
      </c>
      <c r="B1" s="261"/>
      <c r="C1" s="875" t="s">
        <v>47</v>
      </c>
      <c r="D1" s="875"/>
      <c r="E1" s="875"/>
      <c r="F1" s="875" t="s">
        <v>68</v>
      </c>
      <c r="G1" s="875"/>
    </row>
    <row r="2" spans="1:12" ht="21" customHeight="1" thickBot="1">
      <c r="A2" s="29"/>
      <c r="B2" s="267" t="s">
        <v>4</v>
      </c>
      <c r="C2" s="486" t="s">
        <v>978</v>
      </c>
      <c r="D2" s="497" t="s">
        <v>903</v>
      </c>
      <c r="E2" s="486" t="s">
        <v>979</v>
      </c>
      <c r="F2" s="292" t="s">
        <v>48</v>
      </c>
      <c r="G2" s="272" t="s">
        <v>48</v>
      </c>
      <c r="I2" s="84" t="s">
        <v>4</v>
      </c>
      <c r="J2" s="83" t="s">
        <v>978</v>
      </c>
      <c r="K2" s="83" t="s">
        <v>903</v>
      </c>
    </row>
    <row r="3" spans="1:12" ht="15.75" thickTop="1">
      <c r="A3" s="266">
        <v>1</v>
      </c>
      <c r="B3" s="742" t="s">
        <v>29</v>
      </c>
      <c r="C3" s="154">
        <v>4490446.3810000001</v>
      </c>
      <c r="D3" s="151">
        <v>4640420.8279999997</v>
      </c>
      <c r="E3" s="154">
        <v>1496316.6029999999</v>
      </c>
      <c r="F3" s="152">
        <f>Table5[[#This Row],[بهمن‌ماه 1396]]/Table5[[#This Row],[دی‌ماه 1396]]-1</f>
        <v>-3.2319147887420852E-2</v>
      </c>
      <c r="G3" s="155">
        <f>Table5[[#This Row],[بهمن‌ماه 1396]]/Table5[[#This Row],[بهمن‌ماه 1395]]-1</f>
        <v>2.0010001706837977</v>
      </c>
      <c r="I3" s="63" t="s">
        <v>29</v>
      </c>
      <c r="J3" s="154">
        <v>4490446.3810000001</v>
      </c>
      <c r="K3" s="154">
        <v>4640420.8279999997</v>
      </c>
    </row>
    <row r="4" spans="1:12">
      <c r="A4" s="266">
        <v>2</v>
      </c>
      <c r="B4" s="599" t="s">
        <v>16</v>
      </c>
      <c r="C4" s="765">
        <v>3834041.9419999998</v>
      </c>
      <c r="D4" s="487">
        <v>3237305.1770000001</v>
      </c>
      <c r="E4" s="154">
        <v>8257118.8770000003</v>
      </c>
      <c r="F4" s="152">
        <f>Table5[[#This Row],[بهمن‌ماه 1396]]/Table5[[#This Row],[دی‌ماه 1396]]-1</f>
        <v>0.18433132879767422</v>
      </c>
      <c r="G4" s="155">
        <f>Table5[[#This Row],[بهمن‌ماه 1396]]/Table5[[#This Row],[بهمن‌ماه 1395]]-1</f>
        <v>-0.53566831250551217</v>
      </c>
      <c r="I4" s="63" t="s">
        <v>16</v>
      </c>
      <c r="J4" s="154">
        <v>3834041.9419999998</v>
      </c>
      <c r="K4" s="154">
        <v>3237305.1770000001</v>
      </c>
    </row>
    <row r="5" spans="1:12">
      <c r="A5" s="266">
        <v>3</v>
      </c>
      <c r="B5" s="599" t="s">
        <v>23</v>
      </c>
      <c r="C5" s="765">
        <v>2543147.4180000001</v>
      </c>
      <c r="D5" s="487">
        <v>2707190.2390000001</v>
      </c>
      <c r="E5" s="154">
        <v>333457.75199999998</v>
      </c>
      <c r="F5" s="152">
        <f>Table5[[#This Row],[بهمن‌ماه 1396]]/Table5[[#This Row],[دی‌ماه 1396]]-1</f>
        <v>-6.0595232147628963E-2</v>
      </c>
      <c r="G5" s="155">
        <f>Table5[[#This Row],[بهمن‌ماه 1396]]/Table5[[#This Row],[بهمن‌ماه 1395]]-1</f>
        <v>6.6265955814396547</v>
      </c>
      <c r="I5" s="63" t="s">
        <v>23</v>
      </c>
      <c r="J5" s="154">
        <v>2543147.4180000001</v>
      </c>
      <c r="K5" s="154">
        <v>2707190.2390000001</v>
      </c>
      <c r="L5" s="61"/>
    </row>
    <row r="6" spans="1:12">
      <c r="A6" s="266">
        <v>4</v>
      </c>
      <c r="B6" s="599" t="s">
        <v>35</v>
      </c>
      <c r="C6" s="154">
        <v>2312837.8969999999</v>
      </c>
      <c r="D6" s="151">
        <v>1569657</v>
      </c>
      <c r="E6" s="154">
        <v>1028941.21</v>
      </c>
      <c r="F6" s="152">
        <f>Table5[[#This Row],[بهمن‌ماه 1396]]/Table5[[#This Row],[دی‌ماه 1396]]-1</f>
        <v>0.47346706764598889</v>
      </c>
      <c r="G6" s="155">
        <f>Table5[[#This Row],[بهمن‌ماه 1396]]/Table5[[#This Row],[بهمن‌ماه 1395]]-1</f>
        <v>1.2477842995519635</v>
      </c>
      <c r="I6" s="63" t="s">
        <v>35</v>
      </c>
      <c r="J6" s="154">
        <v>2312837.8969999999</v>
      </c>
      <c r="K6" s="154">
        <v>1569657</v>
      </c>
    </row>
    <row r="7" spans="1:12">
      <c r="A7" s="266">
        <v>5</v>
      </c>
      <c r="B7" s="599" t="s">
        <v>9</v>
      </c>
      <c r="C7" s="154">
        <v>2077842.2709999999</v>
      </c>
      <c r="D7" s="151">
        <v>3843437.63</v>
      </c>
      <c r="E7" s="154">
        <v>566709.73600000003</v>
      </c>
      <c r="F7" s="152">
        <f>Table5[[#This Row],[بهمن‌ماه 1396]]/Table5[[#This Row],[دی‌ماه 1396]]-1</f>
        <v>-0.45937921438314067</v>
      </c>
      <c r="G7" s="155">
        <f>Table5[[#This Row],[بهمن‌ماه 1396]]/Table5[[#This Row],[بهمن‌ماه 1395]]-1</f>
        <v>2.6665018068438475</v>
      </c>
      <c r="I7" s="63" t="s">
        <v>9</v>
      </c>
      <c r="J7" s="154">
        <v>2077842.2709999999</v>
      </c>
      <c r="K7" s="154">
        <v>3843437.63</v>
      </c>
    </row>
    <row r="8" spans="1:12" ht="16.5" customHeight="1">
      <c r="A8" s="266">
        <v>6</v>
      </c>
      <c r="B8" s="599" t="s">
        <v>28</v>
      </c>
      <c r="C8" s="766">
        <v>1039072.92</v>
      </c>
      <c r="D8" s="153">
        <v>971651.02599999995</v>
      </c>
      <c r="E8" s="154">
        <v>218401.527</v>
      </c>
      <c r="F8" s="152">
        <f>Table5[[#This Row],[بهمن‌ماه 1396]]/Table5[[#This Row],[دی‌ماه 1396]]-1</f>
        <v>6.9389000984804383E-2</v>
      </c>
      <c r="G8" s="155">
        <f>Table5[[#This Row],[بهمن‌ماه 1396]]/Table5[[#This Row],[بهمن‌ماه 1395]]-1</f>
        <v>3.7576266259347175</v>
      </c>
      <c r="I8" s="63" t="s">
        <v>28</v>
      </c>
      <c r="J8" s="154">
        <v>1039072.92</v>
      </c>
      <c r="K8" s="154">
        <v>971651.02599999995</v>
      </c>
    </row>
    <row r="9" spans="1:12">
      <c r="A9" s="266">
        <v>7</v>
      </c>
      <c r="B9" s="599" t="s">
        <v>24</v>
      </c>
      <c r="C9" s="154">
        <v>871658.00899999996</v>
      </c>
      <c r="D9" s="151">
        <v>883906.21799999999</v>
      </c>
      <c r="E9" s="154">
        <v>1367831.4790000001</v>
      </c>
      <c r="F9" s="152">
        <f>Table5[[#This Row],[بهمن‌ماه 1396]]/Table5[[#This Row],[دی‌ماه 1396]]-1</f>
        <v>-1.3856910100388031E-2</v>
      </c>
      <c r="G9" s="155">
        <f>Table5[[#This Row],[بهمن‌ماه 1396]]/Table5[[#This Row],[بهمن‌ماه 1395]]-1</f>
        <v>-0.36274459070260956</v>
      </c>
      <c r="I9" s="63" t="s">
        <v>24</v>
      </c>
      <c r="J9" s="154">
        <v>871658.00899999996</v>
      </c>
      <c r="K9" s="154">
        <v>883906.21799999999</v>
      </c>
    </row>
    <row r="10" spans="1:12">
      <c r="A10" s="266">
        <v>8</v>
      </c>
      <c r="B10" s="599" t="s">
        <v>26</v>
      </c>
      <c r="C10" s="154">
        <v>820758.09699999995</v>
      </c>
      <c r="D10" s="151">
        <v>571651.10699999996</v>
      </c>
      <c r="E10" s="154">
        <v>459801.84600000002</v>
      </c>
      <c r="F10" s="152">
        <f>Table5[[#This Row],[بهمن‌ماه 1396]]/Table5[[#This Row],[دی‌ماه 1396]]-1</f>
        <v>0.43576752839210364</v>
      </c>
      <c r="G10" s="155">
        <f>Table5[[#This Row],[بهمن‌ماه 1396]]/Table5[[#This Row],[بهمن‌ماه 1395]]-1</f>
        <v>0.785025667339317</v>
      </c>
      <c r="I10" s="63" t="s">
        <v>26</v>
      </c>
      <c r="J10" s="154">
        <v>820758.09699999995</v>
      </c>
      <c r="K10" s="154">
        <v>571651.10699999996</v>
      </c>
    </row>
    <row r="11" spans="1:12">
      <c r="A11" s="266">
        <v>9</v>
      </c>
      <c r="B11" s="599" t="s">
        <v>12</v>
      </c>
      <c r="C11" s="154">
        <v>676390.35600000003</v>
      </c>
      <c r="D11" s="151">
        <v>516765.755</v>
      </c>
      <c r="E11" s="154">
        <v>2221956.3960000002</v>
      </c>
      <c r="F11" s="152">
        <f>Table5[[#This Row],[بهمن‌ماه 1396]]/Table5[[#This Row],[دی‌ماه 1396]]-1</f>
        <v>0.30889160021836193</v>
      </c>
      <c r="G11" s="155">
        <f>Table5[[#This Row],[بهمن‌ماه 1396]]/Table5[[#This Row],[بهمن‌ماه 1395]]-1</f>
        <v>-0.69558792547970416</v>
      </c>
      <c r="I11" s="63" t="s">
        <v>12</v>
      </c>
      <c r="J11" s="154">
        <v>676390.35600000003</v>
      </c>
      <c r="K11" s="154">
        <v>516765.755</v>
      </c>
    </row>
    <row r="12" spans="1:12">
      <c r="A12" s="266">
        <v>10</v>
      </c>
      <c r="B12" s="688" t="s">
        <v>57</v>
      </c>
      <c r="C12" s="765">
        <v>505375.30099999998</v>
      </c>
      <c r="D12" s="487">
        <v>256920.72200000001</v>
      </c>
      <c r="E12" s="154">
        <v>148912.21299999999</v>
      </c>
      <c r="F12" s="152">
        <f>Table5[[#This Row],[بهمن‌ماه 1396]]/Table5[[#This Row],[دی‌ماه 1396]]-1</f>
        <v>0.96704764437023472</v>
      </c>
      <c r="G12" s="155">
        <f>Table5[[#This Row],[بهمن‌ماه 1396]]/Table5[[#This Row],[بهمن‌ماه 1395]]-1</f>
        <v>2.393780072289974</v>
      </c>
      <c r="I12" s="63" t="s">
        <v>41</v>
      </c>
      <c r="J12" s="154">
        <v>401362.98200000002</v>
      </c>
      <c r="K12" s="154">
        <v>494954.00900000002</v>
      </c>
    </row>
    <row r="13" spans="1:12">
      <c r="A13" s="266">
        <v>11</v>
      </c>
      <c r="B13" s="599" t="s">
        <v>41</v>
      </c>
      <c r="C13" s="154">
        <v>401362.98200000002</v>
      </c>
      <c r="D13" s="151">
        <v>494954.00900000002</v>
      </c>
      <c r="E13" s="154">
        <v>694864.598</v>
      </c>
      <c r="F13" s="152">
        <f>Table5[[#This Row],[بهمن‌ماه 1396]]/Table5[[#This Row],[دی‌ماه 1396]]-1</f>
        <v>-0.18909035041273903</v>
      </c>
      <c r="G13" s="155">
        <f>Table5[[#This Row],[بهمن‌ماه 1396]]/Table5[[#This Row],[بهمن‌ماه 1395]]-1</f>
        <v>-0.42238677412084824</v>
      </c>
      <c r="I13" s="63" t="s">
        <v>155</v>
      </c>
      <c r="J13" s="154">
        <f>SUM(C3:C42)-C62-C12</f>
        <v>2937661.1480000047</v>
      </c>
      <c r="K13" s="154">
        <f>SUM(D3:D48)-D62-D12</f>
        <v>3880407.9219999975</v>
      </c>
    </row>
    <row r="14" spans="1:12">
      <c r="A14" s="266">
        <v>12</v>
      </c>
      <c r="B14" s="599" t="s">
        <v>36</v>
      </c>
      <c r="C14" s="765">
        <v>319861.33500000002</v>
      </c>
      <c r="D14" s="151">
        <v>249999.81899999999</v>
      </c>
      <c r="E14" s="154">
        <v>130754.516</v>
      </c>
      <c r="F14" s="152">
        <f>Table5[[#This Row],[بهمن‌ماه 1396]]/Table5[[#This Row],[دی‌ماه 1396]]-1</f>
        <v>0.27944626631909686</v>
      </c>
      <c r="G14" s="155">
        <f>Table5[[#This Row],[بهمن‌ماه 1396]]/Table5[[#This Row],[بهمن‌ماه 1395]]-1</f>
        <v>1.4462737103474117</v>
      </c>
    </row>
    <row r="15" spans="1:12">
      <c r="A15" s="266">
        <v>13</v>
      </c>
      <c r="B15" s="599" t="s">
        <v>25</v>
      </c>
      <c r="C15" s="154">
        <v>264097.76400000002</v>
      </c>
      <c r="D15" s="151">
        <v>281951.08100000001</v>
      </c>
      <c r="E15" s="154">
        <v>225799.66500000001</v>
      </c>
      <c r="F15" s="152">
        <f>Table5[[#This Row],[بهمن‌ماه 1396]]/Table5[[#This Row],[دی‌ماه 1396]]-1</f>
        <v>-6.3320619082854246E-2</v>
      </c>
      <c r="G15" s="155">
        <f>Table5[[#This Row],[بهمن‌ماه 1396]]/Table5[[#This Row],[بهمن‌ماه 1395]]-1</f>
        <v>0.16961096465754277</v>
      </c>
    </row>
    <row r="16" spans="1:12">
      <c r="A16" s="266">
        <v>14</v>
      </c>
      <c r="B16" s="599" t="s">
        <v>33</v>
      </c>
      <c r="C16" s="154">
        <v>262667.29100000003</v>
      </c>
      <c r="D16" s="151">
        <v>221767.23699999999</v>
      </c>
      <c r="E16" s="154">
        <v>374852.47399999999</v>
      </c>
      <c r="F16" s="152">
        <f>Table5[[#This Row],[بهمن‌ماه 1396]]/Table5[[#This Row],[دی‌ماه 1396]]-1</f>
        <v>0.1844278467517726</v>
      </c>
      <c r="G16" s="155">
        <f>Table5[[#This Row],[بهمن‌ماه 1396]]/Table5[[#This Row],[بهمن‌ماه 1395]]-1</f>
        <v>-0.29927822485173183</v>
      </c>
    </row>
    <row r="17" spans="1:7">
      <c r="A17" s="266">
        <v>15</v>
      </c>
      <c r="B17" s="599" t="s">
        <v>10</v>
      </c>
      <c r="C17" s="154">
        <v>256495.48800000001</v>
      </c>
      <c r="D17" s="151">
        <v>329672.02100000001</v>
      </c>
      <c r="E17" s="154">
        <v>439300.92</v>
      </c>
      <c r="F17" s="152">
        <f>Table5[[#This Row],[بهمن‌ماه 1396]]/Table5[[#This Row],[دی‌ماه 1396]]-1</f>
        <v>-0.22196767799109041</v>
      </c>
      <c r="G17" s="155">
        <f>Table5[[#This Row],[بهمن‌ماه 1396]]/Table5[[#This Row],[بهمن‌ماه 1395]]-1</f>
        <v>-0.41612804270931181</v>
      </c>
    </row>
    <row r="18" spans="1:7">
      <c r="A18" s="266">
        <v>16</v>
      </c>
      <c r="B18" s="599" t="s">
        <v>22</v>
      </c>
      <c r="C18" s="154">
        <v>249643.399</v>
      </c>
      <c r="D18" s="151">
        <v>293810.38699999999</v>
      </c>
      <c r="E18" s="154">
        <v>165415.52900000001</v>
      </c>
      <c r="F18" s="152">
        <f>Table5[[#This Row],[بهمن‌ماه 1396]]/Table5[[#This Row],[دی‌ماه 1396]]-1</f>
        <v>-0.15032480114462388</v>
      </c>
      <c r="G18" s="155">
        <f>Table5[[#This Row],[بهمن‌ماه 1396]]/Table5[[#This Row],[بهمن‌ماه 1395]]-1</f>
        <v>0.50918961786229877</v>
      </c>
    </row>
    <row r="19" spans="1:7">
      <c r="A19" s="266">
        <v>17</v>
      </c>
      <c r="B19" s="599" t="s">
        <v>88</v>
      </c>
      <c r="C19" s="154">
        <v>248501.302</v>
      </c>
      <c r="D19" s="151">
        <v>790592.29700000002</v>
      </c>
      <c r="E19" s="154">
        <v>10274.23</v>
      </c>
      <c r="F19" s="152">
        <f>Table5[[#This Row],[بهمن‌ماه 1396]]/Table5[[#This Row],[دی‌ماه 1396]]-1</f>
        <v>-0.68567705131586931</v>
      </c>
      <c r="G19" s="155">
        <f>Table5[[#This Row],[بهمن‌ماه 1396]]/Table5[[#This Row],[بهمن‌ماه 1395]]-1</f>
        <v>23.186854100015282</v>
      </c>
    </row>
    <row r="20" spans="1:7">
      <c r="A20" s="266">
        <v>18</v>
      </c>
      <c r="B20" s="599" t="s">
        <v>32</v>
      </c>
      <c r="C20" s="154">
        <v>202024.351</v>
      </c>
      <c r="D20" s="151">
        <v>123869.111</v>
      </c>
      <c r="E20" s="154">
        <v>136504.35399999999</v>
      </c>
      <c r="F20" s="152">
        <f>Table5[[#This Row],[بهمن‌ماه 1396]]/Table5[[#This Row],[دی‌ماه 1396]]-1</f>
        <v>0.63095019709958189</v>
      </c>
      <c r="G20" s="155">
        <f>Table5[[#This Row],[بهمن‌ماه 1396]]/Table5[[#This Row],[بهمن‌ماه 1395]]-1</f>
        <v>0.47998466774180693</v>
      </c>
    </row>
    <row r="21" spans="1:7">
      <c r="A21" s="266">
        <v>19</v>
      </c>
      <c r="B21" s="688" t="s">
        <v>21</v>
      </c>
      <c r="C21" s="154">
        <v>191814.68</v>
      </c>
      <c r="D21" s="151">
        <v>537241.12300000002</v>
      </c>
      <c r="E21" s="154">
        <v>829836.43799999997</v>
      </c>
      <c r="F21" s="152">
        <f>Table5[[#This Row],[بهمن‌ماه 1396]]/Table5[[#This Row],[دی‌ماه 1396]]-1</f>
        <v>-0.64296351900820525</v>
      </c>
      <c r="G21" s="155">
        <f>Table5[[#This Row],[بهمن‌ماه 1396]]/Table5[[#This Row],[بهمن‌ماه 1395]]-1</f>
        <v>-0.76885242534987364</v>
      </c>
    </row>
    <row r="22" spans="1:7">
      <c r="A22" s="266">
        <v>20</v>
      </c>
      <c r="B22" s="599" t="s">
        <v>30</v>
      </c>
      <c r="C22" s="154">
        <v>152685.67000000001</v>
      </c>
      <c r="D22" s="151">
        <v>153809.20800000001</v>
      </c>
      <c r="E22" s="154">
        <v>147112.97500000001</v>
      </c>
      <c r="F22" s="152">
        <f>Table5[[#This Row],[بهمن‌ماه 1396]]/Table5[[#This Row],[دی‌ماه 1396]]-1</f>
        <v>-7.3047512213962884E-3</v>
      </c>
      <c r="G22" s="155">
        <f>Table5[[#This Row],[بهمن‌ماه 1396]]/Table5[[#This Row],[بهمن‌ماه 1395]]-1</f>
        <v>3.7880377308663782E-2</v>
      </c>
    </row>
    <row r="23" spans="1:7">
      <c r="A23" s="266">
        <v>21</v>
      </c>
      <c r="B23" s="599" t="s">
        <v>13</v>
      </c>
      <c r="C23" s="154">
        <v>150487.58499999999</v>
      </c>
      <c r="D23" s="151">
        <v>90812.714999999997</v>
      </c>
      <c r="E23" s="154">
        <v>185836.88500000001</v>
      </c>
      <c r="F23" s="152">
        <f>Table5[[#This Row],[بهمن‌ماه 1396]]/Table5[[#This Row],[دی‌ماه 1396]]-1</f>
        <v>0.65712020612972522</v>
      </c>
      <c r="G23" s="155">
        <f>Table5[[#This Row],[بهمن‌ماه 1396]]/Table5[[#This Row],[بهمن‌ماه 1395]]-1</f>
        <v>-0.19021681298629178</v>
      </c>
    </row>
    <row r="24" spans="1:7">
      <c r="A24" s="266">
        <v>22</v>
      </c>
      <c r="B24" s="599" t="s">
        <v>18</v>
      </c>
      <c r="C24" s="154">
        <v>111919.55499999999</v>
      </c>
      <c r="D24" s="151">
        <v>155596.96100000001</v>
      </c>
      <c r="E24" s="154">
        <v>116591.219</v>
      </c>
      <c r="F24" s="152">
        <f>Table5[[#This Row],[بهمن‌ماه 1396]]/Table5[[#This Row],[دی‌ماه 1396]]-1</f>
        <v>-0.28070860587052215</v>
      </c>
      <c r="G24" s="155">
        <f>Table5[[#This Row],[بهمن‌ماه 1396]]/Table5[[#This Row],[بهمن‌ماه 1395]]-1</f>
        <v>-4.0068746515121378E-2</v>
      </c>
    </row>
    <row r="25" spans="1:7">
      <c r="A25" s="266">
        <v>23</v>
      </c>
      <c r="B25" s="599" t="s">
        <v>34</v>
      </c>
      <c r="C25" s="154">
        <v>94503.697</v>
      </c>
      <c r="D25" s="151">
        <v>69918.23</v>
      </c>
      <c r="E25" s="154">
        <v>145433.19099999999</v>
      </c>
      <c r="F25" s="152">
        <f>Table5[[#This Row],[بهمن‌ماه 1396]]/Table5[[#This Row],[دی‌ماه 1396]]-1</f>
        <v>0.3516317132169966</v>
      </c>
      <c r="G25" s="155">
        <f>Table5[[#This Row],[بهمن‌ماه 1396]]/Table5[[#This Row],[بهمن‌ماه 1395]]-1</f>
        <v>-0.35019168354767105</v>
      </c>
    </row>
    <row r="26" spans="1:7">
      <c r="A26" s="266">
        <v>24</v>
      </c>
      <c r="B26" s="599" t="s">
        <v>39</v>
      </c>
      <c r="C26" s="154">
        <v>83609.462</v>
      </c>
      <c r="D26" s="151">
        <v>153242.31</v>
      </c>
      <c r="E26" s="154">
        <v>36450.656000000003</v>
      </c>
      <c r="F26" s="152">
        <f>Table5[[#This Row],[بهمن‌ماه 1396]]/Table5[[#This Row],[دی‌ماه 1396]]-1</f>
        <v>-0.45439701346188266</v>
      </c>
      <c r="G26" s="155">
        <f>Table5[[#This Row],[بهمن‌ماه 1396]]/Table5[[#This Row],[بهمن‌ماه 1395]]-1</f>
        <v>1.2937711189614802</v>
      </c>
    </row>
    <row r="27" spans="1:7">
      <c r="A27" s="266">
        <v>25</v>
      </c>
      <c r="B27" s="599" t="s">
        <v>27</v>
      </c>
      <c r="C27" s="154">
        <v>63360.955999999998</v>
      </c>
      <c r="D27" s="151">
        <v>118634.624</v>
      </c>
      <c r="E27" s="154">
        <v>83914.173999999999</v>
      </c>
      <c r="F27" s="152">
        <f>Table5[[#This Row],[بهمن‌ماه 1396]]/Table5[[#This Row],[دی‌ماه 1396]]-1</f>
        <v>-0.46591514463770711</v>
      </c>
      <c r="G27" s="155">
        <f>Table5[[#This Row],[بهمن‌ماه 1396]]/Table5[[#This Row],[بهمن‌ماه 1395]]-1</f>
        <v>-0.24493142243168597</v>
      </c>
    </row>
    <row r="28" spans="1:7">
      <c r="A28" s="266">
        <v>26</v>
      </c>
      <c r="B28" s="599" t="s">
        <v>31</v>
      </c>
      <c r="C28" s="154">
        <v>60194.196000000004</v>
      </c>
      <c r="D28" s="151">
        <v>71213.629000000001</v>
      </c>
      <c r="E28" s="154">
        <v>42208.641000000003</v>
      </c>
      <c r="F28" s="152">
        <f>Table5[[#This Row],[بهمن‌ماه 1396]]/Table5[[#This Row],[دی‌ماه 1396]]-1</f>
        <v>-0.15473769775164803</v>
      </c>
      <c r="G28" s="155">
        <f>Table5[[#This Row],[بهمن‌ماه 1396]]/Table5[[#This Row],[بهمن‌ماه 1395]]-1</f>
        <v>0.42611073405561672</v>
      </c>
    </row>
    <row r="29" spans="1:7">
      <c r="A29" s="266">
        <v>27</v>
      </c>
      <c r="B29" s="599" t="s">
        <v>15</v>
      </c>
      <c r="C29" s="154">
        <v>46586.409</v>
      </c>
      <c r="D29" s="151">
        <v>87138.233999999997</v>
      </c>
      <c r="E29" s="154">
        <v>7325.4530000000004</v>
      </c>
      <c r="F29" s="152">
        <f>Table5[[#This Row],[بهمن‌ماه 1396]]/Table5[[#This Row],[دی‌ماه 1396]]-1</f>
        <v>-0.4653735006839822</v>
      </c>
      <c r="G29" s="155">
        <f>Table5[[#This Row],[بهمن‌ماه 1396]]/Table5[[#This Row],[بهمن‌ماه 1395]]-1</f>
        <v>5.3595260252164607</v>
      </c>
    </row>
    <row r="30" spans="1:7">
      <c r="A30" s="266">
        <v>28</v>
      </c>
      <c r="B30" s="599" t="s">
        <v>14</v>
      </c>
      <c r="C30" s="154">
        <v>40954.03</v>
      </c>
      <c r="D30" s="151">
        <v>34672.959999999999</v>
      </c>
      <c r="E30" s="154">
        <v>143864.106</v>
      </c>
      <c r="F30" s="152">
        <f>Table5[[#This Row],[بهمن‌ماه 1396]]/Table5[[#This Row],[دی‌ماه 1396]]-1</f>
        <v>0.18115182551475262</v>
      </c>
      <c r="G30" s="155">
        <f>Table5[[#This Row],[بهمن‌ماه 1396]]/Table5[[#This Row],[بهمن‌ماه 1395]]-1</f>
        <v>-0.71532836689646551</v>
      </c>
    </row>
    <row r="31" spans="1:7">
      <c r="A31" s="266">
        <v>29</v>
      </c>
      <c r="B31" s="599" t="s">
        <v>6</v>
      </c>
      <c r="C31" s="154">
        <v>40268.305999999997</v>
      </c>
      <c r="D31" s="151">
        <v>36038.231</v>
      </c>
      <c r="E31" s="154"/>
      <c r="F31" s="152">
        <f>Table5[[#This Row],[بهمن‌ماه 1396]]/Table5[[#This Row],[دی‌ماه 1396]]-1</f>
        <v>0.11737743176128701</v>
      </c>
      <c r="G31" s="155"/>
    </row>
    <row r="32" spans="1:7">
      <c r="A32" s="266">
        <v>30</v>
      </c>
      <c r="B32" s="599" t="s">
        <v>37</v>
      </c>
      <c r="C32" s="154">
        <v>39542.432999999997</v>
      </c>
      <c r="D32" s="151">
        <v>48110.978000000003</v>
      </c>
      <c r="E32" s="154">
        <v>47826.754999999997</v>
      </c>
      <c r="F32" s="152">
        <f>Table5[[#This Row],[بهمن‌ماه 1396]]/Table5[[#This Row],[دی‌ماه 1396]]-1</f>
        <v>-0.17809958051569863</v>
      </c>
      <c r="G32" s="155">
        <f>Table5[[#This Row],[بهمن‌ماه 1396]]/Table5[[#This Row],[بهمن‌ماه 1395]]-1</f>
        <v>-0.1732152223164628</v>
      </c>
    </row>
    <row r="33" spans="1:8">
      <c r="A33" s="266">
        <v>31</v>
      </c>
      <c r="B33" s="599" t="s">
        <v>8</v>
      </c>
      <c r="C33" s="154">
        <v>18470.465</v>
      </c>
      <c r="D33" s="151">
        <v>17437.726999999999</v>
      </c>
      <c r="E33" s="154">
        <v>43142.02</v>
      </c>
      <c r="F33" s="152">
        <f>Table5[[#This Row],[بهمن‌ماه 1396]]/Table5[[#This Row],[دی‌ماه 1396]]-1</f>
        <v>5.9224347301686908E-2</v>
      </c>
      <c r="G33" s="155">
        <f>Table5[[#This Row],[بهمن‌ماه 1396]]/Table5[[#This Row],[بهمن‌ماه 1395]]-1</f>
        <v>-0.57186833161729567</v>
      </c>
    </row>
    <row r="34" spans="1:8">
      <c r="A34" s="266">
        <v>32</v>
      </c>
      <c r="B34" s="599" t="s">
        <v>19</v>
      </c>
      <c r="C34" s="154">
        <v>15648.057000000001</v>
      </c>
      <c r="D34" s="151">
        <v>2773.335</v>
      </c>
      <c r="E34" s="154">
        <v>1549.82</v>
      </c>
      <c r="F34" s="152">
        <f>Table5[[#This Row],[بهمن‌ماه 1396]]/Table5[[#This Row],[دی‌ماه 1396]]-1</f>
        <v>4.6423248543720828</v>
      </c>
      <c r="G34" s="155">
        <f>Table5[[#This Row],[بهمن‌ماه 1396]]/Table5[[#This Row],[بهمن‌ماه 1395]]-1</f>
        <v>9.0966931643674762</v>
      </c>
    </row>
    <row r="35" spans="1:8">
      <c r="A35" s="266">
        <v>33</v>
      </c>
      <c r="B35" s="599" t="s">
        <v>20</v>
      </c>
      <c r="C35" s="154">
        <v>9748.4590000000007</v>
      </c>
      <c r="D35" s="151">
        <v>260.10000000000002</v>
      </c>
      <c r="E35" s="154">
        <v>7290.942</v>
      </c>
      <c r="F35" s="152">
        <f>Table5[[#This Row],[بهمن‌ماه 1396]]/Table5[[#This Row],[دی‌ماه 1396]]-1</f>
        <v>36.479657823913875</v>
      </c>
      <c r="G35" s="155"/>
    </row>
    <row r="36" spans="1:8">
      <c r="A36" s="266">
        <v>34</v>
      </c>
      <c r="B36" s="599" t="s">
        <v>38</v>
      </c>
      <c r="C36" s="154">
        <v>5319.875</v>
      </c>
      <c r="D36" s="151">
        <v>1563.9110000000001</v>
      </c>
      <c r="E36" s="154">
        <v>5094.1840000000002</v>
      </c>
      <c r="F36" s="152">
        <f>Table5[[#This Row],[بهمن‌ماه 1396]]/Table5[[#This Row],[دی‌ماه 1396]]-1</f>
        <v>2.4016481756314776</v>
      </c>
      <c r="G36" s="155">
        <f>Table5[[#This Row],[بهمن‌ماه 1396]]/Table5[[#This Row],[بهمن‌ماه 1395]]-1</f>
        <v>4.4303660802201161E-2</v>
      </c>
    </row>
    <row r="37" spans="1:8">
      <c r="A37" s="266">
        <v>35</v>
      </c>
      <c r="B37" s="599" t="s">
        <v>59</v>
      </c>
      <c r="C37" s="154">
        <v>3230.201</v>
      </c>
      <c r="D37" s="151">
        <v>1772.5139999999999</v>
      </c>
      <c r="E37" s="154">
        <v>2529.953</v>
      </c>
      <c r="F37" s="152">
        <f>Table5[[#This Row],[بهمن‌ماه 1396]]/Table5[[#This Row],[دی‌ماه 1396]]-1</f>
        <v>0.822383913469795</v>
      </c>
      <c r="G37" s="155">
        <f>Table5[[#This Row],[بهمن‌ماه 1396]]/Table5[[#This Row],[بهمن‌ماه 1395]]-1</f>
        <v>0.2767830074313633</v>
      </c>
    </row>
    <row r="38" spans="1:8">
      <c r="A38" s="266">
        <v>36</v>
      </c>
      <c r="B38" s="688" t="s">
        <v>11</v>
      </c>
      <c r="C38" s="766">
        <v>2997.654</v>
      </c>
      <c r="D38" s="153">
        <v>3264.652</v>
      </c>
      <c r="E38" s="154">
        <v>3739.136</v>
      </c>
      <c r="F38" s="152">
        <f>Table5[[#This Row],[بهمن‌ماه 1396]]/Table5[[#This Row],[دی‌ماه 1396]]-1</f>
        <v>-8.178452098416622E-2</v>
      </c>
      <c r="G38" s="155"/>
    </row>
    <row r="39" spans="1:8">
      <c r="A39" s="266">
        <v>37</v>
      </c>
      <c r="B39" s="599" t="s">
        <v>5</v>
      </c>
      <c r="C39" s="154">
        <v>1774.3430000000001</v>
      </c>
      <c r="D39" s="151">
        <v>3080.5219999999999</v>
      </c>
      <c r="E39" s="154"/>
      <c r="F39" s="152">
        <f>Table5[[#This Row],[بهمن‌ماه 1396]]/Table5[[#This Row],[دی‌ماه 1396]]-1</f>
        <v>-0.42401222909623759</v>
      </c>
      <c r="G39" s="155"/>
    </row>
    <row r="40" spans="1:8">
      <c r="A40" s="266">
        <v>38</v>
      </c>
      <c r="B40" s="599" t="s">
        <v>85</v>
      </c>
      <c r="C40" s="154">
        <v>845</v>
      </c>
      <c r="D40" s="151"/>
      <c r="E40" s="154"/>
      <c r="F40" s="152"/>
      <c r="G40" s="155"/>
    </row>
    <row r="41" spans="1:8">
      <c r="A41" s="266">
        <v>39</v>
      </c>
      <c r="B41" s="599" t="s">
        <v>17</v>
      </c>
      <c r="C41" s="154">
        <v>356.30099999999999</v>
      </c>
      <c r="D41" s="151">
        <v>2018.172</v>
      </c>
      <c r="E41" s="154">
        <v>542.29399999999998</v>
      </c>
      <c r="F41" s="152">
        <f>Table5[[#This Row],[بهمن‌ماه 1396]]/Table5[[#This Row],[دی‌ماه 1396]]-1</f>
        <v>-0.82345360058508388</v>
      </c>
      <c r="G41" s="155">
        <f>Table5[[#This Row],[بهمن‌ماه 1396]]/Table5[[#This Row],[بهمن‌ماه 1395]]-1</f>
        <v>-0.34297447510022239</v>
      </c>
    </row>
    <row r="42" spans="1:8">
      <c r="A42" s="266">
        <v>40</v>
      </c>
      <c r="B42" s="599" t="s">
        <v>40</v>
      </c>
      <c r="C42" s="154">
        <v>52.884</v>
      </c>
      <c r="D42" s="151">
        <v>142.833</v>
      </c>
      <c r="E42" s="154">
        <v>233.89500000000001</v>
      </c>
      <c r="F42" s="152">
        <f>Table5[[#This Row],[بهمن‌ماه 1396]]/Table5[[#This Row],[دی‌ماه 1396]]-1</f>
        <v>-0.62974942765327335</v>
      </c>
      <c r="G42" s="155">
        <f>Table5[[#This Row],[بهمن‌ماه 1396]]/Table5[[#This Row],[بهمن‌ماه 1395]]-1</f>
        <v>-0.77389854421855964</v>
      </c>
    </row>
    <row r="43" spans="1:8">
      <c r="A43" s="301">
        <v>41</v>
      </c>
      <c r="B43" s="599" t="s">
        <v>7</v>
      </c>
      <c r="C43" s="154"/>
      <c r="D43" s="151"/>
      <c r="E43" s="154">
        <v>132132.18100000001</v>
      </c>
      <c r="F43" s="152"/>
      <c r="G43" s="155"/>
    </row>
    <row r="44" spans="1:8">
      <c r="A44" s="301">
        <v>42</v>
      </c>
      <c r="B44" s="742" t="s">
        <v>58</v>
      </c>
      <c r="C44" s="154"/>
      <c r="D44" s="151"/>
      <c r="E44" s="154">
        <v>20.719000000000001</v>
      </c>
      <c r="F44" s="152"/>
      <c r="G44" s="155"/>
    </row>
    <row r="45" spans="1:8">
      <c r="A45" s="291">
        <v>43</v>
      </c>
      <c r="B45" s="599" t="s">
        <v>42</v>
      </c>
      <c r="C45" s="154"/>
      <c r="D45" s="151">
        <v>3</v>
      </c>
      <c r="E45" s="154">
        <v>7502.8329999999996</v>
      </c>
      <c r="F45" s="152"/>
      <c r="G45" s="155"/>
      <c r="H45" s="337"/>
    </row>
    <row r="46" spans="1:8">
      <c r="A46" s="599">
        <v>44</v>
      </c>
      <c r="B46" s="743" t="s">
        <v>58</v>
      </c>
      <c r="C46" s="767"/>
      <c r="D46" s="584"/>
      <c r="E46" s="767"/>
      <c r="F46" s="152"/>
      <c r="G46" s="155"/>
      <c r="H46" s="337"/>
    </row>
    <row r="47" spans="1:8">
      <c r="A47" s="793"/>
      <c r="B47" s="793"/>
      <c r="C47" s="151"/>
      <c r="D47" s="151"/>
      <c r="E47" s="151"/>
      <c r="F47" s="152"/>
      <c r="G47" s="155"/>
      <c r="H47" s="337"/>
    </row>
    <row r="48" spans="1:8">
      <c r="A48" s="337"/>
      <c r="B48" s="337"/>
      <c r="C48" s="337"/>
      <c r="D48" s="337"/>
      <c r="E48" s="337"/>
      <c r="F48" s="337"/>
      <c r="G48" s="337"/>
      <c r="H48" s="337"/>
    </row>
    <row r="49" spans="1:9">
      <c r="A49" s="337"/>
      <c r="B49" s="337"/>
      <c r="C49" s="337"/>
      <c r="D49" s="337"/>
      <c r="E49" s="337"/>
      <c r="F49" s="337"/>
      <c r="G49" s="337"/>
      <c r="H49" s="337" t="s">
        <v>786</v>
      </c>
    </row>
    <row r="50" spans="1:9" ht="24" customHeight="1">
      <c r="A50" s="284" t="s">
        <v>72</v>
      </c>
      <c r="B50" s="300" t="s">
        <v>467</v>
      </c>
      <c r="C50" s="848" t="s">
        <v>47</v>
      </c>
      <c r="D50" s="848"/>
      <c r="E50" s="847"/>
      <c r="F50" s="846" t="s">
        <v>68</v>
      </c>
      <c r="G50" s="847"/>
      <c r="H50" s="192" t="s">
        <v>722</v>
      </c>
    </row>
    <row r="51" spans="1:9" ht="21.75" customHeight="1">
      <c r="A51" s="285"/>
      <c r="B51" s="243"/>
      <c r="C51" s="302" t="s">
        <v>978</v>
      </c>
      <c r="D51" s="484" t="s">
        <v>903</v>
      </c>
      <c r="E51" s="761" t="s">
        <v>979</v>
      </c>
      <c r="F51" s="336" t="s">
        <v>48</v>
      </c>
      <c r="G51" s="335" t="s">
        <v>785</v>
      </c>
      <c r="H51" s="484" t="s">
        <v>978</v>
      </c>
    </row>
    <row r="52" spans="1:9" ht="17.25" customHeight="1">
      <c r="A52" s="329">
        <v>1</v>
      </c>
      <c r="B52" s="111" t="s">
        <v>29</v>
      </c>
      <c r="C52" s="303">
        <v>4490446.3810000001</v>
      </c>
      <c r="D52" s="303">
        <v>4640420.8279999997</v>
      </c>
      <c r="E52" s="303">
        <v>1496316.6029999999</v>
      </c>
      <c r="F52" s="157">
        <v>-3.2319147887420852E-2</v>
      </c>
      <c r="G52" s="228">
        <v>2.0010001706837977</v>
      </c>
      <c r="H52" s="334">
        <f>C52/'معاملات بورس - نوع اوراق'!$N$17</f>
        <v>0.19948146357108054</v>
      </c>
      <c r="I52" s="65"/>
    </row>
    <row r="53" spans="1:9" ht="17.25" customHeight="1">
      <c r="A53" s="329">
        <v>2</v>
      </c>
      <c r="B53" s="111" t="s">
        <v>16</v>
      </c>
      <c r="C53" s="303">
        <v>3834041.9419999998</v>
      </c>
      <c r="D53" s="303">
        <v>3237305.1770000001</v>
      </c>
      <c r="E53" s="303">
        <v>8257118.8770000003</v>
      </c>
      <c r="F53" s="157">
        <v>0.18433132879767422</v>
      </c>
      <c r="G53" s="228">
        <v>-0.53566831250551217</v>
      </c>
      <c r="H53" s="334">
        <f>C53/'معاملات بورس - نوع اوراق'!$N$17</f>
        <v>0.17032166361437462</v>
      </c>
    </row>
    <row r="54" spans="1:9" ht="17.25" customHeight="1">
      <c r="A54" s="329">
        <v>3</v>
      </c>
      <c r="B54" s="111" t="s">
        <v>23</v>
      </c>
      <c r="C54" s="303">
        <v>2543147.4180000001</v>
      </c>
      <c r="D54" s="303">
        <v>2707190.2390000001</v>
      </c>
      <c r="E54" s="303">
        <v>333457.75199999998</v>
      </c>
      <c r="F54" s="157">
        <v>-6.0595232147628963E-2</v>
      </c>
      <c r="G54" s="228">
        <v>6.6265955814396547</v>
      </c>
      <c r="H54" s="334">
        <f>C54/'معاملات بورس - نوع اوراق'!$N$17</f>
        <v>0.11297557658547945</v>
      </c>
    </row>
    <row r="55" spans="1:9" ht="17.25" customHeight="1">
      <c r="A55" s="329">
        <v>4</v>
      </c>
      <c r="B55" s="111" t="s">
        <v>35</v>
      </c>
      <c r="C55" s="303">
        <v>2312837.8969999999</v>
      </c>
      <c r="D55" s="303">
        <v>1569657</v>
      </c>
      <c r="E55" s="303">
        <v>1028941.21</v>
      </c>
      <c r="F55" s="157">
        <v>0.47346706764598889</v>
      </c>
      <c r="G55" s="228">
        <v>1.2477842995519635</v>
      </c>
      <c r="H55" s="334">
        <f>C55/'معاملات بورس - نوع اوراق'!$N$17</f>
        <v>0.10274441548803787</v>
      </c>
    </row>
    <row r="56" spans="1:9" ht="17.25" customHeight="1">
      <c r="A56" s="329">
        <v>5</v>
      </c>
      <c r="B56" s="111" t="s">
        <v>9</v>
      </c>
      <c r="C56" s="303">
        <v>2077842.2709999999</v>
      </c>
      <c r="D56" s="303">
        <v>3843437.63</v>
      </c>
      <c r="E56" s="303">
        <v>566709.73600000003</v>
      </c>
      <c r="F56" s="157">
        <v>-0.45937921438314067</v>
      </c>
      <c r="G56" s="228">
        <v>2.6665018068438475</v>
      </c>
      <c r="H56" s="334">
        <f>C56/'معاملات بورس - نوع اوراق'!$N$17</f>
        <v>9.2305081081189233E-2</v>
      </c>
    </row>
    <row r="57" spans="1:9" ht="17.25" customHeight="1">
      <c r="A57" s="329">
        <v>6</v>
      </c>
      <c r="B57" s="111" t="s">
        <v>28</v>
      </c>
      <c r="C57" s="303">
        <v>1039072.92</v>
      </c>
      <c r="D57" s="303">
        <v>971651.02599999995</v>
      </c>
      <c r="E57" s="303">
        <v>218401.527</v>
      </c>
      <c r="F57" s="157">
        <v>6.9389000984804383E-2</v>
      </c>
      <c r="G57" s="228">
        <v>3.7576266259347175</v>
      </c>
      <c r="H57" s="334">
        <f>C57/'معاملات بورس - نوع اوراق'!$N$17</f>
        <v>4.6159283343344813E-2</v>
      </c>
    </row>
    <row r="58" spans="1:9" ht="17.25" customHeight="1">
      <c r="A58" s="329">
        <v>7</v>
      </c>
      <c r="B58" s="111" t="s">
        <v>24</v>
      </c>
      <c r="C58" s="303">
        <v>871658.00899999996</v>
      </c>
      <c r="D58" s="303">
        <v>883906.21799999999</v>
      </c>
      <c r="E58" s="303">
        <v>1367831.4790000001</v>
      </c>
      <c r="F58" s="157">
        <v>-1.3856910100388031E-2</v>
      </c>
      <c r="G58" s="228">
        <v>-0.36274459070260956</v>
      </c>
      <c r="H58" s="334">
        <f>C58/'معاملات بورس - نوع اوراق'!$N$17</f>
        <v>3.8722122616694506E-2</v>
      </c>
    </row>
    <row r="59" spans="1:9" ht="17.25" customHeight="1">
      <c r="A59" s="329">
        <v>8</v>
      </c>
      <c r="B59" s="111" t="s">
        <v>26</v>
      </c>
      <c r="C59" s="303">
        <v>820758.09699999995</v>
      </c>
      <c r="D59" s="303">
        <v>571651.10699999996</v>
      </c>
      <c r="E59" s="303">
        <v>459801.84600000002</v>
      </c>
      <c r="F59" s="157">
        <v>0.43576752839210364</v>
      </c>
      <c r="G59" s="228">
        <v>0.785025667339317</v>
      </c>
      <c r="H59" s="334">
        <f>C59/'معاملات بورس - نوع اوراق'!$N$17</f>
        <v>3.646096902974575E-2</v>
      </c>
    </row>
    <row r="60" spans="1:9" ht="17.25" customHeight="1">
      <c r="A60" s="329">
        <v>9</v>
      </c>
      <c r="B60" s="111" t="s">
        <v>12</v>
      </c>
      <c r="C60" s="303">
        <v>676390.35600000003</v>
      </c>
      <c r="D60" s="303">
        <v>516765.755</v>
      </c>
      <c r="E60" s="326">
        <v>2221956.3960000002</v>
      </c>
      <c r="F60" s="157">
        <v>0.30889160021836198</v>
      </c>
      <c r="G60" s="228">
        <v>-0.69558792547970416</v>
      </c>
      <c r="H60" s="334">
        <f>C60/'معاملات بورس - نوع اوراق'!$N$17</f>
        <v>3.0047644869149192E-2</v>
      </c>
    </row>
    <row r="61" spans="1:9" ht="17.25">
      <c r="A61" s="329">
        <v>10</v>
      </c>
      <c r="B61" s="111" t="s">
        <v>41</v>
      </c>
      <c r="C61" s="303">
        <v>401362.98200000002</v>
      </c>
      <c r="D61" s="303">
        <v>494954.00900000002</v>
      </c>
      <c r="E61" s="303">
        <v>694864.598</v>
      </c>
      <c r="F61" s="157">
        <v>0.30889160021836198</v>
      </c>
      <c r="G61" s="228">
        <v>-0.69558792547970416</v>
      </c>
      <c r="H61" s="365">
        <f>C61/'معاملات بورس - نوع اوراق'!$N$17</f>
        <v>1.7829959046250385E-2</v>
      </c>
    </row>
    <row r="62" spans="1:9" ht="18">
      <c r="A62" s="330"/>
      <c r="B62" s="331" t="s">
        <v>43</v>
      </c>
      <c r="C62" s="332">
        <f>SUM(C52:C61)</f>
        <v>19067558.272999998</v>
      </c>
      <c r="D62" s="332">
        <f>SUM(D52:D61)</f>
        <v>19436938.988999996</v>
      </c>
      <c r="E62" s="332">
        <f>SUM(E52:E61)</f>
        <v>16645400.024000002</v>
      </c>
      <c r="F62" s="442">
        <f>C62/D62-1</f>
        <v>-1.9004058005689162E-2</v>
      </c>
      <c r="G62" s="443">
        <f>C62/E62-1</f>
        <v>0.14551517209004472</v>
      </c>
      <c r="H62" s="444">
        <f>C62/'معاملات بورس - نوع اوراق'!$N$17</f>
        <v>0.84704817924534626</v>
      </c>
    </row>
    <row r="63" spans="1:9">
      <c r="C63" s="333"/>
      <c r="D63" s="333"/>
    </row>
    <row r="64" spans="1:9">
      <c r="H64" s="606"/>
    </row>
  </sheetData>
  <mergeCells count="4">
    <mergeCell ref="C1:E1"/>
    <mergeCell ref="F1:G1"/>
    <mergeCell ref="F50:G50"/>
    <mergeCell ref="C50:E50"/>
  </mergeCells>
  <pageMargins left="0.7" right="0.7" top="0.75" bottom="0.75" header="0.3" footer="0.3"/>
  <pageSetup paperSize="9" orientation="portrait" horizontalDpi="4294967294" verticalDpi="0" r:id="rId1"/>
  <ignoredErrors>
    <ignoredError sqref="G30" evalError="1"/>
  </ignoredErrors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37304351-062A-4BF9-9580-210371070CA6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F3:G42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38</vt:i4>
      </vt:variant>
      <vt:variant>
        <vt:lpstr>Named Ranges</vt:lpstr>
      </vt:variant>
      <vt:variant>
        <vt:i4>1</vt:i4>
      </vt:variant>
    </vt:vector>
  </HeadingPairs>
  <TitlesOfParts>
    <vt:vector size="39" baseType="lpstr">
      <vt:lpstr>فهرست</vt:lpstr>
      <vt:lpstr>بورس و فرابورس</vt:lpstr>
      <vt:lpstr>ارزش بورس</vt:lpstr>
      <vt:lpstr>ارزش فرابورس</vt:lpstr>
      <vt:lpstr>معاملات بورس - بخش بازار</vt:lpstr>
      <vt:lpstr>معاملات بورس - بازار</vt:lpstr>
      <vt:lpstr>معاملات بورس - نوع اوراق</vt:lpstr>
      <vt:lpstr>معاملات بورس - صنایع - ارزش</vt:lpstr>
      <vt:lpstr>معاملات بورس - صنایع - حجم</vt:lpstr>
      <vt:lpstr>معاملات بورس - صنایع - تعداد</vt:lpstr>
      <vt:lpstr>معاملات فرابورس - بخش بازار</vt:lpstr>
      <vt:lpstr>معاملات فرابورس- بازار</vt:lpstr>
      <vt:lpstr>معاملات فرابورس- نوع اوراق</vt:lpstr>
      <vt:lpstr>معاملات فرابورس-صنایع- ارزش</vt:lpstr>
      <vt:lpstr>معاملات فرابورس-صنایع-حجم</vt:lpstr>
      <vt:lpstr>معاملات فرابورس-صنایع-تعداد</vt:lpstr>
      <vt:lpstr>معاملات بورس کالا و انرژی</vt:lpstr>
      <vt:lpstr>معاملات بورس کالا</vt:lpstr>
      <vt:lpstr>معاملات بورس انرژی</vt:lpstr>
      <vt:lpstr>شاخص ها</vt:lpstr>
      <vt:lpstr>نمودار شاخص بورس و فرابورس</vt:lpstr>
      <vt:lpstr>معاملات صکوک-بورس</vt:lpstr>
      <vt:lpstr>معاملات صکوک- فرابورس</vt:lpstr>
      <vt:lpstr>معاملات صکوک-بورس کالا</vt:lpstr>
      <vt:lpstr>معاملات صکوک- بورس انرژی</vt:lpstr>
      <vt:lpstr>MSCI</vt:lpstr>
      <vt:lpstr>نسبت pe</vt:lpstr>
      <vt:lpstr>نمودار pe بازار</vt:lpstr>
      <vt:lpstr>بیشترین حجم مناطق-حقیقی و حقوقی</vt:lpstr>
      <vt:lpstr>آمار معاملات حقیقی و حقوقی</vt:lpstr>
      <vt:lpstr>خرید و فروش حقیقی و حقوقی</vt:lpstr>
      <vt:lpstr>نسبت معاملات حقیقی و حقوقی</vt:lpstr>
      <vt:lpstr>آمار تامین مالی</vt:lpstr>
      <vt:lpstr>مانده اوراق تامین مالی</vt:lpstr>
      <vt:lpstr>توقف-بسته و تا پایان ماه باز  </vt:lpstr>
      <vt:lpstr> توقف در ماه بسته و همچنان بسته</vt:lpstr>
      <vt:lpstr>توقف نماد-در کل ماه بسته بودن</vt:lpstr>
      <vt:lpstr>Sheet2</vt:lpstr>
      <vt:lpstr>'توقف-بسته و تا پایان ماه باز  '!_Toc486774299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2016-11-13T07:59:28Z</dcterms:created>
  <dcterms:modified xsi:type="dcterms:W3CDTF">2018-02-27T11:17:54Z</dcterms:modified>
</cp:coreProperties>
</file>